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60" tabRatio="750" activeTab="11"/>
  </bookViews>
  <sheets>
    <sheet name="A-ДБ-1" sheetId="1" r:id="rId1"/>
    <sheet name="А-ДБ-2" sheetId="2" r:id="rId2"/>
    <sheet name="А-ДБ-3" sheetId="3" r:id="rId3"/>
    <sheet name="А-ДБ-4" sheetId="4" r:id="rId4"/>
    <sheet name="А-ДБ-4.1" sheetId="5" r:id="rId5"/>
    <sheet name="А-ДБ-5" sheetId="6" r:id="rId6"/>
    <sheet name=" А-ДБ-6" sheetId="7" r:id="rId7"/>
    <sheet name="А-ДБ-7" sheetId="8" r:id="rId8"/>
    <sheet name="А-ДБ-8" sheetId="9" r:id="rId9"/>
    <sheet name="А-ДБ-9" sheetId="10" r:id="rId10"/>
    <sheet name="А-ДБ-10" sheetId="11" r:id="rId11"/>
    <sheet name=" А-ДБ-12" sheetId="12" r:id="rId12"/>
    <sheet name="A-ДБ-13" sheetId="13" r:id="rId13"/>
    <sheet name="А-ДБ-14" sheetId="14" r:id="rId14"/>
  </sheets>
  <definedNames>
    <definedName name="_xlnm.Print_Area" localSheetId="11">' А-ДБ-12'!$A$1:$S$41</definedName>
    <definedName name="_xlnm.Print_Area" localSheetId="6">' А-ДБ-6'!$A$1:$Z$43</definedName>
    <definedName name="_xlnm.Print_Area" localSheetId="0">'A-ДБ-1'!$A$1:$S$61</definedName>
    <definedName name="_xlnm.Print_Area" localSheetId="12">'A-ДБ-13'!$A$1:$S$58</definedName>
    <definedName name="_xlnm.Print_Area" localSheetId="10">'А-ДБ-10'!$A$1:$AE$55</definedName>
    <definedName name="_xlnm.Print_Area" localSheetId="13">'А-ДБ-14'!$A$1:$W$68</definedName>
    <definedName name="_xlnm.Print_Area" localSheetId="1">'А-ДБ-2'!$A$1:$BD$29</definedName>
    <definedName name="_xlnm.Print_Area" localSheetId="2">'А-ДБ-3'!$A$1:$AF$44</definedName>
    <definedName name="_xlnm.Print_Area" localSheetId="3">'А-ДБ-4'!$A$1:$R$68</definedName>
    <definedName name="_xlnm.Print_Area" localSheetId="4">'А-ДБ-4.1'!$A$1:$R$59</definedName>
    <definedName name="_xlnm.Print_Area" localSheetId="5">'А-ДБ-5'!$A$1:$AQ$50</definedName>
    <definedName name="_xlnm.Print_Area" localSheetId="7">'А-ДБ-7'!$A$1:$V$121</definedName>
    <definedName name="_xlnm.Print_Area" localSheetId="8">'А-ДБ-8'!$A$1:$AK$51</definedName>
    <definedName name="_xlnm.Print_Area" localSheetId="9">'А-ДБ-9'!$A$1:$U$115</definedName>
  </definedNames>
  <calcPr fullCalcOnLoad="1"/>
</workbook>
</file>

<file path=xl/sharedStrings.xml><?xml version="1.0" encoding="utf-8"?>
<sst xmlns="http://schemas.openxmlformats.org/spreadsheetml/2006/main" count="1432" uniqueCount="491">
  <si>
    <t>А-ДБ-2</t>
  </si>
  <si>
    <t>(А-ДБ-2)-ын үргэлжлэл</t>
  </si>
  <si>
    <t>А.Үндсэн мэдээлэл</t>
  </si>
  <si>
    <t xml:space="preserve">   /Тоо/</t>
  </si>
  <si>
    <t>Үзүүлэлт</t>
  </si>
  <si>
    <t>МД</t>
  </si>
  <si>
    <t>Нийт суралцагчид</t>
  </si>
  <si>
    <t>Хөгжлийн бэрхшээлийн хэлбэр</t>
  </si>
  <si>
    <t>Эрэгтэй</t>
  </si>
  <si>
    <t>Эмэгтэй</t>
  </si>
  <si>
    <t>Дипломын боловсрол</t>
  </si>
  <si>
    <t>Бакалаврын боловсрол</t>
  </si>
  <si>
    <t>Магистрын боловсрол</t>
  </si>
  <si>
    <t>Докторын боловсрол</t>
  </si>
  <si>
    <t>Хөгжлийн бэрхшээлтэй суралцагчид</t>
  </si>
  <si>
    <t>Харааны</t>
  </si>
  <si>
    <t>Сонсголын</t>
  </si>
  <si>
    <t>Ярианы</t>
  </si>
  <si>
    <t>Хөдөлгөөний</t>
  </si>
  <si>
    <t>Сэтгэцийн</t>
  </si>
  <si>
    <t>Хавсарсан</t>
  </si>
  <si>
    <t>Бусад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</si>
  <si>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</si>
  <si>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</si>
  <si>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</si>
  <si>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</si>
  <si>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</si>
  <si>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</si>
  <si>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</si>
  <si>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</si>
  <si>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</si>
  <si>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</si>
  <si>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</si>
  <si>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</si>
  <si>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</si>
  <si>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</si>
  <si>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</si>
  <si>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</si>
  <si>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</si>
  <si>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</si>
  <si>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</si>
  <si>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</si>
  <si>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</si>
  <si>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</si>
  <si>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</si>
  <si>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</si>
  <si>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</si>
  <si>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</si>
  <si>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</si>
  <si>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</si>
  <si>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</si>
  <si>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</si>
  <si>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</si>
  <si>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</si>
  <si>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</si>
  <si>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</si>
  <si>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</si>
  <si>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</si>
  <si>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</si>
  <si>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</si>
  <si>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</si>
  <si>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</si>
  <si>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Бүгд</t>
  </si>
  <si>
    <t xml:space="preserve">  Төрөөс үзүүлэх тэтгэлэг</t>
  </si>
  <si>
    <t xml:space="preserve">  Боловсролын зээлийн сангийн хөнгөлөлттэй зээл</t>
  </si>
  <si>
    <t xml:space="preserve">  Төрөөс үзүүлэх буцалтгүй тусламжаар</t>
  </si>
  <si>
    <t xml:space="preserve">  Дотоодын аж ахуйн нэгж, байгууллага, сан, хувь хүний нэрэмжит тэтгэлэг</t>
  </si>
  <si>
    <t xml:space="preserve">  Тухайн сургуулийн тэтгэлэг</t>
  </si>
  <si>
    <t xml:space="preserve">  Хувийн зардал</t>
  </si>
  <si>
    <t xml:space="preserve">  Бусад</t>
  </si>
  <si>
    <t>Сургалтын жилийн дундаж төлбөр /мян.төг/</t>
  </si>
  <si>
    <t>Нэг кредитийн дундаж төлбөр /мян.төг/</t>
  </si>
  <si>
    <t>Балансын шалгалт:</t>
  </si>
  <si>
    <t>Багана:</t>
  </si>
  <si>
    <t xml:space="preserve">1=(2+3)=(4+7+10+13), 4=(5+6), 7=(8+9), 10=(11+12), 13=(14+15), 16=(17+18)=(19+22+25+28+31+34+37); </t>
  </si>
  <si>
    <t>Мөр:</t>
  </si>
  <si>
    <t>1=(2÷8);</t>
  </si>
  <si>
    <t>X</t>
  </si>
  <si>
    <t xml:space="preserve">ДЭЭД БОЛОВСРОЛЫН СУРГАЛТЫН БАЙГУУЛЛАГАД СУРАЛЦАГЧДЫН СУРГАЛТЫН ТӨЛБӨРИЙН 2023/2024 ОНЫ ХИЧЭЭЛИЙН ЖИЛИЙН МЭДЭЭ  </t>
  </si>
  <si>
    <t>А-ДБ-3</t>
  </si>
  <si>
    <t>/Тоо/</t>
  </si>
  <si>
    <t>Өмчийн хэлбэр</t>
  </si>
  <si>
    <t>Төгсөх ангид суралцагчид</t>
  </si>
  <si>
    <t>18</t>
  </si>
  <si>
    <t>ДЭЭД БОЛОВСРОЛЫН СУРГАЛТЫН БАЙГУУЛЛАГАД СУРАЛЦАГЧДЫН 2023 / 2024 ОНЫ ХИЧЭЭЛИЙН ЖИЛИЙН МЭДЭЭ, хөгжлийн бэрхшээлийн хэлбэрээр</t>
  </si>
  <si>
    <t>Диплом</t>
  </si>
  <si>
    <t>Бакалавр</t>
  </si>
  <si>
    <t>Магистр</t>
  </si>
  <si>
    <t>Доктор</t>
  </si>
  <si>
    <t xml:space="preserve">Төрийн </t>
  </si>
  <si>
    <t xml:space="preserve">Хувийн </t>
  </si>
  <si>
    <t xml:space="preserve">Орон нутгийн </t>
  </si>
  <si>
    <t>Олон нийтийн/ шашны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</si>
  <si>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1=(2+3), 4=(5+6)=(7+10+13+16+19+22+25), 7=(8+9), 10=(11+12), 13=(14+15), 16=(17+18), 19=(20+21), 22=(23+24), 25=(26+27), 28=(29+30);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</si>
  <si>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5)=(6+11+16+21), 6=(7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10), 11=(12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15), 16=(17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20), 21=(22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25);</t>
    </r>
  </si>
  <si>
    <t>А-ДБ-4</t>
  </si>
  <si>
    <t>Аймаг, нийслэл, дүүрэг</t>
  </si>
  <si>
    <t xml:space="preserve">Бүгд 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</si>
  <si>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</si>
  <si>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</si>
  <si>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</si>
  <si>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</si>
  <si>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</si>
  <si>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</si>
  <si>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</si>
  <si>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</si>
  <si>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</si>
  <si>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</si>
  <si>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</si>
  <si>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</si>
  <si>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</si>
  <si>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</si>
  <si>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</si>
  <si>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</si>
  <si>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</si>
  <si>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</si>
  <si>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</si>
  <si>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</si>
  <si>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</si>
  <si>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</si>
  <si>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</si>
  <si>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</si>
  <si>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</si>
  <si>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</si>
  <si>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</si>
  <si>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</si>
  <si>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</si>
  <si>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</si>
  <si>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</si>
  <si>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</si>
  <si>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</si>
  <si>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>Хан-уул</t>
  </si>
  <si>
    <t>Чингэлтэй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</si>
  <si>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1=(2+3)=(4+7+10+13), 4=(5+6), 7=(8+9), 10=(11+12), 13=(14+15);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</si>
  <si>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1=(2+8+15+23+27), 2=(3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7), 8=(9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14), 15=(16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22), 23=(24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26), 27=(28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36);</t>
    </r>
  </si>
  <si>
    <t>А-ДБ-5</t>
  </si>
  <si>
    <r>
      <t>(А-ДБ-5)</t>
    </r>
    <r>
      <rPr>
        <i/>
        <sz val="8"/>
        <rFont val="Arial"/>
        <family val="2"/>
      </rPr>
      <t>-ын үргэлжлэл</t>
    </r>
  </si>
  <si>
    <t xml:space="preserve"> ДЭЭД БОЛОВСРОЛЫН СУРГАЛТЫН  БАЙГУУЛЛАГАД СУРАЛЦАГЧДЫН 2023 / 2024 ОНЫ ХИЧЭЭЛИЙН ЖИЛИЙН МЭДЭЭ, насны ангиллаар </t>
  </si>
  <si>
    <t>Нас</t>
  </si>
  <si>
    <t xml:space="preserve">&lt;15 </t>
  </si>
  <si>
    <t>35-39</t>
  </si>
  <si>
    <t>40-44</t>
  </si>
  <si>
    <t>45-49</t>
  </si>
  <si>
    <t>50-54</t>
  </si>
  <si>
    <t>55-59</t>
  </si>
  <si>
    <t>59&lt;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</si>
  <si>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1=(2+3)=(4+7+10+13), 4=(5+6), 7=(8+9), 10=(11+12), 13=(14+15), 16=(17+18)=(19+22+25+28+31+34+37);</t>
    </r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</si>
  <si>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28);</t>
    </r>
  </si>
  <si>
    <t xml:space="preserve"> А-ДБ-6</t>
  </si>
  <si>
    <t>I дамжаа</t>
  </si>
  <si>
    <t>II дамжаа</t>
  </si>
  <si>
    <t>III дамжаа</t>
  </si>
  <si>
    <t>IV дамжаа</t>
  </si>
  <si>
    <t>V дамжаа</t>
  </si>
  <si>
    <t>VI дамжаа</t>
  </si>
  <si>
    <t>Өдөр</t>
  </si>
  <si>
    <t>Орой</t>
  </si>
  <si>
    <t>Эчнээ</t>
  </si>
  <si>
    <t>ДЭЭД БОЛОВСРОЛЫН СУРГАЛТЫН БАЙГУУЛЛАГАД СУРАЛЦАГЧДЫН 2023 / 2024  ОНЫ ХИЧЭЭЛИЙН ЖИЛИЙН МЭДЭЭ, Сургалтын хэлбэрээр</t>
  </si>
  <si>
    <t>А-ДБ-8</t>
  </si>
  <si>
    <r>
      <rPr>
        <b/>
        <sz val="8"/>
        <rFont val="Arial"/>
        <family val="2"/>
      </rPr>
      <t>(А-ДБ-8)</t>
    </r>
    <r>
      <rPr>
        <sz val="8"/>
        <rFont val="Arial"/>
        <family val="2"/>
      </rPr>
      <t>-</t>
    </r>
    <r>
      <rPr>
        <i/>
        <sz val="8"/>
        <rFont val="Arial"/>
        <family val="2"/>
      </rPr>
      <t>ын үргэлжлэл</t>
    </r>
  </si>
  <si>
    <t xml:space="preserve"> ДЭЭД БОЛОВСРОЛЫН СУРГАЛТЫН  БАЙГУУЛЛАГАД ШИНЭЭР ЭЛСЭГЧДИЙН 2023 / 2024 ОНЫ ХИЧЭЭЛИЙН ЖИЛИЙН МЭДЭЭ, насны ангиллаар  </t>
  </si>
  <si>
    <t>Нийт шинээр элсэгчид</t>
  </si>
  <si>
    <t>Шинээр элсэгчид</t>
  </si>
  <si>
    <t>Тухайн жилд бүрэн дунд боловсрол эзэмшигчдээс</t>
  </si>
  <si>
    <t>Тухайн жилд техникийн болон мэргэжлийн боловсрол эзэмшигчдээс</t>
  </si>
  <si>
    <t>Тухайн жилд бакалаврын боловсрол эзэмшигчдээс</t>
  </si>
  <si>
    <t>Ажиллагчдаас</t>
  </si>
  <si>
    <t>Ажилгүй иргэдээс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</si>
  <si>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1=(16+19+22+25+28+31), 16=(17+18), 19=(20+21), 22=(23+24), 25=(26+27), 28=(29+30), 31=(32+33);</t>
    </r>
  </si>
  <si>
    <r>
      <rPr>
        <b/>
        <i/>
        <sz val="9"/>
        <rFont val="Arial"/>
        <family val="2"/>
      </rPr>
      <t xml:space="preserve">Багана: </t>
    </r>
    <r>
      <rPr>
        <i/>
        <sz val="9"/>
        <rFont val="Arial"/>
        <family val="2"/>
      </rPr>
      <t xml:space="preserve">1=(2+3)=(4+7+10+13), 4=(5+6), 7=(8+9), 10=(11+12), 13=(14+15); </t>
    </r>
  </si>
  <si>
    <r>
      <rPr>
        <b/>
        <i/>
        <sz val="9"/>
        <rFont val="Arial"/>
        <family val="2"/>
      </rPr>
      <t xml:space="preserve">Мөр: </t>
    </r>
    <r>
      <rPr>
        <i/>
        <sz val="9"/>
        <rFont val="Arial"/>
        <family val="2"/>
      </rPr>
      <t>1=(2</t>
    </r>
    <r>
      <rPr>
        <sz val="9"/>
        <rFont val="Arial"/>
        <family val="2"/>
      </rPr>
      <t>÷</t>
    </r>
    <r>
      <rPr>
        <i/>
        <sz val="9"/>
        <rFont val="Arial"/>
        <family val="2"/>
      </rPr>
      <t>28);</t>
    </r>
  </si>
  <si>
    <t>А-ДБ-10</t>
  </si>
  <si>
    <r>
      <rPr>
        <b/>
        <sz val="10"/>
        <rFont val="Arial"/>
        <family val="2"/>
      </rPr>
      <t>(А-ДБ-10)</t>
    </r>
    <r>
      <rPr>
        <b/>
        <i/>
        <sz val="10"/>
        <rFont val="Arial"/>
        <family val="2"/>
      </rPr>
      <t>-</t>
    </r>
    <r>
      <rPr>
        <i/>
        <sz val="10"/>
        <rFont val="Arial"/>
        <family val="2"/>
      </rPr>
      <t xml:space="preserve">ын </t>
    </r>
    <r>
      <rPr>
        <sz val="10"/>
        <rFont val="Arial"/>
        <family val="2"/>
      </rPr>
      <t xml:space="preserve"> үргэлжлэл</t>
    </r>
  </si>
  <si>
    <t xml:space="preserve"> ДЭЭД БОЛОВСРОЛЫН СУРГАЛТЫН  БАЙГУУЛЛАГАД  СУРАЛЦАЖ БУЙ ГАДААД ОЮУТНУУДЫН 2023 / 2024 ОНЫ ХИЧЭЭЛИЙН ЖИЛИЙН МЭДЭЭ, тив, улсаар</t>
  </si>
  <si>
    <t>Тив</t>
  </si>
  <si>
    <t>Улс</t>
  </si>
  <si>
    <t>Суралцагчид</t>
  </si>
  <si>
    <t>Сургалтын төлбөрийн хэлбэр</t>
  </si>
  <si>
    <t>Монгол улсын Засгийн газрын тэтгэлэг</t>
  </si>
  <si>
    <t>Дотоод гадаадын аж ахуйн нэгж, байгууллага, сан, хувь хүний нэрэмжит тэтгэлэг</t>
  </si>
  <si>
    <t>Тухайн сургуулийн тэтгэлэг</t>
  </si>
  <si>
    <t>Хувийн зардал</t>
  </si>
  <si>
    <t xml:space="preserve"> Бүгд</t>
  </si>
  <si>
    <t>Африк</t>
  </si>
  <si>
    <t>Нигери</t>
  </si>
  <si>
    <t>Өмнөд Африк</t>
  </si>
  <si>
    <t>Ангол</t>
  </si>
  <si>
    <t>Нигер</t>
  </si>
  <si>
    <t>Хойд Америк</t>
  </si>
  <si>
    <t>Америкийн Нэгдсэн Улс</t>
  </si>
  <si>
    <t>Канад</t>
  </si>
  <si>
    <t>Ази</t>
  </si>
  <si>
    <t>Турк</t>
  </si>
  <si>
    <t>Хонг Конг</t>
  </si>
  <si>
    <t>Казахстан</t>
  </si>
  <si>
    <t>Израиль</t>
  </si>
  <si>
    <t>Энэтхэг</t>
  </si>
  <si>
    <t>Бахрейн</t>
  </si>
  <si>
    <t>Бүгд Найрамдах Солонгос Улс</t>
  </si>
  <si>
    <t>Азербайжан</t>
  </si>
  <si>
    <t>Хятад улс</t>
  </si>
  <si>
    <t>Бангладеш</t>
  </si>
  <si>
    <t>БНАСАУ  Бүгд Найрамдах Ардчилсан Солонгос Ард Улс</t>
  </si>
  <si>
    <t>Лаос Ардчилсан Бүгд Найрамдах Улс</t>
  </si>
  <si>
    <t>Киргизстан</t>
  </si>
  <si>
    <t>Узбекистан улс</t>
  </si>
  <si>
    <t>Вьетнам</t>
  </si>
  <si>
    <t>Тайланд</t>
  </si>
  <si>
    <t>Япон улс</t>
  </si>
  <si>
    <t>Европ</t>
  </si>
  <si>
    <t>Польш улс</t>
  </si>
  <si>
    <t>Франц</t>
  </si>
  <si>
    <t>Оросын Холбооны Улс</t>
  </si>
  <si>
    <t>Болгар</t>
  </si>
  <si>
    <t>Португал улс</t>
  </si>
  <si>
    <t xml:space="preserve">Номхон далайн </t>
  </si>
  <si>
    <t>Австрали</t>
  </si>
  <si>
    <t>Аргентин</t>
  </si>
  <si>
    <t>Латин Америк</t>
  </si>
  <si>
    <t>Бразил</t>
  </si>
  <si>
    <t xml:space="preserve"> А-ДБ-12</t>
  </si>
  <si>
    <t xml:space="preserve">ДЭЭД БОЛОВСРОЛЫН СУРГАЛТЫН БАЙГУУЛЛАГЫН ДОТУУР БАЙРНЫ 2023 /2024 ОНЫ ХИЧЭЭЛИЙН ЖИЛИЙН МЭДЭЭ, өмчийн хэлбэрээр </t>
  </si>
  <si>
    <t>Байгууллагын ангилал</t>
  </si>
  <si>
    <t>Дотуур байрны тоо</t>
  </si>
  <si>
    <t>Дотуур байранд амьдрах хүсэлт гаргасан суралцагчид</t>
  </si>
  <si>
    <t>Дотуур байранд амьдарч буй суралцагчид</t>
  </si>
  <si>
    <t>Дипломын боловсролд суралцагчид</t>
  </si>
  <si>
    <t>Бакалаврын боловсролд суралцагчид</t>
  </si>
  <si>
    <t>Их сургууль</t>
  </si>
  <si>
    <t>Дээд сургууль</t>
  </si>
  <si>
    <t>Коллеж</t>
  </si>
  <si>
    <t>Орон нутгийн</t>
  </si>
  <si>
    <r>
      <rPr>
        <b/>
        <i/>
        <sz val="8"/>
        <rFont val="Arial"/>
        <family val="2"/>
      </rPr>
      <t xml:space="preserve">Багана: </t>
    </r>
    <r>
      <rPr>
        <i/>
        <sz val="8"/>
        <rFont val="Arial"/>
        <family val="2"/>
      </rPr>
      <t xml:space="preserve">2=(3+4), 5=(6+7)=(8+11+14), 8=(9+10), 11=(12+13), 14=(15+16); </t>
    </r>
  </si>
  <si>
    <r>
      <rPr>
        <b/>
        <i/>
        <sz val="8"/>
        <rFont val="Arial"/>
        <family val="2"/>
      </rPr>
      <t xml:space="preserve">Мөр: </t>
    </r>
    <r>
      <rPr>
        <i/>
        <sz val="8"/>
        <rFont val="Arial"/>
        <family val="2"/>
      </rPr>
      <t>1=(2</t>
    </r>
    <r>
      <rPr>
        <sz val="8"/>
        <rFont val="Calibri"/>
        <family val="2"/>
      </rPr>
      <t>÷</t>
    </r>
    <r>
      <rPr>
        <i/>
        <sz val="8"/>
        <rFont val="Arial"/>
        <family val="2"/>
      </rPr>
      <t>4)=(5+9+13+17), 5=(6</t>
    </r>
    <r>
      <rPr>
        <sz val="8"/>
        <rFont val="Calibri"/>
        <family val="2"/>
      </rPr>
      <t>÷</t>
    </r>
    <r>
      <rPr>
        <i/>
        <sz val="8"/>
        <rFont val="Arial"/>
        <family val="2"/>
      </rPr>
      <t>8), 9=(10</t>
    </r>
    <r>
      <rPr>
        <sz val="8"/>
        <rFont val="Calibri"/>
        <family val="2"/>
      </rPr>
      <t>÷</t>
    </r>
    <r>
      <rPr>
        <i/>
        <sz val="8"/>
        <rFont val="Arial"/>
        <family val="2"/>
      </rPr>
      <t>12), 13=(14</t>
    </r>
    <r>
      <rPr>
        <sz val="8"/>
        <rFont val="Calibri"/>
        <family val="2"/>
      </rPr>
      <t>÷</t>
    </r>
    <r>
      <rPr>
        <i/>
        <sz val="8"/>
        <rFont val="Arial"/>
        <family val="2"/>
      </rPr>
      <t>16), 17=(18</t>
    </r>
    <r>
      <rPr>
        <sz val="8"/>
        <rFont val="Calibri"/>
        <family val="2"/>
      </rPr>
      <t>÷</t>
    </r>
    <r>
      <rPr>
        <i/>
        <sz val="8"/>
        <rFont val="Arial"/>
        <family val="2"/>
      </rPr>
      <t>20);</t>
    </r>
  </si>
  <si>
    <t>Хан-Уул</t>
  </si>
  <si>
    <t xml:space="preserve">    Гадаад</t>
  </si>
  <si>
    <t>А-ДБ-4.1</t>
  </si>
  <si>
    <t xml:space="preserve"> ДЭЭД БОЛОВСРОЛЫН СУРГАЛТЫН БАЙГУУЛЛАГАД СУРАЛЦАГЧДЫН  2023/ 2024 ОНЫ ХИЧЭЭЛИЙН ЖИЛИЙН МЭДЭЭ, байршлаар</t>
  </si>
  <si>
    <t xml:space="preserve"> ДЭЭД БОЛОВСРОЛЫН СУРГАЛТЫН БАЙГУУЛЛАГАД СУРАЛЦАГЧДЫН 2022 / 2023 ОНЫ ХИЧЭЭЛИЙН ЖИЛИЙН МЭДЭЭ, аймаг, нийслэл, дүүргийн харьяаллаар</t>
  </si>
  <si>
    <t>А-ДБ-14</t>
  </si>
  <si>
    <t>Нийт ажиллагчид</t>
  </si>
  <si>
    <t>Захирал</t>
  </si>
  <si>
    <t>Дэд захирал</t>
  </si>
  <si>
    <t>Салбар сургуулийн захирал, дэд захирал</t>
  </si>
  <si>
    <t>Бүрэлдэхүүн сургуулийн захирал, дэд захирал</t>
  </si>
  <si>
    <t>Сургалтын албаны дарга</t>
  </si>
  <si>
    <t>Үндсэн багш</t>
  </si>
  <si>
    <t>1-Албан тушаал</t>
  </si>
  <si>
    <t>Х</t>
  </si>
  <si>
    <t>2-Боловсролын түвшин</t>
  </si>
  <si>
    <t>3-Эрдмийн зэрэг</t>
  </si>
  <si>
    <t>4-Ажилласан жил</t>
  </si>
  <si>
    <t>5-Насны бүлэг</t>
  </si>
  <si>
    <t>6-Мэргэжил дээшлүүлсэн байдал</t>
  </si>
  <si>
    <t>7-Мэргэжил дээшлүүлсэн хугацаа</t>
  </si>
  <si>
    <t>Дадлагажигч багш</t>
  </si>
  <si>
    <t>Багш</t>
  </si>
  <si>
    <t>Ахлах багш</t>
  </si>
  <si>
    <t>Дэд профессор багш</t>
  </si>
  <si>
    <t>Профессор багш</t>
  </si>
  <si>
    <t>Академич</t>
  </si>
  <si>
    <t>Профессор</t>
  </si>
  <si>
    <t>Дэд профессор</t>
  </si>
  <si>
    <t>Анхны жилдээ</t>
  </si>
  <si>
    <t>1-5 жил</t>
  </si>
  <si>
    <t>6-10 жил</t>
  </si>
  <si>
    <t>11-15 жил</t>
  </si>
  <si>
    <t>16-20 жил</t>
  </si>
  <si>
    <t>21-25 жил</t>
  </si>
  <si>
    <t>26-аас дээш жил</t>
  </si>
  <si>
    <t>25 хүртэл</t>
  </si>
  <si>
    <t>25-29 нас</t>
  </si>
  <si>
    <t>30-34 нас</t>
  </si>
  <si>
    <t>35-39 нас</t>
  </si>
  <si>
    <t>40-44 нас</t>
  </si>
  <si>
    <t>45-49 нас</t>
  </si>
  <si>
    <t>50-54 нас</t>
  </si>
  <si>
    <t>55-59 нас</t>
  </si>
  <si>
    <t>60-64 нас</t>
  </si>
  <si>
    <t>65-69 нас</t>
  </si>
  <si>
    <t>70-аас дээш</t>
  </si>
  <si>
    <t>Дотоодод</t>
  </si>
  <si>
    <t>Гадаадад</t>
  </si>
  <si>
    <t>1-3 хоног</t>
  </si>
  <si>
    <t>4-10 хоног</t>
  </si>
  <si>
    <t>11-29 хоног</t>
  </si>
  <si>
    <t>1 түүнээс дээш сар</t>
  </si>
  <si>
    <t xml:space="preserve">ДЭЭД БОЛОВСРОЛЫН СУРГАЛТЫН  БАЙГУУЛЛАГЫН УДИРДАХ АЖИЛТАН, ҮНДСЭН БАГШИЙН 2023 / 2024 ОНЫ ХИЧЭЭЛИЙН ЖИЛИЙН МЭДЭЭ  </t>
  </si>
  <si>
    <t>А-ДБ-13</t>
  </si>
  <si>
    <t xml:space="preserve"> ДЭЭД БОЛОВСРОЛЫН СУРГАЛТЫН  БАЙГУУЛЛАГЫН АЖИЛЛАГЧДЫН 20... / 20... ОНЫ ХИЧЭЭЛИЙН ЖИЛИЙН МЭДЭЭ, өмчийн хэлбэрээр </t>
  </si>
  <si>
    <t>Төрийн</t>
  </si>
  <si>
    <t>Хувийн</t>
  </si>
  <si>
    <t>Салбар сургуулийн захирал</t>
  </si>
  <si>
    <t>Салбар сургуулийн дэд захирал</t>
  </si>
  <si>
    <t>Бүрэлдэхүүн сургуулийн захирал</t>
  </si>
  <si>
    <t>Бүрэлдэхүүн сургуулийн дэд захирал</t>
  </si>
  <si>
    <t>Захиргаа, хэлтэс нэгжийн газрын дарга</t>
  </si>
  <si>
    <t>Сургалтын бодлого зохицуулалтын газрын дарга</t>
  </si>
  <si>
    <t>Захиргаа, хэлтэс нэгжийн албаны дарга</t>
  </si>
  <si>
    <t>Салбар, тэнхмийн эрхлэгч</t>
  </si>
  <si>
    <t>Хуулийн зөвлөх</t>
  </si>
  <si>
    <t>Хяналт, шинжилгээ үнэлгээний мэргэжилтэн</t>
  </si>
  <si>
    <t>Захиргаа, хүний нөөцийн мэргэжилтэн</t>
  </si>
  <si>
    <t>Сургалтын албаны мэргэжилтэн</t>
  </si>
  <si>
    <t>Мэдээлэл, технологийн мэргэжилтэн</t>
  </si>
  <si>
    <t>Эрдэм шинжилгээ, судалгааны мэргэжилтэн</t>
  </si>
  <si>
    <t>Оюутны хөгжил, үйлчилгээний газрын ажилтан</t>
  </si>
  <si>
    <t>Хүрээлэн, төвийн судлаач</t>
  </si>
  <si>
    <t>Цагийн багш</t>
  </si>
  <si>
    <t>Тэнхмийн туслах ажилтан</t>
  </si>
  <si>
    <t>Эрдэм шинжилгээ, судалгааны туслах ажилтан</t>
  </si>
  <si>
    <t>Нийгмийн ажилтан</t>
  </si>
  <si>
    <t>Захирлын туслах, нарийн бичиг</t>
  </si>
  <si>
    <t>Эмч</t>
  </si>
  <si>
    <t>Номын санч</t>
  </si>
  <si>
    <t>Оюутны байрны менежер, эрхлэгч</t>
  </si>
  <si>
    <t>Инженер, техникч</t>
  </si>
  <si>
    <t>Лаборант</t>
  </si>
  <si>
    <t>Эдийн засагч, нягтлан бодогч</t>
  </si>
  <si>
    <t>Хангамж, худалдан авалтын ажилтан, нярав</t>
  </si>
  <si>
    <t>Бичиг хэргийн эрхлэгч, ажилтан</t>
  </si>
  <si>
    <t>Жижүүр, манаач, сахиул</t>
  </si>
  <si>
    <t>Үйлчлэгч</t>
  </si>
  <si>
    <t>Бусад ажилтан</t>
  </si>
  <si>
    <t xml:space="preserve">Хөгжлийн бэрхшээлтэй ажиллагчид 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</si>
  <si>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>1=(2+3)=(4+7+10+13);</t>
    </r>
  </si>
  <si>
    <r>
      <rPr>
        <b/>
        <i/>
        <sz val="10"/>
        <rFont val="Arial"/>
        <family val="2"/>
      </rPr>
      <t>Мөр:</t>
    </r>
    <r>
      <rPr>
        <i/>
        <sz val="10"/>
        <rFont val="Arial"/>
        <family val="2"/>
      </rPr>
      <t xml:space="preserve"> 1=(2÷37);</t>
    </r>
  </si>
  <si>
    <t>Үүнээс: Үндсэн багш</t>
  </si>
  <si>
    <t>А-ДБ-7</t>
  </si>
  <si>
    <t xml:space="preserve">ДЭЭД БОЛОВСРОЛЫН СУРГАЛТЫН  БАЙГУУЛЛАГАД СУРАЛЦАГЧДЫН 2023 / 2024 ОНЫ ХИЧЭЭЛИЙН ЖИЛИЙН МЭДЭЭ, мэргэжлийн чиглэлээр  </t>
  </si>
  <si>
    <t>Ерөнхий чиглэл</t>
  </si>
  <si>
    <t>Төрөлжсөн чиглэл</t>
  </si>
  <si>
    <t>Нарийвчилсан чиглэл</t>
  </si>
  <si>
    <t>Боловсрол</t>
  </si>
  <si>
    <t>Боловсролын шинжлэх ухаан</t>
  </si>
  <si>
    <t>Багш, сургуулийн өмнөх боловсрол</t>
  </si>
  <si>
    <t>Багш, бага ангийн боловсрол</t>
  </si>
  <si>
    <t>Багш, мэргэжлийн</t>
  </si>
  <si>
    <t>Урлаг, хүмүүнлэг, соёл урлаг</t>
  </si>
  <si>
    <t>Урлаг</t>
  </si>
  <si>
    <t>Дуу дүрсний техник болон медиа үйлдвэрлэл</t>
  </si>
  <si>
    <t>Хувцас загвар, интерьер ба үйлдвэрлэлийн дизайн</t>
  </si>
  <si>
    <t>Дүрслэх урлаг</t>
  </si>
  <si>
    <t>Хөгжим, тайз дэлгэцийн урлаг</t>
  </si>
  <si>
    <t>Урлагийн салбар дундын хөтөлбөр</t>
  </si>
  <si>
    <t>Хүмүүнлэг(хэлнээс бусад)</t>
  </si>
  <si>
    <t>Шашин судлал</t>
  </si>
  <si>
    <t>Хүмүүнлэг</t>
  </si>
  <si>
    <t>Түүх, археологи</t>
  </si>
  <si>
    <t>Философи, ёсзүй</t>
  </si>
  <si>
    <t>Хэл</t>
  </si>
  <si>
    <t>Хэл эзэмшихүй</t>
  </si>
  <si>
    <t>Уран зохиол, хэл шинжлэл</t>
  </si>
  <si>
    <t>Урлаг, хүмүүнлэгт хамаарах салбар дундын чиглэл</t>
  </si>
  <si>
    <t>Нийгмийн шинжлэх ухаан, мэдээлэл, сэтгүүл зүй</t>
  </si>
  <si>
    <t>Нийгмийн болон зан үйлийн шинжлэх ухаан</t>
  </si>
  <si>
    <t>Эдийн засаг</t>
  </si>
  <si>
    <t>Улс төр, иргэн судлал</t>
  </si>
  <si>
    <t>Сэтгэл судлал</t>
  </si>
  <si>
    <t>Социологи, соёл судлал</t>
  </si>
  <si>
    <t>Ажил мэргэжил судлал</t>
  </si>
  <si>
    <t>Сэтгүүл зүй, мэдээлэл</t>
  </si>
  <si>
    <t>Сэтгүүл зүй</t>
  </si>
  <si>
    <t>Номын сан, мэдээлэл, архив судлал</t>
  </si>
  <si>
    <t>Нийгмийн шинжлэх ухаан, сэтгүүл зүй, мэдээлэлд хамаарах салбар дундын чиглэл</t>
  </si>
  <si>
    <t>Бизнес, удирдлага,эрхзүй</t>
  </si>
  <si>
    <t>Бизнес ба удирдахуй</t>
  </si>
  <si>
    <t>Нягтлан бодох бүртгэл, татвар</t>
  </si>
  <si>
    <t>Санхүү, банк, даатгал</t>
  </si>
  <si>
    <t>Менежмент ба удирдахуй</t>
  </si>
  <si>
    <t>Маркетинг, зар сурталчилгаа</t>
  </si>
  <si>
    <t>Худалдаа</t>
  </si>
  <si>
    <t>Эрхзүй</t>
  </si>
  <si>
    <t>Эрх зүй</t>
  </si>
  <si>
    <t>Бизнес, удирдлага, эрх зүйд хамаарах салбар дундын чиглэл</t>
  </si>
  <si>
    <t>Байгалийн шинжлэх ухаан, математик, статистик</t>
  </si>
  <si>
    <t>Биологи ба холбогдох шинжлэх ухаан</t>
  </si>
  <si>
    <t>Биологи</t>
  </si>
  <si>
    <t>Биохими</t>
  </si>
  <si>
    <t>Хүрээлэн буй орчин</t>
  </si>
  <si>
    <t>Хүрээлэн буй орчны шинжлэх ухаан</t>
  </si>
  <si>
    <t>Байгалийн шинжлэл</t>
  </si>
  <si>
    <t>Байгаль орчин</t>
  </si>
  <si>
    <t>Байгалийн шинжлэх ухаан</t>
  </si>
  <si>
    <t>Хими</t>
  </si>
  <si>
    <t>Дэлхий судлал</t>
  </si>
  <si>
    <t>Физик</t>
  </si>
  <si>
    <t>Математик, статистик</t>
  </si>
  <si>
    <t>Математик</t>
  </si>
  <si>
    <t>Статистик</t>
  </si>
  <si>
    <t>Байгалийн шинжлэх ухаан, математик, статистикт хамаарах салбар дундын чиглэл</t>
  </si>
  <si>
    <t>Мэдээлэл, харилцаа холбооны технологи</t>
  </si>
  <si>
    <t>Мэдээлэл, харилцаа, холбооны технологи</t>
  </si>
  <si>
    <t>Комьютерийн хэрэглээ</t>
  </si>
  <si>
    <t>Өгөгдлийн сан, сүлжээний загварчлал ба удирдлага</t>
  </si>
  <si>
    <t>Програм хангамж, програм хөгжүүлэлт ба шинжилгээ</t>
  </si>
  <si>
    <t>Мэдээлэл, харилцаа холбооны технологийн салбар дундын хөтөлбөр</t>
  </si>
  <si>
    <t>Инженерчлэл, үйлдвэрлэл, зохион бүтээлт</t>
  </si>
  <si>
    <t>Инженерчлэл, инженерийн үйлдвэрлэл</t>
  </si>
  <si>
    <t>Химийн инженерчлэл ба боловсруулалт</t>
  </si>
  <si>
    <t>Хүрээлэн буй орчныг хамгаалах технологи</t>
  </si>
  <si>
    <t>Цахилгаан, эрчим хүч</t>
  </si>
  <si>
    <t>Электроник, автоматжуулалт</t>
  </si>
  <si>
    <t>Механик, төмөрлөгийн үйлдвэрлэл</t>
  </si>
  <si>
    <t>Хөдөлгүүрт тээврийн хэрэгсэл, хөлөг онгоц, нисэх онгоц</t>
  </si>
  <si>
    <t>Үйлдвэрлэл, боловсруулалт</t>
  </si>
  <si>
    <t>Хүнс үйлдвэрлэлт</t>
  </si>
  <si>
    <t>Хүнс боловсруулалт</t>
  </si>
  <si>
    <t>Материал судлал (шил, цаас, хуванцар, мод)</t>
  </si>
  <si>
    <t>Хөнгөн үйлдвэрийн технологи</t>
  </si>
  <si>
    <t>Уул уурхай, олборлолт</t>
  </si>
  <si>
    <t xml:space="preserve">"Үйлдвэрлэл, боловсруулалт"-д ангилагдаагүй чиглэл </t>
  </si>
  <si>
    <t>Архитектур ба барилга, угсралт</t>
  </si>
  <si>
    <t>Архитектур, хот төлөвлөлт</t>
  </si>
  <si>
    <t>Иргэний ба үйлдвэрийн барилга, байгууламж</t>
  </si>
  <si>
    <t>Инженерчлэл, үйлдвэрлэл, барилга байгууламжид хамаарах салбар дундын чиглэл</t>
  </si>
  <si>
    <t>Инженерчлэл салбар хооронд</t>
  </si>
  <si>
    <t>Инженерчлэл</t>
  </si>
  <si>
    <t>Хөдөө аж ахуй, ой, загасны аж ахуй, мал эмнэлзүй</t>
  </si>
  <si>
    <t>Хөдөө аж ахуй</t>
  </si>
  <si>
    <t>Үр тариа ба малын гаралтай бүтээгдэхүүн</t>
  </si>
  <si>
    <t>Газар тариалан ба мал аж ахуй</t>
  </si>
  <si>
    <t>Жимс ногооны аж ахуй</t>
  </si>
  <si>
    <t>Ойн аж ахуй</t>
  </si>
  <si>
    <t>Загасны аж ахуй</t>
  </si>
  <si>
    <t>Мал эмнэлзүй</t>
  </si>
  <si>
    <t>Кибернетик</t>
  </si>
  <si>
    <t>Хөдөө аж ахуйн кибернетик</t>
  </si>
  <si>
    <t>Эрүүл мэнд, нийгмийн хамгаалал</t>
  </si>
  <si>
    <t>Эрүүл мэнд</t>
  </si>
  <si>
    <t>Нүүр ам судлал</t>
  </si>
  <si>
    <t>Анагаах ухаан</t>
  </si>
  <si>
    <t>Сувилахуй ба эх барихуй</t>
  </si>
  <si>
    <t>Анагаах ухааны оношилгоо ба эмчилгээний технологи</t>
  </si>
  <si>
    <t>Сэргээн засал</t>
  </si>
  <si>
    <t>Эм зүй</t>
  </si>
  <si>
    <t>Уламжлалт анагаах ухаан</t>
  </si>
  <si>
    <t>Эрүүл мэндийн салбар дундын хөтөлбөр</t>
  </si>
  <si>
    <t>Нийгмийн хамгаалал</t>
  </si>
  <si>
    <t>Нийгмийн ажил ба зөвлөх үйлчилгээ</t>
  </si>
  <si>
    <t>Эрүүл мэнд, нийгмийн хамгаалалд хамаарах салбар дундын чиглэл</t>
  </si>
  <si>
    <t>Үйлчилгээ</t>
  </si>
  <si>
    <t>Ахуйн үйлчилгээ</t>
  </si>
  <si>
    <t>Зочид буудал, ресторан, нийтийн хоол</t>
  </si>
  <si>
    <t>Спорт</t>
  </si>
  <si>
    <t>Аялал жуулчлал, чөлөөт цаг</t>
  </si>
  <si>
    <t>Ариун цэвэр ба хөдөлмөрийн аюулгүй байдал эрүүл ахуйн үйлчилгээ</t>
  </si>
  <si>
    <t>Нийтийн ариун цэвэр</t>
  </si>
  <si>
    <t>Хөдөлмөрийн аюулгүй байдал, эрүүл ахуй</t>
  </si>
  <si>
    <t>Хамгааллын үйлчилгээ</t>
  </si>
  <si>
    <t>Хөдөлмөрийн эрүүл мэнд, хамгаалал</t>
  </si>
  <si>
    <t>Аюулгүй байдлыг хангах үйлчилгээ</t>
  </si>
  <si>
    <t>Цэрэг, батлан хамгаалах</t>
  </si>
  <si>
    <t>Иргэн, өмч хөрөнгө хамгаалал</t>
  </si>
  <si>
    <t>Аюулгүй байдлыг хангах үйлчилгээтэй холбоотой салбар дундын хөтөлбөр</t>
  </si>
  <si>
    <t>Тээврийн үйлчилгээ</t>
  </si>
  <si>
    <t>Тээвэр</t>
  </si>
  <si>
    <t>А-ДБ-9</t>
  </si>
  <si>
    <t xml:space="preserve"> ДЭЭД БОЛОВСРОЛЫН СУРГАЛТЫН  БАЙГУУЛЛАГАД ШИНЭЭР ЭЛСЭГЧДИЙН 2023/ 2024 ОНЫ ХИЧЭЭЛИЙН ЖИЛИЙН МЭДЭЭ, мэргэжлийн чиглэлээр  </t>
  </si>
  <si>
    <t>Дипломын боловсролд</t>
  </si>
  <si>
    <t>Бакалаврын боловсролд</t>
  </si>
  <si>
    <t>Магистрын боловсролд</t>
  </si>
  <si>
    <t>Докторын боловсролд</t>
  </si>
  <si>
    <t>Багш, сургуулийн өмнөх насны боловсрол</t>
  </si>
  <si>
    <t>Социологи болон соёл судлал</t>
  </si>
  <si>
    <t>Сэтгүүлзүй, мэдээлэл</t>
  </si>
  <si>
    <t>Математик статистик</t>
  </si>
  <si>
    <t>Мэдээлэл, харилцаа холбооны технологиуд</t>
  </si>
  <si>
    <t>Өгөгдлийн сан, сүлжээний загварчлал /дизайн/ба удирдлага</t>
  </si>
  <si>
    <t>Мэдээллийн болон харилцаа холбооны технологи ангилалд ороогүй хөтөлбөр</t>
  </si>
  <si>
    <t>Материал боловсруулалт (шил, цаас, хуванцар, мод, керамик)</t>
  </si>
  <si>
    <t>Уул уурхай олборлолт</t>
  </si>
  <si>
    <t>Анагаах ухааны оношлогоо ба эмчилгээний технологи</t>
  </si>
  <si>
    <t>Аялал, жуулчлал, чөлөөт цаг</t>
  </si>
  <si>
    <t>Аюулгүй байдлыг хангах</t>
  </si>
  <si>
    <t>А-ДБ-1</t>
  </si>
  <si>
    <t xml:space="preserve"> ДЭЭД БОЛОВСРОЛЫН СУРГАЛТЫН  БАЙГУУЛЛАГЫН 2023 / 2024 ОНЫ ХИЧЭЭЛИЙН ЖИЛИЙН МЭДЭЭ, аймаг, нийслэл, дүүргээр </t>
  </si>
  <si>
    <t>Нийт сургалтын байгууллага</t>
  </si>
  <si>
    <t>Гадаадын салбар сургууль</t>
  </si>
  <si>
    <t>Сургалтын байгууллагын ангилал</t>
  </si>
  <si>
    <t>Олон нийтийн /шашны</t>
  </si>
  <si>
    <t>Өмчийн</t>
  </si>
  <si>
    <t>Өмчийн оролцоотой, %</t>
  </si>
  <si>
    <t>Хамтарсан</t>
  </si>
  <si>
    <t>Монгол Улсын иргэний</t>
  </si>
  <si>
    <t>Гадаадтай хамтарсан, %</t>
  </si>
  <si>
    <t>Гадаад улсын</t>
  </si>
  <si>
    <t>Технологийн коллеж</t>
  </si>
  <si>
    <t xml:space="preserve">   Чингэлтэй</t>
  </si>
  <si>
    <t xml:space="preserve">   Хан-Уул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</si>
</sst>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##"/>
    <numFmt numFmtId="167" formatCode="_-* #,##0_р_._-;\-* #,##0_р_._-;_-* &quot;-&quot;??_р_._-;_-@_-"/>
    <numFmt numFmtId="168" formatCode="_(* #,##0_);_(* \(#,##0\);_(* &quot;-&quot;??_);_(@_)"/>
    <numFmt numFmtId="169" formatCode="#,###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b/>
      <sz val="8"/>
      <color indexed="8"/>
      <name val="SansSerif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 Mon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sz val="8"/>
      <name val="Arial Mon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b/>
      <sz val="10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hair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 applyProtection="1">
      <alignment horizontal="center" vertical="center" textRotation="90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horizontal="right" vertical="center" wrapText="1"/>
    </xf>
    <xf numFmtId="0" fontId="0" fillId="0" borderId="0" xfId="56">
      <alignment/>
      <protection/>
    </xf>
    <xf numFmtId="0" fontId="6" fillId="33" borderId="0" xfId="56" applyFont="1" applyFill="1" applyAlignment="1">
      <alignment horizontal="center" vertical="center" wrapText="1"/>
      <protection/>
    </xf>
    <xf numFmtId="0" fontId="10" fillId="34" borderId="0" xfId="56" applyFont="1" applyFill="1" applyAlignment="1">
      <alignment vertical="center"/>
      <protection/>
    </xf>
    <xf numFmtId="0" fontId="10" fillId="34" borderId="0" xfId="56" applyFont="1" applyFill="1" applyAlignment="1">
      <alignment horizontal="left" vertical="center"/>
      <protection/>
    </xf>
    <xf numFmtId="0" fontId="10" fillId="34" borderId="0" xfId="56" applyFont="1" applyFill="1" applyAlignment="1">
      <alignment horizontal="center" vertical="center"/>
      <protection/>
    </xf>
    <xf numFmtId="0" fontId="11" fillId="34" borderId="0" xfId="55" applyFont="1" applyFill="1" applyAlignment="1">
      <alignment horizontal="right" vertical="top"/>
      <protection/>
    </xf>
    <xf numFmtId="0" fontId="13" fillId="34" borderId="0" xfId="55" applyFont="1" applyFill="1" applyAlignment="1">
      <alignment vertical="center" wrapText="1"/>
      <protection/>
    </xf>
    <xf numFmtId="0" fontId="75" fillId="0" borderId="0" xfId="0" applyFont="1" applyAlignment="1">
      <alignment/>
    </xf>
    <xf numFmtId="0" fontId="10" fillId="34" borderId="0" xfId="56" applyFont="1" applyFill="1" applyAlignment="1">
      <alignment horizontal="left" vertical="center" wrapText="1"/>
      <protection/>
    </xf>
    <xf numFmtId="0" fontId="10" fillId="34" borderId="0" xfId="56" applyFont="1" applyFill="1" applyAlignment="1">
      <alignment horizontal="center" vertical="center" wrapText="1"/>
      <protection/>
    </xf>
    <xf numFmtId="0" fontId="14" fillId="34" borderId="15" xfId="56" applyFont="1" applyFill="1" applyBorder="1">
      <alignment/>
      <protection/>
    </xf>
    <xf numFmtId="0" fontId="10" fillId="34" borderId="15" xfId="56" applyFont="1" applyFill="1" applyBorder="1" applyAlignment="1">
      <alignment vertical="center"/>
      <protection/>
    </xf>
    <xf numFmtId="0" fontId="0" fillId="34" borderId="0" xfId="55" applyFont="1" applyFill="1" applyAlignment="1">
      <alignment horizontal="right"/>
      <protection/>
    </xf>
    <xf numFmtId="0" fontId="0" fillId="34" borderId="16" xfId="57" applyFill="1" applyBorder="1" applyAlignment="1">
      <alignment vertical="center" wrapText="1"/>
      <protection/>
    </xf>
    <xf numFmtId="0" fontId="0" fillId="34" borderId="10" xfId="57" applyFill="1" applyBorder="1" applyAlignment="1">
      <alignment vertical="center" wrapText="1"/>
      <protection/>
    </xf>
    <xf numFmtId="0" fontId="0" fillId="34" borderId="17" xfId="57" applyFill="1" applyBorder="1" applyAlignment="1">
      <alignment vertical="center" wrapText="1"/>
      <protection/>
    </xf>
    <xf numFmtId="0" fontId="76" fillId="34" borderId="0" xfId="57" applyFont="1" applyFill="1" applyAlignment="1">
      <alignment horizontal="center" textRotation="90" wrapText="1"/>
      <protection/>
    </xf>
    <xf numFmtId="0" fontId="0" fillId="34" borderId="18" xfId="56" applyFill="1" applyBorder="1" applyAlignment="1">
      <alignment horizontal="center"/>
      <protection/>
    </xf>
    <xf numFmtId="0" fontId="0" fillId="34" borderId="13" xfId="57" applyFill="1" applyBorder="1" applyAlignment="1">
      <alignment horizontal="center" textRotation="90"/>
      <protection/>
    </xf>
    <xf numFmtId="0" fontId="0" fillId="34" borderId="14" xfId="57" applyFill="1" applyBorder="1" applyAlignment="1">
      <alignment horizontal="center" textRotation="90"/>
      <protection/>
    </xf>
    <xf numFmtId="0" fontId="76" fillId="34" borderId="13" xfId="57" applyFont="1" applyFill="1" applyBorder="1" applyAlignment="1">
      <alignment horizontal="center" vertical="center" wrapText="1"/>
      <protection/>
    </xf>
    <xf numFmtId="0" fontId="0" fillId="34" borderId="19" xfId="57" applyFill="1" applyBorder="1" applyAlignment="1">
      <alignment horizontal="center" vertical="center"/>
      <protection/>
    </xf>
    <xf numFmtId="0" fontId="0" fillId="34" borderId="13" xfId="57" applyFill="1" applyBorder="1" applyAlignment="1">
      <alignment horizontal="center" vertical="center"/>
      <protection/>
    </xf>
    <xf numFmtId="0" fontId="77" fillId="34" borderId="13" xfId="57" applyFont="1" applyFill="1" applyBorder="1" applyAlignment="1">
      <alignment horizontal="left" vertical="center" wrapText="1"/>
      <protection/>
    </xf>
    <xf numFmtId="0" fontId="0" fillId="34" borderId="13" xfId="57" applyFill="1" applyBorder="1" applyAlignment="1">
      <alignment horizontal="center" vertical="center" wrapText="1"/>
      <protection/>
    </xf>
    <xf numFmtId="0" fontId="0" fillId="34" borderId="13" xfId="56" applyFill="1" applyBorder="1" applyAlignment="1">
      <alignment horizontal="left" vertical="center" wrapText="1" indent="2"/>
      <protection/>
    </xf>
    <xf numFmtId="0" fontId="77" fillId="34" borderId="16" xfId="57" applyFont="1" applyFill="1" applyBorder="1" applyAlignment="1">
      <alignment horizontal="left" vertical="center" wrapText="1"/>
      <protection/>
    </xf>
    <xf numFmtId="0" fontId="15" fillId="34" borderId="10" xfId="56" applyFont="1" applyFill="1" applyBorder="1" applyAlignment="1">
      <alignment vertical="center"/>
      <protection/>
    </xf>
    <xf numFmtId="0" fontId="16" fillId="34" borderId="0" xfId="56" applyFont="1" applyFill="1">
      <alignment/>
      <protection/>
    </xf>
    <xf numFmtId="0" fontId="0" fillId="34" borderId="0" xfId="56" applyFill="1">
      <alignment/>
      <protection/>
    </xf>
    <xf numFmtId="0" fontId="15" fillId="34" borderId="0" xfId="56" applyFont="1" applyFill="1" applyAlignment="1">
      <alignment horizontal="center"/>
      <protection/>
    </xf>
    <xf numFmtId="0" fontId="15" fillId="34" borderId="0" xfId="56" applyFont="1" applyFill="1" applyAlignment="1">
      <alignment horizontal="left"/>
      <protection/>
    </xf>
    <xf numFmtId="0" fontId="0" fillId="34" borderId="0" xfId="55" applyFont="1" applyFill="1" applyAlignment="1" quotePrefix="1">
      <alignment horizontal="center" vertical="center"/>
      <protection/>
    </xf>
    <xf numFmtId="0" fontId="76" fillId="34" borderId="0" xfId="0" applyFont="1" applyFill="1" applyAlignment="1">
      <alignment horizontal="left"/>
    </xf>
    <xf numFmtId="0" fontId="76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5" fillId="34" borderId="0" xfId="56" applyFont="1" applyFill="1" applyAlignment="1">
      <alignment vertical="center"/>
      <protection/>
    </xf>
    <xf numFmtId="0" fontId="80" fillId="34" borderId="0" xfId="56" applyFont="1" applyFill="1" applyAlignment="1">
      <alignment horizontal="left" vertical="center"/>
      <protection/>
    </xf>
    <xf numFmtId="0" fontId="18" fillId="34" borderId="0" xfId="55" applyFont="1" applyFill="1">
      <alignment/>
      <protection/>
    </xf>
    <xf numFmtId="0" fontId="79" fillId="34" borderId="0" xfId="0" applyFont="1" applyFill="1" applyAlignment="1">
      <alignment/>
    </xf>
    <xf numFmtId="0" fontId="10" fillId="34" borderId="0" xfId="55" applyFont="1" applyFill="1" applyAlignment="1">
      <alignment horizontal="center" vertical="center" wrapText="1"/>
      <protection/>
    </xf>
    <xf numFmtId="0" fontId="10" fillId="34" borderId="0" xfId="55" applyFont="1" applyFill="1">
      <alignment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>
      <alignment/>
      <protection/>
    </xf>
    <xf numFmtId="0" fontId="0" fillId="34" borderId="0" xfId="55" applyFont="1" applyFill="1">
      <alignment/>
      <protection/>
    </xf>
    <xf numFmtId="0" fontId="10" fillId="34" borderId="0" xfId="0" applyFont="1" applyFill="1" applyAlignment="1">
      <alignment/>
    </xf>
    <xf numFmtId="0" fontId="0" fillId="34" borderId="0" xfId="56" applyFill="1" applyAlignment="1">
      <alignment horizontal="left" vertical="center"/>
      <protection/>
    </xf>
    <xf numFmtId="0" fontId="14" fillId="34" borderId="13" xfId="57" applyFont="1" applyFill="1" applyBorder="1" applyAlignment="1">
      <alignment horizontal="center" vertical="center" wrapText="1"/>
      <protection/>
    </xf>
    <xf numFmtId="0" fontId="12" fillId="34" borderId="0" xfId="56" applyFont="1" applyFill="1" applyAlignment="1">
      <alignment vertical="center"/>
      <protection/>
    </xf>
    <xf numFmtId="3" fontId="3" fillId="33" borderId="13" xfId="0" applyNumberFormat="1" applyFont="1" applyFill="1" applyBorder="1" applyAlignment="1">
      <alignment horizontal="right" vertical="center" wrapText="1"/>
    </xf>
    <xf numFmtId="3" fontId="19" fillId="33" borderId="13" xfId="0" applyNumberFormat="1" applyFont="1" applyFill="1" applyBorder="1" applyAlignment="1">
      <alignment horizontal="right" vertical="center" wrapText="1"/>
    </xf>
    <xf numFmtId="0" fontId="13" fillId="34" borderId="0" xfId="55" applyFont="1" applyFill="1" applyAlignment="1">
      <alignment horizontal="center" vertical="center" wrapText="1"/>
      <protection/>
    </xf>
    <xf numFmtId="0" fontId="14" fillId="34" borderId="0" xfId="56" applyFont="1" applyFill="1" applyAlignment="1">
      <alignment vertical="center"/>
      <protection/>
    </xf>
    <xf numFmtId="0" fontId="12" fillId="34" borderId="0" xfId="0" applyFont="1" applyFill="1" applyAlignment="1">
      <alignment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16" fillId="34" borderId="0" xfId="56" applyFont="1" applyFill="1" applyAlignment="1">
      <alignment vertical="center"/>
      <protection/>
    </xf>
    <xf numFmtId="0" fontId="10" fillId="34" borderId="0" xfId="57" applyFont="1" applyFill="1" applyAlignment="1">
      <alignment vertical="center"/>
      <protection/>
    </xf>
    <xf numFmtId="0" fontId="20" fillId="34" borderId="0" xfId="56" applyFont="1" applyFill="1">
      <alignment/>
      <protection/>
    </xf>
    <xf numFmtId="0" fontId="10" fillId="34" borderId="0" xfId="0" applyFont="1" applyFill="1" applyAlignment="1">
      <alignment horizontal="center" vertical="center"/>
    </xf>
    <xf numFmtId="0" fontId="77" fillId="34" borderId="13" xfId="0" applyFont="1" applyFill="1" applyBorder="1" applyAlignment="1">
      <alignment horizontal="center" vertical="center" wrapText="1"/>
    </xf>
    <xf numFmtId="0" fontId="81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11" fillId="34" borderId="0" xfId="55" applyFont="1" applyFill="1" applyAlignment="1">
      <alignment vertical="top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5" xfId="55" applyFont="1" applyFill="1" applyBorder="1" applyAlignment="1">
      <alignment horizontal="right"/>
      <protection/>
    </xf>
    <xf numFmtId="0" fontId="14" fillId="34" borderId="0" xfId="56" applyFont="1" applyFill="1">
      <alignment/>
      <protection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76" fillId="34" borderId="20" xfId="57" applyFont="1" applyFill="1" applyBorder="1" applyAlignment="1">
      <alignment vertical="center" wrapText="1"/>
      <protection/>
    </xf>
    <xf numFmtId="0" fontId="76" fillId="34" borderId="21" xfId="57" applyFont="1" applyFill="1" applyBorder="1" applyAlignment="1">
      <alignment vertical="center" wrapText="1"/>
      <protection/>
    </xf>
    <xf numFmtId="0" fontId="0" fillId="34" borderId="22" xfId="57" applyFill="1" applyBorder="1" applyAlignment="1">
      <alignment horizontal="center" textRotation="90"/>
      <protection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0" fillId="34" borderId="13" xfId="56" applyFill="1" applyBorder="1" applyAlignment="1">
      <alignment horizontal="center" vertical="center"/>
      <protection/>
    </xf>
    <xf numFmtId="0" fontId="10" fillId="34" borderId="13" xfId="0" applyFont="1" applyFill="1" applyBorder="1" applyAlignment="1">
      <alignment horizontal="center"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horizontal="left"/>
    </xf>
    <xf numFmtId="0" fontId="10" fillId="34" borderId="0" xfId="0" applyFont="1" applyFill="1" applyAlignment="1">
      <alignment vertical="center"/>
    </xf>
    <xf numFmtId="0" fontId="10" fillId="34" borderId="0" xfId="56" applyFont="1" applyFill="1" applyAlignment="1">
      <alignment horizontal="left" indent="10"/>
      <protection/>
    </xf>
    <xf numFmtId="0" fontId="10" fillId="34" borderId="0" xfId="56" applyFont="1" applyFill="1" applyAlignment="1">
      <alignment vertical="center" wrapText="1"/>
      <protection/>
    </xf>
    <xf numFmtId="0" fontId="10" fillId="0" borderId="0" xfId="56" applyFont="1" applyAlignment="1">
      <alignment vertical="center"/>
      <protection/>
    </xf>
    <xf numFmtId="0" fontId="13" fillId="34" borderId="0" xfId="55" applyFont="1" applyFill="1">
      <alignment/>
      <protection/>
    </xf>
    <xf numFmtId="0" fontId="13" fillId="34" borderId="0" xfId="55" applyFont="1" applyFill="1" applyAlignment="1">
      <alignment horizontal="center" wrapText="1"/>
      <protection/>
    </xf>
    <xf numFmtId="0" fontId="14" fillId="34" borderId="0" xfId="0" applyFont="1" applyFill="1" applyAlignment="1">
      <alignment vertical="center"/>
    </xf>
    <xf numFmtId="0" fontId="14" fillId="34" borderId="0" xfId="0" applyFont="1" applyFill="1" applyAlignment="1">
      <alignment horizontal="left"/>
    </xf>
    <xf numFmtId="0" fontId="0" fillId="34" borderId="0" xfId="55" applyFont="1" applyFill="1" applyAlignment="1">
      <alignment horizontal="center" wrapText="1"/>
      <protection/>
    </xf>
    <xf numFmtId="0" fontId="22" fillId="34" borderId="0" xfId="55" applyFont="1" applyFill="1" applyAlignment="1">
      <alignment horizontal="center" wrapText="1"/>
      <protection/>
    </xf>
    <xf numFmtId="0" fontId="0" fillId="34" borderId="0" xfId="55" applyFont="1" applyFill="1" applyAlignment="1">
      <alignment vertical="center" wrapText="1"/>
      <protection/>
    </xf>
    <xf numFmtId="0" fontId="0" fillId="34" borderId="0" xfId="55" applyFont="1" applyFill="1" applyAlignment="1">
      <alignment wrapText="1"/>
      <protection/>
    </xf>
    <xf numFmtId="0" fontId="22" fillId="34" borderId="0" xfId="55" applyFont="1" applyFill="1">
      <alignment/>
      <protection/>
    </xf>
    <xf numFmtId="0" fontId="23" fillId="34" borderId="0" xfId="55" applyFont="1" applyFill="1">
      <alignment/>
      <protection/>
    </xf>
    <xf numFmtId="0" fontId="0" fillId="34" borderId="15" xfId="55" applyFont="1" applyFill="1" applyBorder="1" applyAlignment="1">
      <alignment horizontal="center" wrapText="1"/>
      <protection/>
    </xf>
    <xf numFmtId="0" fontId="0" fillId="0" borderId="0" xfId="56" applyAlignment="1">
      <alignment vertical="center"/>
      <protection/>
    </xf>
    <xf numFmtId="0" fontId="0" fillId="34" borderId="0" xfId="56" applyFill="1" applyAlignment="1">
      <alignment vertical="center"/>
      <protection/>
    </xf>
    <xf numFmtId="0" fontId="0" fillId="34" borderId="21" xfId="57" applyFill="1" applyBorder="1" applyAlignment="1">
      <alignment horizontal="center" vertical="center"/>
      <protection/>
    </xf>
    <xf numFmtId="0" fontId="10" fillId="34" borderId="13" xfId="56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80" fillId="34" borderId="0" xfId="0" applyFont="1" applyFill="1" applyAlignment="1">
      <alignment vertical="center" readingOrder="1"/>
    </xf>
    <xf numFmtId="0" fontId="0" fillId="34" borderId="0" xfId="56" applyFill="1" applyAlignment="1">
      <alignment vertical="center" wrapText="1"/>
      <protection/>
    </xf>
    <xf numFmtId="0" fontId="82" fillId="34" borderId="0" xfId="0" applyFont="1" applyFill="1" applyAlignment="1">
      <alignment vertical="center" readingOrder="1"/>
    </xf>
    <xf numFmtId="0" fontId="16" fillId="34" borderId="0" xfId="56" applyFont="1" applyFill="1" applyAlignment="1">
      <alignment horizontal="left" vertical="center" wrapText="1"/>
      <protection/>
    </xf>
    <xf numFmtId="0" fontId="0" fillId="34" borderId="0" xfId="56" applyFill="1" applyAlignment="1">
      <alignment horizontal="left" vertical="center" wrapText="1"/>
      <protection/>
    </xf>
    <xf numFmtId="0" fontId="21" fillId="34" borderId="0" xfId="56" applyFont="1" applyFill="1" applyAlignment="1">
      <alignment horizontal="left" vertical="center" wrapText="1"/>
      <protection/>
    </xf>
    <xf numFmtId="0" fontId="79" fillId="34" borderId="0" xfId="0" applyFont="1" applyFill="1" applyAlignment="1">
      <alignment horizontal="left"/>
    </xf>
    <xf numFmtId="0" fontId="14" fillId="0" borderId="0" xfId="56" applyFont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52" fillId="0" borderId="0" xfId="0" applyFont="1" applyAlignment="1">
      <alignment/>
    </xf>
    <xf numFmtId="0" fontId="11" fillId="34" borderId="0" xfId="55" applyFont="1" applyFill="1" applyAlignment="1">
      <alignment horizontal="right" vertical="top" wrapText="1"/>
      <protection/>
    </xf>
    <xf numFmtId="0" fontId="76" fillId="34" borderId="10" xfId="57" applyFont="1" applyFill="1" applyBorder="1" applyAlignment="1">
      <alignment horizontal="center" wrapText="1"/>
      <protection/>
    </xf>
    <xf numFmtId="0" fontId="76" fillId="34" borderId="17" xfId="57" applyFont="1" applyFill="1" applyBorder="1" applyAlignment="1">
      <alignment horizont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0" fillId="34" borderId="0" xfId="55" applyFont="1" applyFill="1" applyAlignment="1">
      <alignment horizontal="center" vertical="center" wrapText="1"/>
      <protection/>
    </xf>
    <xf numFmtId="0" fontId="15" fillId="34" borderId="0" xfId="56" applyFont="1" applyFill="1">
      <alignment/>
      <protection/>
    </xf>
    <xf numFmtId="0" fontId="22" fillId="34" borderId="0" xfId="0" applyFont="1" applyFill="1" applyAlignment="1">
      <alignment/>
    </xf>
    <xf numFmtId="0" fontId="79" fillId="34" borderId="0" xfId="0" applyFont="1" applyFill="1" applyAlignment="1">
      <alignment horizontal="center"/>
    </xf>
    <xf numFmtId="0" fontId="0" fillId="34" borderId="0" xfId="56" applyFill="1" applyAlignment="1">
      <alignment horizontal="left" indent="10"/>
      <protection/>
    </xf>
    <xf numFmtId="0" fontId="0" fillId="34" borderId="13" xfId="57" applyFont="1" applyFill="1" applyBorder="1" applyAlignment="1">
      <alignment horizontal="center" textRotation="90"/>
      <protection/>
    </xf>
    <xf numFmtId="3" fontId="1" fillId="33" borderId="13" xfId="0" applyNumberFormat="1" applyFont="1" applyFill="1" applyBorder="1" applyAlignment="1">
      <alignment horizontal="right" vertical="center" wrapText="1"/>
    </xf>
    <xf numFmtId="0" fontId="0" fillId="34" borderId="13" xfId="56" applyFont="1" applyFill="1" applyBorder="1" applyAlignment="1">
      <alignment horizontal="center" vertical="center"/>
      <protection/>
    </xf>
    <xf numFmtId="3" fontId="2" fillId="33" borderId="13" xfId="0" applyNumberFormat="1" applyFont="1" applyFill="1" applyBorder="1" applyAlignment="1">
      <alignment horizontal="right" vertical="center" wrapText="1"/>
    </xf>
    <xf numFmtId="0" fontId="18" fillId="34" borderId="0" xfId="55" applyFont="1" applyFill="1" applyAlignment="1">
      <alignment horizontal="center" vertical="center" wrapText="1"/>
      <protection/>
    </xf>
    <xf numFmtId="0" fontId="25" fillId="34" borderId="0" xfId="56" applyFont="1" applyFill="1">
      <alignment/>
      <protection/>
    </xf>
    <xf numFmtId="0" fontId="18" fillId="34" borderId="0" xfId="56" applyFont="1" applyFill="1" applyAlignment="1">
      <alignment vertical="center"/>
      <protection/>
    </xf>
    <xf numFmtId="0" fontId="18" fillId="34" borderId="0" xfId="56" applyFont="1" applyFill="1">
      <alignment/>
      <protection/>
    </xf>
    <xf numFmtId="0" fontId="24" fillId="34" borderId="0" xfId="56" applyFont="1" applyFill="1" applyAlignment="1">
      <alignment horizontal="center"/>
      <protection/>
    </xf>
    <xf numFmtId="0" fontId="24" fillId="34" borderId="0" xfId="56" applyFont="1" applyFill="1" applyAlignment="1">
      <alignment horizontal="left"/>
      <protection/>
    </xf>
    <xf numFmtId="0" fontId="18" fillId="34" borderId="0" xfId="55" applyFont="1" applyFill="1" applyAlignment="1" quotePrefix="1">
      <alignment horizontal="center" vertical="center"/>
      <protection/>
    </xf>
    <xf numFmtId="0" fontId="24" fillId="34" borderId="0" xfId="56" applyFont="1" applyFill="1" applyAlignment="1">
      <alignment vertical="center"/>
      <protection/>
    </xf>
    <xf numFmtId="3" fontId="0" fillId="34" borderId="0" xfId="0" applyNumberFormat="1" applyFont="1" applyFill="1" applyAlignment="1">
      <alignment vertical="center"/>
    </xf>
    <xf numFmtId="0" fontId="78" fillId="34" borderId="0" xfId="0" applyFont="1" applyFill="1" applyAlignment="1">
      <alignment horizontal="left"/>
    </xf>
    <xf numFmtId="0" fontId="26" fillId="34" borderId="0" xfId="0" applyFont="1" applyFill="1" applyAlignment="1">
      <alignment vertical="center"/>
    </xf>
    <xf numFmtId="0" fontId="11" fillId="34" borderId="0" xfId="55" applyFont="1" applyFill="1" applyAlignment="1">
      <alignment vertical="top"/>
      <protection/>
    </xf>
    <xf numFmtId="0" fontId="13" fillId="34" borderId="0" xfId="55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78" fillId="34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83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22" fillId="34" borderId="0" xfId="56" applyFont="1" applyFill="1">
      <alignment/>
      <protection/>
    </xf>
    <xf numFmtId="0" fontId="0" fillId="34" borderId="0" xfId="57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13" fillId="34" borderId="0" xfId="56" applyFont="1" applyFill="1" applyAlignment="1">
      <alignment wrapText="1"/>
      <protection/>
    </xf>
    <xf numFmtId="0" fontId="22" fillId="34" borderId="0" xfId="56" applyFont="1" applyFill="1" applyAlignment="1">
      <alignment wrapText="1"/>
      <protection/>
    </xf>
    <xf numFmtId="0" fontId="0" fillId="34" borderId="0" xfId="56" applyFill="1" applyAlignment="1">
      <alignment horizontal="center" vertical="center" wrapText="1"/>
      <protection/>
    </xf>
    <xf numFmtId="0" fontId="14" fillId="34" borderId="15" xfId="56" applyFont="1" applyFill="1" applyBorder="1" applyAlignment="1">
      <alignment vertical="center"/>
      <protection/>
    </xf>
    <xf numFmtId="0" fontId="84" fillId="34" borderId="0" xfId="0" applyFont="1" applyFill="1" applyAlignment="1">
      <alignment vertical="center" wrapText="1"/>
    </xf>
    <xf numFmtId="0" fontId="84" fillId="34" borderId="15" xfId="0" applyFont="1" applyFill="1" applyBorder="1" applyAlignment="1">
      <alignment vertical="center" wrapText="1"/>
    </xf>
    <xf numFmtId="0" fontId="76" fillId="34" borderId="15" xfId="0" applyFont="1" applyFill="1" applyBorder="1" applyAlignment="1">
      <alignment horizontal="right"/>
    </xf>
    <xf numFmtId="0" fontId="10" fillId="34" borderId="10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center" textRotation="90" wrapText="1"/>
    </xf>
    <xf numFmtId="0" fontId="10" fillId="34" borderId="18" xfId="0" applyFont="1" applyFill="1" applyBorder="1" applyAlignment="1">
      <alignment horizontal="center" textRotation="90" wrapText="1"/>
    </xf>
    <xf numFmtId="0" fontId="10" fillId="34" borderId="13" xfId="0" applyFont="1" applyFill="1" applyBorder="1" applyAlignment="1">
      <alignment horizontal="center" textRotation="90" wrapText="1"/>
    </xf>
    <xf numFmtId="0" fontId="0" fillId="34" borderId="18" xfId="57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167" fontId="10" fillId="34" borderId="13" xfId="57" applyNumberFormat="1" applyFont="1" applyFill="1" applyBorder="1" applyAlignment="1">
      <alignment horizontal="center" vertical="center" wrapText="1"/>
      <protection/>
    </xf>
    <xf numFmtId="0" fontId="10" fillId="34" borderId="13" xfId="57" applyFont="1" applyFill="1" applyBorder="1" applyAlignment="1">
      <alignment vertical="center"/>
      <protection/>
    </xf>
    <xf numFmtId="167" fontId="14" fillId="0" borderId="0" xfId="57" applyNumberFormat="1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167" fontId="14" fillId="34" borderId="13" xfId="57" applyNumberFormat="1" applyFont="1" applyFill="1" applyBorder="1" applyAlignment="1">
      <alignment horizontal="center" vertical="center" wrapText="1"/>
      <protection/>
    </xf>
    <xf numFmtId="0" fontId="27" fillId="34" borderId="10" xfId="56" applyFont="1" applyFill="1" applyBorder="1" applyAlignment="1">
      <alignment vertical="center"/>
      <protection/>
    </xf>
    <xf numFmtId="0" fontId="27" fillId="34" borderId="0" xfId="56" applyFont="1" applyFill="1" applyAlignment="1">
      <alignment vertical="center"/>
      <protection/>
    </xf>
    <xf numFmtId="0" fontId="21" fillId="34" borderId="0" xfId="56" applyFont="1" applyFill="1">
      <alignment/>
      <protection/>
    </xf>
    <xf numFmtId="0" fontId="27" fillId="34" borderId="0" xfId="56" applyFont="1" applyFill="1" applyAlignment="1">
      <alignment horizontal="center"/>
      <protection/>
    </xf>
    <xf numFmtId="0" fontId="27" fillId="34" borderId="0" xfId="56" applyFont="1" applyFill="1" applyAlignment="1">
      <alignment horizontal="left"/>
      <protection/>
    </xf>
    <xf numFmtId="0" fontId="10" fillId="34" borderId="0" xfId="55" applyFont="1" applyFill="1" applyAlignment="1" quotePrefix="1">
      <alignment horizontal="center" vertical="center"/>
      <protection/>
    </xf>
    <xf numFmtId="0" fontId="0" fillId="34" borderId="0" xfId="56" applyFill="1" applyAlignment="1">
      <alignment horizontal="center"/>
      <protection/>
    </xf>
    <xf numFmtId="0" fontId="10" fillId="0" borderId="0" xfId="57" applyFont="1" applyAlignment="1">
      <alignment vertical="center"/>
      <protection/>
    </xf>
    <xf numFmtId="0" fontId="0" fillId="34" borderId="0" xfId="57" applyFill="1" applyAlignment="1">
      <alignment vertical="center" wrapText="1"/>
      <protection/>
    </xf>
    <xf numFmtId="0" fontId="0" fillId="34" borderId="0" xfId="57" applyFill="1" applyAlignment="1">
      <alignment horizontal="center" vertical="center" wrapText="1"/>
      <protection/>
    </xf>
    <xf numFmtId="0" fontId="0" fillId="0" borderId="0" xfId="57" applyAlignment="1">
      <alignment vertical="center" wrapText="1"/>
      <protection/>
    </xf>
    <xf numFmtId="167" fontId="0" fillId="0" borderId="0" xfId="57" applyNumberFormat="1" applyAlignment="1">
      <alignment vertical="center" wrapText="1"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 applyProtection="1">
      <alignment horizontal="center" vertical="center" wrapText="1"/>
      <protection locked="0"/>
    </xf>
    <xf numFmtId="0" fontId="0" fillId="0" borderId="0" xfId="57" applyAlignment="1">
      <alignment horizontal="center" vertical="center"/>
      <protection/>
    </xf>
    <xf numFmtId="0" fontId="14" fillId="34" borderId="21" xfId="57" applyFont="1" applyFill="1" applyBorder="1" applyAlignment="1">
      <alignment horizontal="center" vertical="center"/>
      <protection/>
    </xf>
    <xf numFmtId="167" fontId="12" fillId="34" borderId="13" xfId="57" applyNumberFormat="1" applyFont="1" applyFill="1" applyBorder="1" applyAlignment="1">
      <alignment horizontal="center" vertical="center" wrapText="1"/>
      <protection/>
    </xf>
    <xf numFmtId="0" fontId="12" fillId="34" borderId="13" xfId="57" applyFont="1" applyFill="1" applyBorder="1" applyAlignment="1">
      <alignment vertical="center"/>
      <protection/>
    </xf>
    <xf numFmtId="168" fontId="79" fillId="34" borderId="0" xfId="0" applyNumberFormat="1" applyFont="1" applyFill="1" applyAlignment="1">
      <alignment vertical="center" wrapText="1"/>
    </xf>
    <xf numFmtId="168" fontId="79" fillId="0" borderId="13" xfId="42" applyNumberFormat="1" applyFont="1" applyFill="1" applyBorder="1" applyAlignment="1">
      <alignment horizontal="center" vertical="center" wrapText="1"/>
    </xf>
    <xf numFmtId="0" fontId="78" fillId="34" borderId="0" xfId="0" applyFont="1" applyFill="1" applyAlignment="1">
      <alignment vertical="center" wrapText="1"/>
    </xf>
    <xf numFmtId="0" fontId="79" fillId="34" borderId="0" xfId="0" applyFont="1" applyFill="1" applyAlignment="1">
      <alignment wrapText="1"/>
    </xf>
    <xf numFmtId="0" fontId="22" fillId="34" borderId="0" xfId="0" applyFont="1" applyFill="1" applyAlignment="1">
      <alignment vertical="center"/>
    </xf>
    <xf numFmtId="0" fontId="22" fillId="34" borderId="0" xfId="56" applyFont="1" applyFill="1" applyAlignment="1">
      <alignment horizontal="left"/>
      <protection/>
    </xf>
    <xf numFmtId="0" fontId="28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/>
    </xf>
    <xf numFmtId="0" fontId="79" fillId="34" borderId="0" xfId="0" applyFont="1" applyFill="1" applyAlignment="1">
      <alignment horizontal="left" vertical="center" wrapText="1"/>
    </xf>
    <xf numFmtId="168" fontId="81" fillId="0" borderId="13" xfId="42" applyNumberFormat="1" applyFont="1" applyFill="1" applyBorder="1" applyAlignment="1">
      <alignment horizontal="center" vertical="center" wrapText="1"/>
    </xf>
    <xf numFmtId="0" fontId="2" fillId="33" borderId="0" xfId="56" applyFont="1" applyFill="1" applyAlignment="1">
      <alignment vertical="top" wrapText="1"/>
      <protection/>
    </xf>
    <xf numFmtId="0" fontId="2" fillId="33" borderId="0" xfId="56" applyFont="1" applyFill="1" applyAlignment="1">
      <alignment horizontal="center" vertical="center" wrapText="1"/>
      <protection/>
    </xf>
    <xf numFmtId="0" fontId="1" fillId="33" borderId="0" xfId="56" applyFont="1" applyFill="1" applyAlignment="1">
      <alignment horizontal="left" vertical="top" wrapText="1"/>
      <protection/>
    </xf>
    <xf numFmtId="0" fontId="1" fillId="33" borderId="0" xfId="56" applyFont="1" applyFill="1" applyAlignment="1">
      <alignment vertical="top" wrapText="1"/>
      <protection/>
    </xf>
    <xf numFmtId="0" fontId="1" fillId="33" borderId="24" xfId="56" applyFont="1" applyFill="1" applyBorder="1" applyAlignment="1">
      <alignment horizontal="center" vertical="center" wrapText="1"/>
      <protection/>
    </xf>
    <xf numFmtId="0" fontId="1" fillId="33" borderId="24" xfId="56" applyFont="1" applyFill="1" applyBorder="1" applyAlignment="1">
      <alignment horizontal="center" textRotation="90" wrapText="1"/>
      <protection/>
    </xf>
    <xf numFmtId="0" fontId="1" fillId="33" borderId="25" xfId="56" applyFont="1" applyFill="1" applyBorder="1" applyAlignment="1">
      <alignment vertical="center" wrapText="1"/>
      <protection/>
    </xf>
    <xf numFmtId="0" fontId="1" fillId="33" borderId="26" xfId="56" applyFont="1" applyFill="1" applyBorder="1" applyAlignment="1">
      <alignment vertical="center" wrapText="1"/>
      <protection/>
    </xf>
    <xf numFmtId="0" fontId="1" fillId="33" borderId="11" xfId="56" applyFont="1" applyFill="1" applyBorder="1" applyAlignment="1">
      <alignment horizontal="center" textRotation="90" wrapText="1"/>
      <protection/>
    </xf>
    <xf numFmtId="0" fontId="1" fillId="33" borderId="11" xfId="56" applyFont="1" applyFill="1" applyBorder="1" applyAlignment="1">
      <alignment textRotation="90" wrapText="1"/>
      <protection/>
    </xf>
    <xf numFmtId="0" fontId="1" fillId="33" borderId="11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/>
      <protection/>
    </xf>
    <xf numFmtId="0" fontId="2" fillId="33" borderId="13" xfId="56" applyFont="1" applyFill="1" applyBorder="1" applyAlignment="1">
      <alignment vertical="top" wrapText="1"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3" fontId="2" fillId="33" borderId="13" xfId="56" applyNumberFormat="1" applyFont="1" applyFill="1" applyBorder="1" applyAlignment="1">
      <alignment horizontal="center" vertical="center" wrapText="1"/>
      <protection/>
    </xf>
    <xf numFmtId="0" fontId="14" fillId="0" borderId="0" xfId="56" applyFont="1">
      <alignment/>
      <protection/>
    </xf>
    <xf numFmtId="3" fontId="14" fillId="0" borderId="0" xfId="56" applyNumberFormat="1" applyFont="1">
      <alignment/>
      <protection/>
    </xf>
    <xf numFmtId="0" fontId="1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center" vertical="center" wrapText="1"/>
      <protection/>
    </xf>
    <xf numFmtId="3" fontId="1" fillId="33" borderId="13" xfId="56" applyNumberFormat="1" applyFont="1" applyFill="1" applyBorder="1" applyAlignment="1">
      <alignment horizontal="center" vertical="center" wrapText="1"/>
      <protection/>
    </xf>
    <xf numFmtId="3" fontId="1" fillId="33" borderId="13" xfId="56" applyNumberFormat="1" applyFont="1" applyFill="1" applyBorder="1" applyAlignment="1">
      <alignment horizontal="center" vertical="top" wrapText="1"/>
      <protection/>
    </xf>
    <xf numFmtId="3" fontId="2" fillId="33" borderId="13" xfId="56" applyNumberFormat="1" applyFont="1" applyFill="1" applyBorder="1" applyAlignment="1">
      <alignment horizontal="center" vertical="top" wrapText="1"/>
      <protection/>
    </xf>
    <xf numFmtId="0" fontId="1" fillId="33" borderId="0" xfId="56" applyFont="1" applyFill="1" applyAlignment="1">
      <alignment vertical="center" wrapText="1"/>
      <protection/>
    </xf>
    <xf numFmtId="0" fontId="1" fillId="33" borderId="0" xfId="56" applyFont="1" applyFill="1" applyAlignment="1">
      <alignment horizontal="center" vertical="center" wrapText="1"/>
      <protection/>
    </xf>
    <xf numFmtId="3" fontId="1" fillId="33" borderId="0" xfId="56" applyNumberFormat="1" applyFont="1" applyFill="1" applyAlignment="1">
      <alignment horizontal="left" vertical="top" wrapText="1"/>
      <protection/>
    </xf>
    <xf numFmtId="3" fontId="1" fillId="33" borderId="0" xfId="56" applyNumberFormat="1" applyFont="1" applyFill="1" applyAlignment="1">
      <alignment vertical="top" wrapText="1"/>
      <protection/>
    </xf>
    <xf numFmtId="3" fontId="0" fillId="0" borderId="0" xfId="56" applyNumberFormat="1">
      <alignment/>
      <protection/>
    </xf>
    <xf numFmtId="0" fontId="76" fillId="34" borderId="0" xfId="0" applyFont="1" applyFill="1" applyAlignment="1">
      <alignment horizontal="right"/>
    </xf>
    <xf numFmtId="0" fontId="0" fillId="34" borderId="0" xfId="56" applyFont="1" applyFill="1">
      <alignment/>
      <protection/>
    </xf>
    <xf numFmtId="0" fontId="0" fillId="34" borderId="0" xfId="56" applyFont="1" applyFill="1" applyAlignment="1">
      <alignment horizontal="right"/>
      <protection/>
    </xf>
    <xf numFmtId="0" fontId="0" fillId="34" borderId="0" xfId="56" applyFont="1" applyFill="1" applyAlignment="1">
      <alignment vertical="center"/>
      <protection/>
    </xf>
    <xf numFmtId="0" fontId="0" fillId="34" borderId="0" xfId="56" applyFont="1" applyFill="1" applyAlignment="1">
      <alignment horizontal="left" vertical="center"/>
      <protection/>
    </xf>
    <xf numFmtId="0" fontId="0" fillId="34" borderId="19" xfId="0" applyFont="1" applyFill="1" applyBorder="1" applyAlignment="1">
      <alignment horizontal="center" textRotation="90" wrapText="1"/>
    </xf>
    <xf numFmtId="0" fontId="0" fillId="34" borderId="13" xfId="0" applyFont="1" applyFill="1" applyBorder="1" applyAlignment="1" quotePrefix="1">
      <alignment horizontal="center" vertical="center"/>
    </xf>
    <xf numFmtId="0" fontId="76" fillId="34" borderId="0" xfId="0" applyFont="1" applyFill="1" applyAlignment="1">
      <alignment vertical="center" wrapText="1"/>
    </xf>
    <xf numFmtId="0" fontId="0" fillId="34" borderId="0" xfId="56" applyFont="1" applyFill="1" applyAlignment="1">
      <alignment horizontal="left"/>
      <protection/>
    </xf>
    <xf numFmtId="3" fontId="3" fillId="33" borderId="0" xfId="0" applyNumberFormat="1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29" fillId="34" borderId="0" xfId="0" applyFont="1" applyFill="1" applyAlignment="1">
      <alignment vertical="center" wrapText="1"/>
    </xf>
    <xf numFmtId="3" fontId="29" fillId="34" borderId="0" xfId="0" applyNumberFormat="1" applyFont="1" applyFill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0" fontId="85" fillId="0" borderId="13" xfId="0" applyFont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3" fontId="84" fillId="34" borderId="0" xfId="0" applyNumberFormat="1" applyFont="1" applyFill="1" applyAlignment="1">
      <alignment vertical="center" wrapText="1"/>
    </xf>
    <xf numFmtId="3" fontId="86" fillId="34" borderId="0" xfId="0" applyNumberFormat="1" applyFont="1" applyFill="1" applyAlignment="1">
      <alignment vertical="center" wrapText="1"/>
    </xf>
    <xf numFmtId="0" fontId="86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3" fillId="34" borderId="0" xfId="55" applyFont="1" applyFill="1" applyAlignment="1">
      <alignment horizontal="left" vertical="center" wrapText="1"/>
      <protection/>
    </xf>
    <xf numFmtId="0" fontId="84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 vertical="center"/>
    </xf>
    <xf numFmtId="1" fontId="87" fillId="34" borderId="0" xfId="0" applyNumberFormat="1" applyFont="1" applyFill="1" applyAlignment="1">
      <alignment vertical="center"/>
    </xf>
    <xf numFmtId="0" fontId="76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3" fontId="1" fillId="33" borderId="13" xfId="0" applyNumberFormat="1" applyFont="1" applyFill="1" applyBorder="1" applyAlignment="1">
      <alignment horizontal="center" vertical="center" wrapText="1"/>
    </xf>
    <xf numFmtId="0" fontId="14" fillId="34" borderId="0" xfId="55" applyFont="1" applyFill="1" applyAlignment="1">
      <alignment horizontal="right" vertical="top" wrapText="1"/>
      <protection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68" fontId="21" fillId="34" borderId="0" xfId="0" applyNumberFormat="1" applyFont="1" applyFill="1" applyAlignment="1">
      <alignment horizontal="center" vertical="center" wrapText="1"/>
    </xf>
    <xf numFmtId="0" fontId="76" fillId="34" borderId="0" xfId="0" applyFont="1" applyFill="1" applyAlignment="1">
      <alignment horizontal="right" wrapText="1"/>
    </xf>
    <xf numFmtId="0" fontId="10" fillId="0" borderId="13" xfId="55" applyFont="1" applyBorder="1" applyAlignment="1">
      <alignment horizontal="center" textRotation="90" wrapText="1"/>
      <protection/>
    </xf>
    <xf numFmtId="0" fontId="10" fillId="0" borderId="21" xfId="55" applyFont="1" applyBorder="1" applyAlignment="1">
      <alignment horizontal="center" textRotation="90" wrapText="1"/>
      <protection/>
    </xf>
    <xf numFmtId="0" fontId="79" fillId="0" borderId="13" xfId="55" applyFont="1" applyBorder="1" applyAlignment="1">
      <alignment horizontal="center" textRotation="90" wrapText="1"/>
      <protection/>
    </xf>
    <xf numFmtId="0" fontId="79" fillId="34" borderId="13" xfId="55" applyFont="1" applyFill="1" applyBorder="1" applyAlignment="1">
      <alignment horizontal="center" textRotation="90" wrapText="1"/>
      <protection/>
    </xf>
    <xf numFmtId="0" fontId="79" fillId="34" borderId="13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28" fillId="0" borderId="0" xfId="0" applyFont="1" applyAlignment="1">
      <alignment/>
    </xf>
    <xf numFmtId="0" fontId="10" fillId="34" borderId="0" xfId="55" applyFont="1" applyFill="1" applyAlignment="1">
      <alignment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2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 applyProtection="1">
      <alignment horizontal="left" vertical="top" wrapText="1"/>
      <protection/>
    </xf>
    <xf numFmtId="3" fontId="3" fillId="33" borderId="2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 applyProtection="1">
      <alignment horizontal="center" vertical="center" textRotation="90" wrapText="1"/>
      <protection/>
    </xf>
    <xf numFmtId="3" fontId="3" fillId="33" borderId="0" xfId="0" applyNumberFormat="1" applyFont="1" applyFill="1" applyBorder="1" applyAlignment="1">
      <alignment horizontal="right" vertical="center" wrapText="1"/>
    </xf>
    <xf numFmtId="0" fontId="12" fillId="34" borderId="0" xfId="55" applyFont="1" applyFill="1" applyAlignment="1">
      <alignment horizontal="right" vertical="top"/>
      <protection/>
    </xf>
    <xf numFmtId="0" fontId="11" fillId="34" borderId="0" xfId="55" applyFont="1" applyFill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textRotation="90" wrapText="1"/>
    </xf>
    <xf numFmtId="0" fontId="10" fillId="34" borderId="28" xfId="0" applyFont="1" applyFill="1" applyBorder="1" applyAlignment="1">
      <alignment horizontal="center" textRotation="90" wrapText="1"/>
    </xf>
    <xf numFmtId="0" fontId="10" fillId="34" borderId="19" xfId="0" applyFont="1" applyFill="1" applyBorder="1" applyAlignment="1">
      <alignment horizontal="center" textRotation="90" wrapText="1"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textRotation="90" wrapText="1"/>
    </xf>
    <xf numFmtId="0" fontId="10" fillId="0" borderId="2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14" xfId="55" applyFont="1" applyBorder="1" applyAlignment="1">
      <alignment horizontal="center" vertical="center" wrapText="1"/>
      <protection/>
    </xf>
    <xf numFmtId="0" fontId="79" fillId="0" borderId="13" xfId="55" applyFont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9" fillId="0" borderId="20" xfId="55" applyFont="1" applyBorder="1" applyAlignment="1">
      <alignment horizontal="center" vertical="center" wrapText="1"/>
      <protection/>
    </xf>
    <xf numFmtId="0" fontId="79" fillId="0" borderId="21" xfId="55" applyFont="1" applyBorder="1" applyAlignment="1">
      <alignment horizontal="center" vertical="center" wrapText="1"/>
      <protection/>
    </xf>
    <xf numFmtId="0" fontId="79" fillId="0" borderId="13" xfId="55" applyFont="1" applyBorder="1" applyAlignment="1">
      <alignment horizontal="center" textRotation="90" wrapText="1"/>
      <protection/>
    </xf>
    <xf numFmtId="0" fontId="10" fillId="0" borderId="13" xfId="55" applyFont="1" applyBorder="1" applyAlignment="1">
      <alignment horizontal="center" textRotation="90" wrapText="1"/>
      <protection/>
    </xf>
    <xf numFmtId="0" fontId="10" fillId="0" borderId="22" xfId="55" applyFont="1" applyBorder="1" applyAlignment="1">
      <alignment horizontal="center" textRotation="90" wrapText="1"/>
      <protection/>
    </xf>
    <xf numFmtId="0" fontId="10" fillId="0" borderId="16" xfId="55" applyFont="1" applyBorder="1" applyAlignment="1">
      <alignment horizontal="center" textRotation="90" wrapText="1"/>
      <protection/>
    </xf>
    <xf numFmtId="0" fontId="10" fillId="0" borderId="23" xfId="55" applyFont="1" applyBorder="1" applyAlignment="1">
      <alignment horizontal="center" textRotation="90" wrapText="1"/>
      <protection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12" fillId="34" borderId="22" xfId="56" applyFont="1" applyFill="1" applyBorder="1" applyAlignment="1">
      <alignment horizontal="left" vertical="center"/>
      <protection/>
    </xf>
    <xf numFmtId="0" fontId="12" fillId="34" borderId="21" xfId="56" applyFont="1" applyFill="1" applyBorder="1" applyAlignment="1">
      <alignment horizontal="left" vertical="center"/>
      <protection/>
    </xf>
    <xf numFmtId="0" fontId="12" fillId="34" borderId="13" xfId="56" applyFont="1" applyFill="1" applyBorder="1" applyAlignment="1">
      <alignment horizontal="left" vertical="center"/>
      <protection/>
    </xf>
    <xf numFmtId="0" fontId="10" fillId="34" borderId="13" xfId="56" applyFont="1" applyFill="1" applyBorder="1" applyAlignment="1">
      <alignment horizontal="left" vertical="center" indent="1"/>
      <protection/>
    </xf>
    <xf numFmtId="0" fontId="20" fillId="0" borderId="13" xfId="56" applyFont="1" applyFill="1" applyBorder="1" applyAlignment="1">
      <alignment vertical="center"/>
      <protection/>
    </xf>
    <xf numFmtId="0" fontId="79" fillId="34" borderId="0" xfId="0" applyFont="1" applyFill="1" applyAlignment="1">
      <alignment horizontal="center"/>
    </xf>
    <xf numFmtId="0" fontId="10" fillId="34" borderId="0" xfId="56" applyFont="1" applyFill="1" applyAlignment="1">
      <alignment horizontal="center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79" fillId="34" borderId="0" xfId="0" applyFont="1" applyFill="1" applyAlignment="1">
      <alignment horizontal="center" wrapText="1"/>
    </xf>
    <xf numFmtId="0" fontId="12" fillId="0" borderId="13" xfId="56" applyFont="1" applyFill="1" applyBorder="1" applyAlignment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1" fontId="1" fillId="33" borderId="22" xfId="0" applyNumberFormat="1" applyFont="1" applyFill="1" applyBorder="1" applyAlignment="1" applyProtection="1">
      <alignment horizontal="center" vertical="center" wrapText="1"/>
      <protection/>
    </xf>
    <xf numFmtId="1" fontId="1" fillId="33" borderId="21" xfId="0" applyNumberFormat="1" applyFont="1" applyFill="1" applyBorder="1" applyAlignment="1" applyProtection="1">
      <alignment horizontal="center" vertical="center" wrapText="1"/>
      <protection/>
    </xf>
    <xf numFmtId="1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justify" vertical="top" wrapText="1"/>
      <protection/>
    </xf>
    <xf numFmtId="0" fontId="76" fillId="34" borderId="13" xfId="57" applyFont="1" applyFill="1" applyBorder="1" applyAlignment="1">
      <alignment horizontal="center" vertical="center" wrapText="1"/>
      <protection/>
    </xf>
    <xf numFmtId="0" fontId="76" fillId="34" borderId="22" xfId="57" applyFont="1" applyFill="1" applyBorder="1" applyAlignment="1">
      <alignment horizontal="center" vertical="center" wrapText="1"/>
      <protection/>
    </xf>
    <xf numFmtId="0" fontId="76" fillId="34" borderId="16" xfId="57" applyFont="1" applyFill="1" applyBorder="1" applyAlignment="1">
      <alignment horizontal="center" textRotation="90" wrapText="1"/>
      <protection/>
    </xf>
    <xf numFmtId="0" fontId="76" fillId="34" borderId="34" xfId="57" applyFont="1" applyFill="1" applyBorder="1" applyAlignment="1">
      <alignment horizontal="center" textRotation="90" wrapText="1"/>
      <protection/>
    </xf>
    <xf numFmtId="0" fontId="76" fillId="34" borderId="23" xfId="57" applyFont="1" applyFill="1" applyBorder="1" applyAlignment="1">
      <alignment horizontal="center" textRotation="90" wrapText="1"/>
      <protection/>
    </xf>
    <xf numFmtId="0" fontId="76" fillId="34" borderId="20" xfId="57" applyFont="1" applyFill="1" applyBorder="1" applyAlignment="1">
      <alignment horizontal="center" vertical="center" wrapText="1"/>
      <protection/>
    </xf>
    <xf numFmtId="0" fontId="76" fillId="34" borderId="21" xfId="57" applyFont="1" applyFill="1" applyBorder="1" applyAlignment="1">
      <alignment horizontal="center" vertical="center" wrapText="1"/>
      <protection/>
    </xf>
    <xf numFmtId="0" fontId="0" fillId="34" borderId="34" xfId="57" applyFill="1" applyBorder="1" applyAlignment="1">
      <alignment horizontal="center" textRotation="90"/>
      <protection/>
    </xf>
    <xf numFmtId="0" fontId="0" fillId="34" borderId="23" xfId="57" applyFill="1" applyBorder="1" applyAlignment="1">
      <alignment horizontal="center" textRotation="90"/>
      <protection/>
    </xf>
    <xf numFmtId="0" fontId="0" fillId="34" borderId="14" xfId="57" applyFill="1" applyBorder="1" applyAlignment="1">
      <alignment horizontal="center" textRotation="90"/>
      <protection/>
    </xf>
    <xf numFmtId="0" fontId="0" fillId="34" borderId="19" xfId="57" applyFill="1" applyBorder="1" applyAlignment="1">
      <alignment horizontal="center" textRotation="90"/>
      <protection/>
    </xf>
    <xf numFmtId="0" fontId="0" fillId="34" borderId="16" xfId="57" applyFill="1" applyBorder="1" applyAlignment="1">
      <alignment horizontal="center" textRotation="90"/>
      <protection/>
    </xf>
    <xf numFmtId="0" fontId="0" fillId="34" borderId="28" xfId="57" applyFill="1" applyBorder="1" applyAlignment="1">
      <alignment horizontal="center" textRotation="90"/>
      <protection/>
    </xf>
    <xf numFmtId="0" fontId="0" fillId="34" borderId="13" xfId="57" applyFill="1" applyBorder="1" applyAlignment="1">
      <alignment horizontal="center" textRotation="90"/>
      <protection/>
    </xf>
    <xf numFmtId="0" fontId="11" fillId="34" borderId="0" xfId="55" applyFont="1" applyFill="1" applyAlignment="1">
      <alignment horizontal="right" vertical="top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textRotation="90" wrapText="1"/>
    </xf>
    <xf numFmtId="0" fontId="0" fillId="34" borderId="34" xfId="0" applyFont="1" applyFill="1" applyBorder="1" applyAlignment="1">
      <alignment horizontal="center" textRotation="90" wrapText="1"/>
    </xf>
    <xf numFmtId="0" fontId="0" fillId="34" borderId="23" xfId="0" applyFont="1" applyFill="1" applyBorder="1" applyAlignment="1">
      <alignment horizontal="center" textRotation="90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 wrapText="1"/>
    </xf>
    <xf numFmtId="0" fontId="14" fillId="34" borderId="22" xfId="56" applyFont="1" applyFill="1" applyBorder="1" applyAlignment="1">
      <alignment horizontal="left" vertical="center"/>
      <protection/>
    </xf>
    <xf numFmtId="0" fontId="14" fillId="34" borderId="21" xfId="56" applyFont="1" applyFill="1" applyBorder="1" applyAlignment="1">
      <alignment horizontal="left" vertical="center"/>
      <protection/>
    </xf>
    <xf numFmtId="0" fontId="14" fillId="34" borderId="13" xfId="56" applyFont="1" applyFill="1" applyBorder="1" applyAlignment="1">
      <alignment horizontal="left" vertical="center"/>
      <protection/>
    </xf>
    <xf numFmtId="0" fontId="0" fillId="34" borderId="13" xfId="56" applyFill="1" applyBorder="1" applyAlignment="1">
      <alignment horizontal="left" vertical="center" indent="1"/>
      <protection/>
    </xf>
    <xf numFmtId="0" fontId="0" fillId="34" borderId="13" xfId="56" applyFill="1" applyBorder="1" applyAlignment="1">
      <alignment vertical="center"/>
      <protection/>
    </xf>
    <xf numFmtId="0" fontId="0" fillId="34" borderId="16" xfId="0" applyFont="1" applyFill="1" applyBorder="1" applyAlignment="1">
      <alignment horizontal="center" textRotation="90"/>
    </xf>
    <xf numFmtId="0" fontId="0" fillId="34" borderId="34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15" fillId="34" borderId="10" xfId="56" applyFont="1" applyFill="1" applyBorder="1" applyAlignment="1">
      <alignment horizontal="center" vertical="center" wrapText="1"/>
      <protection/>
    </xf>
    <xf numFmtId="0" fontId="15" fillId="34" borderId="0" xfId="56" applyFont="1" applyFill="1" applyBorder="1" applyAlignment="1">
      <alignment horizontal="center" vertical="center" wrapText="1"/>
      <protection/>
    </xf>
    <xf numFmtId="0" fontId="79" fillId="34" borderId="0" xfId="0" applyFont="1" applyFill="1" applyAlignment="1">
      <alignment horizontal="left" wrapText="1"/>
    </xf>
    <xf numFmtId="0" fontId="0" fillId="34" borderId="1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4" fillId="34" borderId="0" xfId="55" applyFont="1" applyFill="1" applyAlignment="1">
      <alignment horizontal="right" vertical="top"/>
      <protection/>
    </xf>
    <xf numFmtId="0" fontId="12" fillId="34" borderId="0" xfId="55" applyFont="1" applyFill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76" fillId="34" borderId="14" xfId="57" applyFont="1" applyFill="1" applyBorder="1" applyAlignment="1">
      <alignment horizontal="center" vertical="center" wrapText="1"/>
      <protection/>
    </xf>
    <xf numFmtId="0" fontId="0" fillId="34" borderId="20" xfId="57" applyFill="1" applyBorder="1" applyAlignment="1">
      <alignment horizontal="center" vertical="center"/>
      <protection/>
    </xf>
    <xf numFmtId="0" fontId="0" fillId="34" borderId="21" xfId="57" applyFill="1" applyBorder="1" applyAlignment="1">
      <alignment horizontal="center" vertical="center"/>
      <protection/>
    </xf>
    <xf numFmtId="0" fontId="11" fillId="0" borderId="0" xfId="57" applyFont="1" applyAlignment="1">
      <alignment horizontal="right" vertical="center"/>
      <protection/>
    </xf>
    <xf numFmtId="0" fontId="0" fillId="34" borderId="0" xfId="55" applyFont="1" applyFill="1" applyAlignment="1">
      <alignment horizontal="left" vertical="center" wrapText="1"/>
      <protection/>
    </xf>
    <xf numFmtId="0" fontId="0" fillId="34" borderId="0" xfId="55" applyFont="1" applyFill="1" applyAlignment="1">
      <alignment horizontal="center" vertical="center" wrapText="1"/>
      <protection/>
    </xf>
    <xf numFmtId="0" fontId="0" fillId="34" borderId="22" xfId="57" applyFill="1" applyBorder="1" applyAlignment="1">
      <alignment horizontal="center" textRotation="90" wrapText="1"/>
      <protection/>
    </xf>
    <xf numFmtId="0" fontId="77" fillId="34" borderId="22" xfId="57" applyFont="1" applyFill="1" applyBorder="1" applyAlignment="1">
      <alignment horizontal="left" vertical="center" wrapText="1"/>
      <protection/>
    </xf>
    <xf numFmtId="0" fontId="77" fillId="34" borderId="20" xfId="57" applyFont="1" applyFill="1" applyBorder="1" applyAlignment="1">
      <alignment horizontal="left" vertical="center" wrapText="1"/>
      <protection/>
    </xf>
    <xf numFmtId="0" fontId="0" fillId="34" borderId="22" xfId="57" applyFill="1" applyBorder="1" applyAlignment="1">
      <alignment horizontal="left" vertical="center" wrapText="1" indent="1"/>
      <protection/>
    </xf>
    <xf numFmtId="0" fontId="0" fillId="34" borderId="20" xfId="57" applyFill="1" applyBorder="1" applyAlignment="1">
      <alignment horizontal="left" vertical="center" wrapText="1" indent="1"/>
      <protection/>
    </xf>
    <xf numFmtId="0" fontId="14" fillId="34" borderId="22" xfId="56" applyFont="1" applyFill="1" applyBorder="1" applyAlignment="1">
      <alignment horizontal="left" vertical="center" wrapText="1"/>
      <protection/>
    </xf>
    <xf numFmtId="0" fontId="14" fillId="34" borderId="20" xfId="56" applyFont="1" applyFill="1" applyBorder="1" applyAlignment="1">
      <alignment horizontal="left" vertical="center" wrapText="1"/>
      <protection/>
    </xf>
    <xf numFmtId="0" fontId="21" fillId="34" borderId="0" xfId="56" applyFont="1" applyFill="1" applyAlignment="1">
      <alignment horizontal="center" vertical="center" wrapText="1"/>
      <protection/>
    </xf>
    <xf numFmtId="0" fontId="10" fillId="34" borderId="0" xfId="56" applyFont="1" applyFill="1" applyAlignment="1">
      <alignment horizontal="center" vertical="center"/>
      <protection/>
    </xf>
    <xf numFmtId="0" fontId="79" fillId="34" borderId="0" xfId="0" applyFont="1" applyFill="1" applyAlignment="1">
      <alignment horizontal="left"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left" vertical="top" wrapText="1"/>
    </xf>
    <xf numFmtId="0" fontId="14" fillId="34" borderId="0" xfId="55" applyFont="1" applyFill="1" applyAlignment="1">
      <alignment horizontal="center" vertical="top"/>
      <protection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0" fontId="79" fillId="34" borderId="0" xfId="0" applyFont="1" applyFill="1" applyAlignment="1">
      <alignment wrapText="1"/>
    </xf>
    <xf numFmtId="3" fontId="8" fillId="33" borderId="22" xfId="0" applyNumberFormat="1" applyFont="1" applyFill="1" applyBorder="1" applyAlignment="1">
      <alignment horizontal="right" vertical="center" wrapText="1"/>
    </xf>
    <xf numFmtId="3" fontId="8" fillId="33" borderId="21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28" xfId="0" applyFont="1" applyFill="1" applyBorder="1" applyAlignment="1">
      <alignment horizontal="center" vertical="center" textRotation="90" wrapText="1"/>
    </xf>
    <xf numFmtId="0" fontId="8" fillId="33" borderId="19" xfId="0" applyFont="1" applyFill="1" applyBorder="1" applyAlignment="1">
      <alignment horizontal="center" vertical="center" textRotation="90" wrapText="1"/>
    </xf>
    <xf numFmtId="0" fontId="85" fillId="0" borderId="22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12" fillId="34" borderId="0" xfId="55" applyFont="1" applyFill="1" applyAlignment="1">
      <alignment horizontal="right" vertical="top" wrapText="1"/>
      <protection/>
    </xf>
    <xf numFmtId="0" fontId="10" fillId="34" borderId="0" xfId="0" applyFont="1" applyFill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24" fillId="34" borderId="10" xfId="56" applyFont="1" applyFill="1" applyBorder="1" applyAlignment="1">
      <alignment horizontal="center" vertical="center" wrapText="1"/>
      <protection/>
    </xf>
    <xf numFmtId="0" fontId="24" fillId="34" borderId="0" xfId="56" applyFont="1" applyFill="1" applyBorder="1" applyAlignment="1">
      <alignment horizontal="center" vertical="center" wrapText="1"/>
      <protection/>
    </xf>
    <xf numFmtId="0" fontId="0" fillId="34" borderId="13" xfId="57" applyFont="1" applyFill="1" applyBorder="1" applyAlignment="1">
      <alignment horizontal="center" textRotation="90"/>
      <protection/>
    </xf>
    <xf numFmtId="0" fontId="8" fillId="33" borderId="13" xfId="0" applyFont="1" applyFill="1" applyBorder="1" applyAlignment="1">
      <alignment horizontal="left" vertical="center" wrapText="1"/>
    </xf>
    <xf numFmtId="3" fontId="1" fillId="33" borderId="22" xfId="0" applyNumberFormat="1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textRotation="90" wrapText="1"/>
    </xf>
    <xf numFmtId="0" fontId="8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left" vertical="top" wrapText="1"/>
    </xf>
    <xf numFmtId="0" fontId="0" fillId="34" borderId="0" xfId="55" applyFont="1" applyFill="1" applyAlignment="1">
      <alignment horizontal="center" vertical="top" wrapText="1"/>
      <protection/>
    </xf>
    <xf numFmtId="0" fontId="8" fillId="33" borderId="22" xfId="0" applyFont="1" applyFill="1" applyBorder="1" applyAlignment="1">
      <alignment horizontal="center" textRotation="90" wrapText="1"/>
    </xf>
    <xf numFmtId="0" fontId="8" fillId="33" borderId="21" xfId="0" applyFont="1" applyFill="1" applyBorder="1" applyAlignment="1">
      <alignment horizont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2" fillId="34" borderId="0" xfId="56" applyFont="1" applyFill="1" applyAlignment="1">
      <alignment horizontal="center" vertical="top"/>
      <protection/>
    </xf>
    <xf numFmtId="0" fontId="11" fillId="34" borderId="0" xfId="56" applyFont="1" applyFill="1" applyAlignment="1">
      <alignment horizontal="center" wrapText="1"/>
      <protection/>
    </xf>
    <xf numFmtId="0" fontId="0" fillId="34" borderId="0" xfId="56" applyFill="1" applyAlignment="1">
      <alignment horizontal="center" vertical="center" wrapText="1"/>
      <protection/>
    </xf>
    <xf numFmtId="0" fontId="0" fillId="34" borderId="0" xfId="56" applyFill="1" applyAlignment="1">
      <alignment horizontal="right"/>
      <protection/>
    </xf>
    <xf numFmtId="0" fontId="10" fillId="34" borderId="13" xfId="57" applyFont="1" applyFill="1" applyBorder="1" applyAlignment="1">
      <alignment horizontal="center" vertical="center" wrapText="1"/>
      <protection/>
    </xf>
    <xf numFmtId="0" fontId="10" fillId="34" borderId="14" xfId="57" applyFont="1" applyFill="1" applyBorder="1" applyAlignment="1">
      <alignment horizontal="center" vertical="center"/>
      <protection/>
    </xf>
    <xf numFmtId="0" fontId="10" fillId="34" borderId="34" xfId="57" applyFont="1" applyFill="1" applyBorder="1" applyAlignment="1">
      <alignment horizontal="center" vertical="center"/>
      <protection/>
    </xf>
    <xf numFmtId="0" fontId="10" fillId="34" borderId="23" xfId="57" applyFont="1" applyFill="1" applyBorder="1" applyAlignment="1">
      <alignment horizontal="center" vertical="center"/>
      <protection/>
    </xf>
    <xf numFmtId="0" fontId="10" fillId="34" borderId="34" xfId="0" applyFont="1" applyFill="1" applyBorder="1" applyAlignment="1">
      <alignment horizontal="center" textRotation="90" wrapText="1"/>
    </xf>
    <xf numFmtId="0" fontId="10" fillId="34" borderId="23" xfId="0" applyFont="1" applyFill="1" applyBorder="1" applyAlignment="1">
      <alignment horizontal="center" textRotation="90" wrapText="1"/>
    </xf>
    <xf numFmtId="0" fontId="0" fillId="34" borderId="13" xfId="57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left" vertical="center"/>
      <protection/>
    </xf>
    <xf numFmtId="0" fontId="12" fillId="34" borderId="21" xfId="57" applyFont="1" applyFill="1" applyBorder="1" applyAlignment="1">
      <alignment horizontal="left" vertical="center"/>
      <protection/>
    </xf>
    <xf numFmtId="0" fontId="10" fillId="34" borderId="22" xfId="57" applyFont="1" applyFill="1" applyBorder="1" applyAlignment="1">
      <alignment horizontal="left" vertical="center" indent="1"/>
      <protection/>
    </xf>
    <xf numFmtId="0" fontId="10" fillId="34" borderId="21" xfId="57" applyFont="1" applyFill="1" applyBorder="1" applyAlignment="1">
      <alignment horizontal="left" vertical="center" indent="1"/>
      <protection/>
    </xf>
    <xf numFmtId="0" fontId="10" fillId="34" borderId="16" xfId="0" applyFont="1" applyFill="1" applyBorder="1" applyAlignment="1">
      <alignment horizontal="center" textRotation="90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textRotation="90" wrapText="1"/>
    </xf>
    <xf numFmtId="0" fontId="79" fillId="0" borderId="19" xfId="0" applyFont="1" applyBorder="1" applyAlignment="1">
      <alignment/>
    </xf>
    <xf numFmtId="0" fontId="10" fillId="34" borderId="22" xfId="0" applyFont="1" applyFill="1" applyBorder="1" applyAlignment="1">
      <alignment horizontal="center" textRotation="90" wrapText="1"/>
    </xf>
    <xf numFmtId="0" fontId="79" fillId="0" borderId="34" xfId="0" applyFont="1" applyBorder="1" applyAlignment="1">
      <alignment/>
    </xf>
    <xf numFmtId="0" fontId="79" fillId="0" borderId="23" xfId="0" applyFont="1" applyBorder="1" applyAlignment="1">
      <alignment/>
    </xf>
    <xf numFmtId="0" fontId="12" fillId="34" borderId="22" xfId="57" applyFont="1" applyFill="1" applyBorder="1" applyAlignment="1">
      <alignment horizontal="left" vertical="center" wrapText="1"/>
      <protection/>
    </xf>
    <xf numFmtId="0" fontId="12" fillId="34" borderId="21" xfId="57" applyFont="1" applyFill="1" applyBorder="1" applyAlignment="1">
      <alignment horizontal="left" vertical="center" wrapText="1"/>
      <protection/>
    </xf>
    <xf numFmtId="0" fontId="0" fillId="34" borderId="22" xfId="0" applyFont="1" applyFill="1" applyBorder="1" applyAlignment="1">
      <alignment horizontal="left" vertical="center" wrapText="1" indent="1"/>
    </xf>
    <xf numFmtId="0" fontId="0" fillId="34" borderId="20" xfId="0" applyFont="1" applyFill="1" applyBorder="1" applyAlignment="1">
      <alignment horizontal="left" vertical="center" wrapText="1" indent="1"/>
    </xf>
    <xf numFmtId="0" fontId="0" fillId="34" borderId="21" xfId="0" applyFont="1" applyFill="1" applyBorder="1" applyAlignment="1">
      <alignment horizontal="left" vertical="center" wrapText="1" indent="1"/>
    </xf>
    <xf numFmtId="0" fontId="0" fillId="34" borderId="22" xfId="0" applyFont="1" applyFill="1" applyBorder="1" applyAlignment="1">
      <alignment horizontal="left" vertical="center" indent="1"/>
    </xf>
    <xf numFmtId="0" fontId="0" fillId="34" borderId="20" xfId="0" applyFont="1" applyFill="1" applyBorder="1" applyAlignment="1">
      <alignment horizontal="left" vertical="center" indent="1"/>
    </xf>
    <xf numFmtId="0" fontId="0" fillId="34" borderId="21" xfId="0" applyFont="1" applyFill="1" applyBorder="1" applyAlignment="1">
      <alignment horizontal="left" vertical="center" indent="1"/>
    </xf>
    <xf numFmtId="0" fontId="14" fillId="34" borderId="22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76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0" fontId="0" fillId="34" borderId="0" xfId="0" applyFont="1" applyFill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76" fillId="34" borderId="0" xfId="0" applyFont="1" applyFill="1" applyAlignment="1">
      <alignment horizont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textRotation="90" wrapText="1"/>
    </xf>
    <xf numFmtId="0" fontId="14" fillId="34" borderId="34" xfId="0" applyFont="1" applyFill="1" applyBorder="1" applyAlignment="1">
      <alignment horizontal="center" textRotation="90" wrapText="1"/>
    </xf>
    <xf numFmtId="0" fontId="14" fillId="34" borderId="23" xfId="0" applyFont="1" applyFill="1" applyBorder="1" applyAlignment="1">
      <alignment horizontal="center" textRotation="90" wrapText="1"/>
    </xf>
    <xf numFmtId="0" fontId="0" fillId="34" borderId="13" xfId="0" applyFont="1" applyFill="1" applyBorder="1" applyAlignment="1">
      <alignment horizontal="center" textRotation="90" wrapText="1"/>
    </xf>
    <xf numFmtId="0" fontId="1" fillId="33" borderId="24" xfId="56" applyFont="1" applyFill="1" applyBorder="1" applyAlignment="1">
      <alignment horizontal="center" textRotation="90" wrapText="1"/>
      <protection/>
    </xf>
    <xf numFmtId="0" fontId="1" fillId="33" borderId="40" xfId="56" applyFont="1" applyFill="1" applyBorder="1" applyAlignment="1">
      <alignment horizontal="center" textRotation="90" wrapText="1"/>
      <protection/>
    </xf>
    <xf numFmtId="0" fontId="2" fillId="33" borderId="11" xfId="56" applyFont="1" applyFill="1" applyBorder="1" applyAlignment="1">
      <alignment horizontal="center" textRotation="90" wrapText="1"/>
      <protection/>
    </xf>
    <xf numFmtId="0" fontId="2" fillId="33" borderId="41" xfId="56" applyFont="1" applyFill="1" applyBorder="1" applyAlignment="1">
      <alignment horizontal="center" textRotation="90" wrapText="1"/>
      <protection/>
    </xf>
    <xf numFmtId="0" fontId="12" fillId="34" borderId="0" xfId="55" applyFont="1" applyFill="1" applyAlignment="1">
      <alignment horizontal="center" vertical="top"/>
      <protection/>
    </xf>
    <xf numFmtId="0" fontId="0" fillId="0" borderId="0" xfId="56" applyAlignment="1">
      <alignment horizontal="left" vertical="top" wrapText="1"/>
      <protection/>
    </xf>
    <xf numFmtId="0" fontId="6" fillId="33" borderId="0" xfId="56" applyFont="1" applyFill="1" applyAlignment="1">
      <alignment horizontal="center" vertical="center" wrapText="1"/>
      <protection/>
    </xf>
    <xf numFmtId="0" fontId="1" fillId="33" borderId="24" xfId="56" applyFont="1" applyFill="1" applyBorder="1" applyAlignment="1">
      <alignment horizontal="center" vertical="center" wrapText="1"/>
      <protection/>
    </xf>
    <xf numFmtId="0" fontId="1" fillId="33" borderId="42" xfId="56" applyFont="1" applyFill="1" applyBorder="1" applyAlignment="1">
      <alignment horizontal="center" vertical="center" wrapText="1"/>
      <protection/>
    </xf>
    <xf numFmtId="0" fontId="1" fillId="33" borderId="40" xfId="56" applyFont="1" applyFill="1" applyBorder="1" applyAlignment="1">
      <alignment horizontal="center" vertical="center" wrapText="1"/>
      <protection/>
    </xf>
    <xf numFmtId="0" fontId="2" fillId="33" borderId="43" xfId="56" applyFont="1" applyFill="1" applyBorder="1" applyAlignment="1">
      <alignment horizontal="center" textRotation="90" wrapText="1"/>
      <protection/>
    </xf>
    <xf numFmtId="0" fontId="1" fillId="33" borderId="44" xfId="56" applyFont="1" applyFill="1" applyBorder="1" applyAlignment="1">
      <alignment horizontal="center" vertical="center" wrapText="1"/>
      <protection/>
    </xf>
    <xf numFmtId="0" fontId="1" fillId="33" borderId="45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6 2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85725</xdr:rowOff>
    </xdr:from>
    <xdr:to>
      <xdr:col>18</xdr:col>
      <xdr:colOff>333375</xdr:colOff>
      <xdr:row>6</xdr:row>
      <xdr:rowOff>752475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943225" y="1466850"/>
          <a:ext cx="4991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66900" cy="571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</xdr:row>
      <xdr:rowOff>47625</xdr:rowOff>
    </xdr:from>
    <xdr:to>
      <xdr:col>20</xdr:col>
      <xdr:colOff>314325</xdr:colOff>
      <xdr:row>6</xdr:row>
      <xdr:rowOff>9525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6419850" y="1352550"/>
          <a:ext cx="5019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1419225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5</xdr:row>
      <xdr:rowOff>0</xdr:rowOff>
    </xdr:from>
    <xdr:to>
      <xdr:col>18</xdr:col>
      <xdr:colOff>209550</xdr:colOff>
      <xdr:row>8</xdr:row>
      <xdr:rowOff>133350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048125" y="1266825"/>
          <a:ext cx="42195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</xdr:colOff>
      <xdr:row>3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114300</xdr:rowOff>
    </xdr:from>
    <xdr:to>
      <xdr:col>18</xdr:col>
      <xdr:colOff>200025</xdr:colOff>
      <xdr:row>9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038600" y="1304925"/>
          <a:ext cx="42100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247650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04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57150</xdr:rowOff>
    </xdr:from>
    <xdr:to>
      <xdr:col>18</xdr:col>
      <xdr:colOff>152400</xdr:colOff>
      <xdr:row>6</xdr:row>
      <xdr:rowOff>85725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210050" y="1152525"/>
          <a:ext cx="42576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762000</xdr:colOff>
      <xdr:row>2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33600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3</xdr:row>
      <xdr:rowOff>161925</xdr:rowOff>
    </xdr:from>
    <xdr:to>
      <xdr:col>22</xdr:col>
      <xdr:colOff>133350</xdr:colOff>
      <xdr:row>8</xdr:row>
      <xdr:rowOff>9525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6724650" y="1390650"/>
          <a:ext cx="42005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4</xdr:row>
      <xdr:rowOff>57150</xdr:rowOff>
    </xdr:from>
    <xdr:to>
      <xdr:col>21</xdr:col>
      <xdr:colOff>47625</xdr:colOff>
      <xdr:row>6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6858000" y="1428750"/>
          <a:ext cx="61436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228600</xdr:colOff>
      <xdr:row>1</xdr:row>
      <xdr:rowOff>0</xdr:rowOff>
    </xdr:from>
    <xdr:to>
      <xdr:col>3</xdr:col>
      <xdr:colOff>152400</xdr:colOff>
      <xdr:row>3</xdr:row>
      <xdr:rowOff>219075</xdr:rowOff>
    </xdr:to>
    <xdr:sp>
      <xdr:nvSpPr>
        <xdr:cNvPr id="2" name="Rectangle 4"/>
        <xdr:cNvSpPr>
          <a:spLocks/>
        </xdr:cNvSpPr>
      </xdr:nvSpPr>
      <xdr:spPr>
        <a:xfrm>
          <a:off x="228600" y="342900"/>
          <a:ext cx="2133600" cy="904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37</xdr:row>
      <xdr:rowOff>47625</xdr:rowOff>
    </xdr:from>
    <xdr:to>
      <xdr:col>21</xdr:col>
      <xdr:colOff>95250</xdr:colOff>
      <xdr:row>43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571625" y="11791950"/>
          <a:ext cx="6800850" cy="1762125"/>
          <a:chOff x="1053352" y="4050248"/>
          <a:chExt cx="2934792" cy="657453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 flipH="1">
            <a:off x="1053352" y="4217241"/>
            <a:ext cx="271468" cy="1954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Тамг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а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тэмдэг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23136" y="4050248"/>
            <a:ext cx="2565008" cy="6574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Тайлан хянасан:          ЦБСМГ-ын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дарга                 Т.Бат-Эрдэнэ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.............................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/Албан тушаал/                        /Нэр/                     /Гарын үсэг/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Тайлан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гаргаж нэгтгэсэн:  Ахлах шинжээч                 Д.Анхзаяа                ..............................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/Албан тушаал/               /Нэр/                    /Гарын үсэг/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оны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сарын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өдөр </a:t>
            </a:r>
          </a:p>
        </xdr:txBody>
      </xdr:sp>
    </xdr:grpSp>
    <xdr:clientData/>
  </xdr:twoCellAnchor>
  <xdr:twoCellAnchor>
    <xdr:from>
      <xdr:col>17</xdr:col>
      <xdr:colOff>295275</xdr:colOff>
      <xdr:row>3</xdr:row>
      <xdr:rowOff>466725</xdr:rowOff>
    </xdr:from>
    <xdr:to>
      <xdr:col>31</xdr:col>
      <xdr:colOff>257175</xdr:colOff>
      <xdr:row>3</xdr:row>
      <xdr:rowOff>1133475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200900" y="2228850"/>
          <a:ext cx="51625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257175</xdr:colOff>
      <xdr:row>1</xdr:row>
      <xdr:rowOff>561975</xdr:rowOff>
    </xdr:to>
    <xdr:sp>
      <xdr:nvSpPr>
        <xdr:cNvPr id="5" name="Rectangle 1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19050</xdr:rowOff>
    </xdr:from>
    <xdr:to>
      <xdr:col>17</xdr:col>
      <xdr:colOff>371475</xdr:colOff>
      <xdr:row>6</xdr:row>
      <xdr:rowOff>219075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295775" y="1371600"/>
          <a:ext cx="5324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33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4</xdr:row>
      <xdr:rowOff>152400</xdr:rowOff>
    </xdr:from>
    <xdr:to>
      <xdr:col>17</xdr:col>
      <xdr:colOff>447675</xdr:colOff>
      <xdr:row>8</xdr:row>
      <xdr:rowOff>66675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3381375" y="1619250"/>
          <a:ext cx="5181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247650</xdr:colOff>
      <xdr:row>2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</xdr:row>
      <xdr:rowOff>190500</xdr:rowOff>
    </xdr:from>
    <xdr:to>
      <xdr:col>19</xdr:col>
      <xdr:colOff>247650</xdr:colOff>
      <xdr:row>6</xdr:row>
      <xdr:rowOff>200025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267575" y="1352550"/>
          <a:ext cx="61055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666750</xdr:colOff>
      <xdr:row>2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33600" cy="904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4</xdr:row>
      <xdr:rowOff>95250</xdr:rowOff>
    </xdr:from>
    <xdr:to>
      <xdr:col>25</xdr:col>
      <xdr:colOff>428625</xdr:colOff>
      <xdr:row>8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8820150" y="1133475"/>
          <a:ext cx="48291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142875</xdr:colOff>
      <xdr:row>3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</xdr:row>
      <xdr:rowOff>133350</xdr:rowOff>
    </xdr:from>
    <xdr:to>
      <xdr:col>21</xdr:col>
      <xdr:colOff>200025</xdr:colOff>
      <xdr:row>6</xdr:row>
      <xdr:rowOff>114300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048500" y="1076325"/>
          <a:ext cx="48387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1581150</xdr:colOff>
      <xdr:row>2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43125" cy="914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95250</xdr:rowOff>
    </xdr:from>
    <xdr:to>
      <xdr:col>16</xdr:col>
      <xdr:colOff>361950</xdr:colOff>
      <xdr:row>6</xdr:row>
      <xdr:rowOff>257175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657475" y="1352550"/>
          <a:ext cx="48291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1.Боловсролын ерөнхий газар жил бүрийн 10 дугаар сарын 25-ны өдрийн дотор Боловсролын асуудал эрхэлсэн төрийн захиргааны төв байгууллагад цахим шуудан болон маягтаар ирүүлнэ.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2.Боловсролын асуудал эрхэлсэн төрийн захиргааны төв байгууллага нь жил бүрийн 11 сарын 05-ны дотор Үндэсний статистикийн хороонд цахим шуудан болон маягтаар ирүүлнэ.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133600" cy="904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Үндэсний статистикийн хорооны даргын 2022 оны 08 сарын 30-ны өдрийн А/137 тоот тушаалаар батлав.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112" zoomScaleSheetLayoutView="112" zoomScalePageLayoutView="0" workbookViewId="0" topLeftCell="A34">
      <selection activeCell="C7" sqref="C7"/>
    </sheetView>
  </sheetViews>
  <sheetFormatPr defaultColWidth="8.8515625" defaultRowHeight="12.75"/>
  <cols>
    <col min="1" max="1" width="11.57421875" style="51" customWidth="1"/>
    <col min="2" max="2" width="6.421875" style="51" customWidth="1"/>
    <col min="3" max="3" width="3.8515625" style="51" customWidth="1"/>
    <col min="4" max="19" width="6.140625" style="51" customWidth="1"/>
    <col min="20" max="201" width="8.8515625" style="51" customWidth="1"/>
    <col min="202" max="202" width="10.8515625" style="51" customWidth="1"/>
    <col min="203" max="203" width="47.8515625" style="51" customWidth="1"/>
    <col min="204" max="211" width="11.140625" style="51" customWidth="1"/>
    <col min="212" max="226" width="0" style="51" hidden="1" customWidth="1"/>
    <col min="227" max="16384" width="8.8515625" style="51" customWidth="1"/>
  </cols>
  <sheetData>
    <row r="1" spans="1:19" ht="12.75" customHeight="1">
      <c r="A1" s="327"/>
      <c r="B1" s="327"/>
      <c r="C1" s="327"/>
      <c r="D1" s="327"/>
      <c r="E1" s="327"/>
      <c r="R1" s="298" t="s">
        <v>476</v>
      </c>
      <c r="S1" s="298"/>
    </row>
    <row r="2" spans="1:5" ht="11.25">
      <c r="A2" s="327"/>
      <c r="B2" s="327"/>
      <c r="C2" s="327"/>
      <c r="D2" s="327"/>
      <c r="E2" s="327"/>
    </row>
    <row r="3" spans="1:5" ht="24.75" customHeight="1">
      <c r="A3" s="327"/>
      <c r="B3" s="327"/>
      <c r="C3" s="327"/>
      <c r="D3" s="327"/>
      <c r="E3" s="327"/>
    </row>
    <row r="6" spans="1:19" ht="34.5" customHeight="1">
      <c r="A6" s="299" t="s">
        <v>477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</row>
    <row r="7" spans="1:19" ht="70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88"/>
      <c r="M7" s="288"/>
      <c r="N7" s="288"/>
      <c r="O7" s="288"/>
      <c r="P7" s="288"/>
      <c r="Q7" s="288"/>
      <c r="R7" s="288"/>
      <c r="S7" s="288"/>
    </row>
    <row r="8" spans="1:19" ht="12.75">
      <c r="A8" s="69" t="s">
        <v>2</v>
      </c>
      <c r="B8" s="52"/>
      <c r="C8" s="52"/>
      <c r="D8" s="52"/>
      <c r="E8" s="277"/>
      <c r="F8" s="277"/>
      <c r="G8" s="277"/>
      <c r="H8" s="277"/>
      <c r="S8" s="278" t="s">
        <v>80</v>
      </c>
    </row>
    <row r="9" spans="1:256" ht="28.5" customHeight="1">
      <c r="A9" s="300" t="s">
        <v>96</v>
      </c>
      <c r="B9" s="300"/>
      <c r="C9" s="300" t="s">
        <v>5</v>
      </c>
      <c r="D9" s="301" t="s">
        <v>478</v>
      </c>
      <c r="E9" s="304" t="s">
        <v>81</v>
      </c>
      <c r="F9" s="304"/>
      <c r="G9" s="304"/>
      <c r="H9" s="304"/>
      <c r="I9" s="304"/>
      <c r="J9" s="304"/>
      <c r="K9" s="304"/>
      <c r="L9" s="304"/>
      <c r="M9" s="304"/>
      <c r="N9" s="304"/>
      <c r="O9" s="305" t="s">
        <v>479</v>
      </c>
      <c r="P9" s="304" t="s">
        <v>480</v>
      </c>
      <c r="Q9" s="304"/>
      <c r="R9" s="308"/>
      <c r="S9" s="308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1.25">
      <c r="A10" s="300"/>
      <c r="B10" s="300"/>
      <c r="C10" s="300"/>
      <c r="D10" s="302"/>
      <c r="E10" s="309" t="s">
        <v>291</v>
      </c>
      <c r="F10" s="309"/>
      <c r="G10" s="309"/>
      <c r="H10" s="309" t="s">
        <v>292</v>
      </c>
      <c r="I10" s="309"/>
      <c r="J10" s="309"/>
      <c r="K10" s="310" t="s">
        <v>232</v>
      </c>
      <c r="L10" s="311"/>
      <c r="M10" s="312"/>
      <c r="N10" s="313" t="s">
        <v>481</v>
      </c>
      <c r="O10" s="306"/>
      <c r="P10" s="314" t="s">
        <v>229</v>
      </c>
      <c r="Q10" s="315" t="s">
        <v>230</v>
      </c>
      <c r="R10" s="316" t="s">
        <v>231</v>
      </c>
      <c r="S10" s="28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62.25">
      <c r="A11" s="300"/>
      <c r="B11" s="300"/>
      <c r="C11" s="300"/>
      <c r="D11" s="303"/>
      <c r="E11" s="281" t="s">
        <v>482</v>
      </c>
      <c r="F11" s="281" t="s">
        <v>483</v>
      </c>
      <c r="G11" s="281" t="s">
        <v>484</v>
      </c>
      <c r="H11" s="282" t="s">
        <v>485</v>
      </c>
      <c r="I11" s="282" t="s">
        <v>486</v>
      </c>
      <c r="J11" s="282" t="s">
        <v>487</v>
      </c>
      <c r="K11" s="282" t="s">
        <v>482</v>
      </c>
      <c r="L11" s="282" t="s">
        <v>483</v>
      </c>
      <c r="M11" s="282" t="s">
        <v>484</v>
      </c>
      <c r="N11" s="313"/>
      <c r="O11" s="307"/>
      <c r="P11" s="314"/>
      <c r="Q11" s="315"/>
      <c r="R11" s="317"/>
      <c r="S11" s="279" t="s">
        <v>488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19" ht="11.25">
      <c r="A12" s="318" t="s">
        <v>22</v>
      </c>
      <c r="B12" s="319"/>
      <c r="C12" s="283" t="s">
        <v>23</v>
      </c>
      <c r="D12" s="283">
        <v>1</v>
      </c>
      <c r="E12" s="283">
        <v>2</v>
      </c>
      <c r="F12" s="283">
        <v>3</v>
      </c>
      <c r="G12" s="283">
        <v>4</v>
      </c>
      <c r="H12" s="283">
        <v>5</v>
      </c>
      <c r="I12" s="283">
        <v>6</v>
      </c>
      <c r="J12" s="283">
        <v>7</v>
      </c>
      <c r="K12" s="283">
        <v>8</v>
      </c>
      <c r="L12" s="283">
        <v>9</v>
      </c>
      <c r="M12" s="283">
        <v>10</v>
      </c>
      <c r="N12" s="283">
        <v>11</v>
      </c>
      <c r="O12" s="283">
        <v>12</v>
      </c>
      <c r="P12" s="283">
        <f>+O12+1</f>
        <v>13</v>
      </c>
      <c r="Q12" s="283">
        <f>+P12+1</f>
        <v>14</v>
      </c>
      <c r="R12" s="283">
        <f>+Q12+1</f>
        <v>15</v>
      </c>
      <c r="S12" s="283">
        <f>+R12+1</f>
        <v>16</v>
      </c>
    </row>
    <row r="13" spans="1:21" ht="11.25">
      <c r="A13" s="320" t="s">
        <v>97</v>
      </c>
      <c r="B13" s="321"/>
      <c r="C13" s="283">
        <v>1</v>
      </c>
      <c r="D13" s="283">
        <f>+D14+D20+D27+D35+D39</f>
        <v>64</v>
      </c>
      <c r="E13" s="283">
        <f aca="true" t="shared" si="0" ref="E13:S13">+E14+E20+E27+E35+E39</f>
        <v>15</v>
      </c>
      <c r="F13" s="283">
        <f t="shared" si="0"/>
        <v>1</v>
      </c>
      <c r="G13" s="283">
        <f t="shared" si="0"/>
        <v>0</v>
      </c>
      <c r="H13" s="283">
        <f t="shared" si="0"/>
        <v>42</v>
      </c>
      <c r="I13" s="283">
        <f t="shared" si="0"/>
        <v>1</v>
      </c>
      <c r="J13" s="283">
        <f t="shared" si="0"/>
        <v>2</v>
      </c>
      <c r="K13" s="283">
        <f t="shared" si="0"/>
        <v>0</v>
      </c>
      <c r="L13" s="283">
        <f t="shared" si="0"/>
        <v>0</v>
      </c>
      <c r="M13" s="283">
        <f t="shared" si="0"/>
        <v>0</v>
      </c>
      <c r="N13" s="283">
        <f t="shared" si="0"/>
        <v>3</v>
      </c>
      <c r="O13" s="283">
        <f t="shared" si="0"/>
        <v>1</v>
      </c>
      <c r="P13" s="283">
        <f t="shared" si="0"/>
        <v>33</v>
      </c>
      <c r="Q13" s="283">
        <f t="shared" si="0"/>
        <v>30</v>
      </c>
      <c r="R13" s="283">
        <f t="shared" si="0"/>
        <v>1</v>
      </c>
      <c r="S13" s="283">
        <f t="shared" si="0"/>
        <v>0</v>
      </c>
      <c r="T13" s="51">
        <f>SUM(E13:N13)-D13</f>
        <v>0</v>
      </c>
      <c r="U13" s="51">
        <f>SUM(P13:R13)-D13</f>
        <v>0</v>
      </c>
    </row>
    <row r="14" spans="1:21" ht="11.25">
      <c r="A14" s="322" t="s">
        <v>98</v>
      </c>
      <c r="B14" s="322"/>
      <c r="C14" s="285">
        <f>1+C13</f>
        <v>2</v>
      </c>
      <c r="D14" s="283">
        <f aca="true" t="shared" si="1" ref="D14:D48">SUM(E14:N14)</f>
        <v>1</v>
      </c>
      <c r="E14" s="285">
        <f aca="true" t="shared" si="2" ref="E14:O14">SUM(E15:E19)</f>
        <v>1</v>
      </c>
      <c r="F14" s="285">
        <f t="shared" si="2"/>
        <v>0</v>
      </c>
      <c r="G14" s="285">
        <f t="shared" si="2"/>
        <v>0</v>
      </c>
      <c r="H14" s="285">
        <f t="shared" si="2"/>
        <v>0</v>
      </c>
      <c r="I14" s="285">
        <f t="shared" si="2"/>
        <v>0</v>
      </c>
      <c r="J14" s="285">
        <f t="shared" si="2"/>
        <v>0</v>
      </c>
      <c r="K14" s="285">
        <f t="shared" si="2"/>
        <v>0</v>
      </c>
      <c r="L14" s="285">
        <f t="shared" si="2"/>
        <v>0</v>
      </c>
      <c r="M14" s="285">
        <f t="shared" si="2"/>
        <v>0</v>
      </c>
      <c r="N14" s="285">
        <f>SUM(N15:N19)</f>
        <v>0</v>
      </c>
      <c r="O14" s="285">
        <f t="shared" si="2"/>
        <v>0</v>
      </c>
      <c r="P14" s="285">
        <f>SUM(P15:P19)</f>
        <v>0</v>
      </c>
      <c r="Q14" s="285">
        <f>SUM(Q15:Q19)</f>
        <v>0</v>
      </c>
      <c r="R14" s="285">
        <f>SUM(R15:R19)</f>
        <v>1</v>
      </c>
      <c r="S14" s="285">
        <f>SUM(S15:S19)</f>
        <v>0</v>
      </c>
      <c r="T14" s="51">
        <f aca="true" t="shared" si="3" ref="T14:T48">SUM(E14:N14)-D14</f>
        <v>0</v>
      </c>
      <c r="U14" s="51">
        <f aca="true" t="shared" si="4" ref="U14:U48">SUM(P14:R14)-D14</f>
        <v>0</v>
      </c>
    </row>
    <row r="15" spans="1:21" ht="11.25">
      <c r="A15" s="323" t="s">
        <v>99</v>
      </c>
      <c r="B15" s="323"/>
      <c r="C15" s="285">
        <f aca="true" t="shared" si="5" ref="C15:C48">1+C14</f>
        <v>3</v>
      </c>
      <c r="D15" s="283">
        <f t="shared" si="1"/>
        <v>0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0</v>
      </c>
      <c r="P15" s="283">
        <v>0</v>
      </c>
      <c r="Q15" s="283">
        <v>0</v>
      </c>
      <c r="R15" s="284">
        <v>0</v>
      </c>
      <c r="S15" s="283">
        <v>0</v>
      </c>
      <c r="T15" s="51">
        <f t="shared" si="3"/>
        <v>0</v>
      </c>
      <c r="U15" s="51">
        <f t="shared" si="4"/>
        <v>0</v>
      </c>
    </row>
    <row r="16" spans="1:21" ht="11.25">
      <c r="A16" s="323" t="s">
        <v>100</v>
      </c>
      <c r="B16" s="323"/>
      <c r="C16" s="285">
        <f t="shared" si="5"/>
        <v>4</v>
      </c>
      <c r="D16" s="283">
        <f t="shared" si="1"/>
        <v>0</v>
      </c>
      <c r="E16" s="283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4">
        <v>0</v>
      </c>
      <c r="S16" s="283">
        <v>0</v>
      </c>
      <c r="T16" s="51">
        <f t="shared" si="3"/>
        <v>0</v>
      </c>
      <c r="U16" s="51">
        <f t="shared" si="4"/>
        <v>0</v>
      </c>
    </row>
    <row r="17" spans="1:21" ht="11.25">
      <c r="A17" s="323" t="s">
        <v>101</v>
      </c>
      <c r="B17" s="323"/>
      <c r="C17" s="285">
        <f t="shared" si="5"/>
        <v>5</v>
      </c>
      <c r="D17" s="283">
        <f t="shared" si="1"/>
        <v>1</v>
      </c>
      <c r="E17" s="283">
        <v>1</v>
      </c>
      <c r="F17" s="283"/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v>0</v>
      </c>
      <c r="O17" s="283">
        <v>0</v>
      </c>
      <c r="P17" s="283">
        <v>0</v>
      </c>
      <c r="Q17" s="283">
        <v>0</v>
      </c>
      <c r="R17" s="284">
        <v>1</v>
      </c>
      <c r="S17" s="283">
        <v>0</v>
      </c>
      <c r="T17" s="51">
        <f t="shared" si="3"/>
        <v>0</v>
      </c>
      <c r="U17" s="51">
        <f t="shared" si="4"/>
        <v>0</v>
      </c>
    </row>
    <row r="18" spans="1:21" ht="11.25">
      <c r="A18" s="323" t="s">
        <v>102</v>
      </c>
      <c r="B18" s="323"/>
      <c r="C18" s="285">
        <f t="shared" si="5"/>
        <v>6</v>
      </c>
      <c r="D18" s="283">
        <f t="shared" si="1"/>
        <v>0</v>
      </c>
      <c r="E18" s="283">
        <v>0</v>
      </c>
      <c r="F18" s="283"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4">
        <v>0</v>
      </c>
      <c r="S18" s="283">
        <v>0</v>
      </c>
      <c r="T18" s="51">
        <f t="shared" si="3"/>
        <v>0</v>
      </c>
      <c r="U18" s="51">
        <f t="shared" si="4"/>
        <v>0</v>
      </c>
    </row>
    <row r="19" spans="1:21" ht="11.25">
      <c r="A19" s="323" t="s">
        <v>103</v>
      </c>
      <c r="B19" s="323"/>
      <c r="C19" s="285">
        <f t="shared" si="5"/>
        <v>7</v>
      </c>
      <c r="D19" s="283">
        <f t="shared" si="1"/>
        <v>0</v>
      </c>
      <c r="E19" s="283">
        <v>0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4">
        <v>0</v>
      </c>
      <c r="S19" s="283">
        <v>0</v>
      </c>
      <c r="T19" s="51">
        <f t="shared" si="3"/>
        <v>0</v>
      </c>
      <c r="U19" s="51">
        <f t="shared" si="4"/>
        <v>0</v>
      </c>
    </row>
    <row r="20" spans="1:21" ht="11.25">
      <c r="A20" s="322" t="s">
        <v>104</v>
      </c>
      <c r="B20" s="322"/>
      <c r="C20" s="285">
        <f t="shared" si="5"/>
        <v>8</v>
      </c>
      <c r="D20" s="283">
        <f>SUM(D21:D26)</f>
        <v>1</v>
      </c>
      <c r="E20" s="283">
        <f aca="true" t="shared" si="6" ref="E20:S20">SUM(E21:E26)</f>
        <v>1</v>
      </c>
      <c r="F20" s="283">
        <f t="shared" si="6"/>
        <v>0</v>
      </c>
      <c r="G20" s="283">
        <f t="shared" si="6"/>
        <v>0</v>
      </c>
      <c r="H20" s="283">
        <f t="shared" si="6"/>
        <v>0</v>
      </c>
      <c r="I20" s="283">
        <f t="shared" si="6"/>
        <v>0</v>
      </c>
      <c r="J20" s="283">
        <f t="shared" si="6"/>
        <v>0</v>
      </c>
      <c r="K20" s="283">
        <f t="shared" si="6"/>
        <v>0</v>
      </c>
      <c r="L20" s="283">
        <f t="shared" si="6"/>
        <v>0</v>
      </c>
      <c r="M20" s="283">
        <f t="shared" si="6"/>
        <v>0</v>
      </c>
      <c r="N20" s="283">
        <f>SUM(N21:N26)</f>
        <v>0</v>
      </c>
      <c r="O20" s="283">
        <f t="shared" si="6"/>
        <v>0</v>
      </c>
      <c r="P20" s="283">
        <f t="shared" si="6"/>
        <v>0</v>
      </c>
      <c r="Q20" s="283">
        <f t="shared" si="6"/>
        <v>1</v>
      </c>
      <c r="R20" s="283">
        <f t="shared" si="6"/>
        <v>0</v>
      </c>
      <c r="S20" s="283">
        <f t="shared" si="6"/>
        <v>0</v>
      </c>
      <c r="T20" s="51">
        <f t="shared" si="3"/>
        <v>0</v>
      </c>
      <c r="U20" s="51">
        <f t="shared" si="4"/>
        <v>0</v>
      </c>
    </row>
    <row r="21" spans="1:21" ht="11.25">
      <c r="A21" s="323" t="s">
        <v>105</v>
      </c>
      <c r="B21" s="323"/>
      <c r="C21" s="285">
        <f t="shared" si="5"/>
        <v>9</v>
      </c>
      <c r="D21" s="283">
        <f t="shared" si="1"/>
        <v>0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83">
        <v>0</v>
      </c>
      <c r="Q21" s="283">
        <v>0</v>
      </c>
      <c r="R21" s="284">
        <v>0</v>
      </c>
      <c r="S21" s="283">
        <v>0</v>
      </c>
      <c r="T21" s="51">
        <f t="shared" si="3"/>
        <v>0</v>
      </c>
      <c r="U21" s="51">
        <f t="shared" si="4"/>
        <v>0</v>
      </c>
    </row>
    <row r="22" spans="1:21" ht="11.25">
      <c r="A22" s="323" t="s">
        <v>106</v>
      </c>
      <c r="B22" s="323"/>
      <c r="C22" s="285">
        <f t="shared" si="5"/>
        <v>10</v>
      </c>
      <c r="D22" s="283">
        <f t="shared" si="1"/>
        <v>0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</v>
      </c>
      <c r="O22" s="283">
        <v>0</v>
      </c>
      <c r="P22" s="283">
        <v>0</v>
      </c>
      <c r="Q22" s="283">
        <v>0</v>
      </c>
      <c r="R22" s="284">
        <v>0</v>
      </c>
      <c r="S22" s="283">
        <v>0</v>
      </c>
      <c r="T22" s="51">
        <f t="shared" si="3"/>
        <v>0</v>
      </c>
      <c r="U22" s="51">
        <f t="shared" si="4"/>
        <v>0</v>
      </c>
    </row>
    <row r="23" spans="1:21" ht="11.25">
      <c r="A23" s="323" t="s">
        <v>107</v>
      </c>
      <c r="B23" s="323"/>
      <c r="C23" s="285">
        <f t="shared" si="5"/>
        <v>11</v>
      </c>
      <c r="D23" s="283">
        <f t="shared" si="1"/>
        <v>0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>
        <v>0</v>
      </c>
      <c r="Q23" s="283">
        <v>0</v>
      </c>
      <c r="R23" s="284">
        <v>0</v>
      </c>
      <c r="S23" s="283">
        <v>0</v>
      </c>
      <c r="T23" s="51">
        <f t="shared" si="3"/>
        <v>0</v>
      </c>
      <c r="U23" s="51">
        <f t="shared" si="4"/>
        <v>0</v>
      </c>
    </row>
    <row r="24" spans="1:21" ht="11.25">
      <c r="A24" s="323" t="s">
        <v>108</v>
      </c>
      <c r="B24" s="323"/>
      <c r="C24" s="285">
        <f t="shared" si="5"/>
        <v>12</v>
      </c>
      <c r="D24" s="283">
        <f t="shared" si="1"/>
        <v>1</v>
      </c>
      <c r="E24" s="283">
        <v>1</v>
      </c>
      <c r="F24" s="283"/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83">
        <v>0</v>
      </c>
      <c r="Q24" s="283">
        <v>1</v>
      </c>
      <c r="R24" s="284">
        <v>0</v>
      </c>
      <c r="S24" s="283">
        <v>0</v>
      </c>
      <c r="T24" s="51">
        <f t="shared" si="3"/>
        <v>0</v>
      </c>
      <c r="U24" s="51">
        <f t="shared" si="4"/>
        <v>0</v>
      </c>
    </row>
    <row r="25" spans="1:21" ht="11.25">
      <c r="A25" s="323" t="s">
        <v>109</v>
      </c>
      <c r="B25" s="323"/>
      <c r="C25" s="285">
        <f t="shared" si="5"/>
        <v>13</v>
      </c>
      <c r="D25" s="283">
        <f t="shared" si="1"/>
        <v>0</v>
      </c>
      <c r="E25" s="283">
        <v>0</v>
      </c>
      <c r="F25" s="283"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283">
        <v>0</v>
      </c>
      <c r="Q25" s="283">
        <v>0</v>
      </c>
      <c r="R25" s="284">
        <v>0</v>
      </c>
      <c r="S25" s="283">
        <v>0</v>
      </c>
      <c r="T25" s="51">
        <f t="shared" si="3"/>
        <v>0</v>
      </c>
      <c r="U25" s="51">
        <f t="shared" si="4"/>
        <v>0</v>
      </c>
    </row>
    <row r="26" spans="1:21" ht="11.25">
      <c r="A26" s="323" t="s">
        <v>110</v>
      </c>
      <c r="B26" s="323"/>
      <c r="C26" s="285">
        <f t="shared" si="5"/>
        <v>14</v>
      </c>
      <c r="D26" s="283">
        <f t="shared" si="1"/>
        <v>0</v>
      </c>
      <c r="E26" s="283">
        <v>0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3">
        <v>0</v>
      </c>
      <c r="P26" s="283">
        <v>0</v>
      </c>
      <c r="Q26" s="283">
        <v>0</v>
      </c>
      <c r="R26" s="284">
        <v>0</v>
      </c>
      <c r="S26" s="283">
        <v>0</v>
      </c>
      <c r="T26" s="51">
        <f t="shared" si="3"/>
        <v>0</v>
      </c>
      <c r="U26" s="51">
        <f t="shared" si="4"/>
        <v>0</v>
      </c>
    </row>
    <row r="27" spans="1:21" ht="11.25">
      <c r="A27" s="322" t="s">
        <v>111</v>
      </c>
      <c r="B27" s="322"/>
      <c r="C27" s="285">
        <f t="shared" si="5"/>
        <v>15</v>
      </c>
      <c r="D27" s="283">
        <f>SUM(D28:D34)</f>
        <v>3</v>
      </c>
      <c r="E27" s="283">
        <f aca="true" t="shared" si="7" ref="E27:S27">SUM(E28:E34)</f>
        <v>0</v>
      </c>
      <c r="F27" s="283">
        <f t="shared" si="7"/>
        <v>1</v>
      </c>
      <c r="G27" s="283">
        <f t="shared" si="7"/>
        <v>0</v>
      </c>
      <c r="H27" s="283">
        <f t="shared" si="7"/>
        <v>2</v>
      </c>
      <c r="I27" s="283">
        <f t="shared" si="7"/>
        <v>0</v>
      </c>
      <c r="J27" s="283">
        <f t="shared" si="7"/>
        <v>0</v>
      </c>
      <c r="K27" s="283">
        <f t="shared" si="7"/>
        <v>0</v>
      </c>
      <c r="L27" s="283">
        <f t="shared" si="7"/>
        <v>0</v>
      </c>
      <c r="M27" s="283">
        <f t="shared" si="7"/>
        <v>0</v>
      </c>
      <c r="N27" s="283">
        <f>SUM(N28:N34)</f>
        <v>0</v>
      </c>
      <c r="O27" s="283">
        <f t="shared" si="7"/>
        <v>0</v>
      </c>
      <c r="P27" s="283">
        <f t="shared" si="7"/>
        <v>0</v>
      </c>
      <c r="Q27" s="283">
        <f t="shared" si="7"/>
        <v>3</v>
      </c>
      <c r="R27" s="283">
        <f t="shared" si="7"/>
        <v>0</v>
      </c>
      <c r="S27" s="283">
        <f t="shared" si="7"/>
        <v>0</v>
      </c>
      <c r="T27" s="51">
        <f t="shared" si="3"/>
        <v>0</v>
      </c>
      <c r="U27" s="51">
        <f t="shared" si="4"/>
        <v>0</v>
      </c>
    </row>
    <row r="28" spans="1:21" ht="11.25">
      <c r="A28" s="323" t="s">
        <v>112</v>
      </c>
      <c r="B28" s="323"/>
      <c r="C28" s="285">
        <f t="shared" si="5"/>
        <v>16</v>
      </c>
      <c r="D28" s="283">
        <f t="shared" si="1"/>
        <v>0</v>
      </c>
      <c r="E28" s="283">
        <v>0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>
        <v>0</v>
      </c>
      <c r="Q28" s="283">
        <v>0</v>
      </c>
      <c r="R28" s="284">
        <v>0</v>
      </c>
      <c r="S28" s="283">
        <v>0</v>
      </c>
      <c r="T28" s="51">
        <f t="shared" si="3"/>
        <v>0</v>
      </c>
      <c r="U28" s="51">
        <f t="shared" si="4"/>
        <v>0</v>
      </c>
    </row>
    <row r="29" spans="1:21" ht="11.25">
      <c r="A29" s="323" t="s">
        <v>113</v>
      </c>
      <c r="B29" s="323"/>
      <c r="C29" s="285">
        <f t="shared" si="5"/>
        <v>17</v>
      </c>
      <c r="D29" s="283">
        <f t="shared" si="1"/>
        <v>2</v>
      </c>
      <c r="E29" s="283">
        <v>0</v>
      </c>
      <c r="F29" s="283">
        <v>0</v>
      </c>
      <c r="G29" s="283">
        <v>0</v>
      </c>
      <c r="H29" s="283">
        <v>2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0</v>
      </c>
      <c r="Q29" s="283">
        <v>2</v>
      </c>
      <c r="R29" s="284">
        <v>0</v>
      </c>
      <c r="S29" s="283">
        <v>0</v>
      </c>
      <c r="T29" s="51">
        <f t="shared" si="3"/>
        <v>0</v>
      </c>
      <c r="U29" s="51">
        <f t="shared" si="4"/>
        <v>0</v>
      </c>
    </row>
    <row r="30" spans="1:21" ht="11.25">
      <c r="A30" s="323" t="s">
        <v>114</v>
      </c>
      <c r="B30" s="323"/>
      <c r="C30" s="285">
        <f t="shared" si="5"/>
        <v>18</v>
      </c>
      <c r="D30" s="283">
        <f t="shared" si="1"/>
        <v>0</v>
      </c>
      <c r="E30" s="283">
        <v>0</v>
      </c>
      <c r="F30" s="283"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4">
        <v>0</v>
      </c>
      <c r="S30" s="283">
        <v>0</v>
      </c>
      <c r="T30" s="51">
        <f t="shared" si="3"/>
        <v>0</v>
      </c>
      <c r="U30" s="51">
        <f t="shared" si="4"/>
        <v>0</v>
      </c>
    </row>
    <row r="31" spans="1:21" ht="11.25">
      <c r="A31" s="323" t="s">
        <v>115</v>
      </c>
      <c r="B31" s="323"/>
      <c r="C31" s="285">
        <f t="shared" si="5"/>
        <v>19</v>
      </c>
      <c r="D31" s="283">
        <f t="shared" si="1"/>
        <v>0</v>
      </c>
      <c r="E31" s="283">
        <v>0</v>
      </c>
      <c r="F31" s="283"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4">
        <v>0</v>
      </c>
      <c r="S31" s="283">
        <v>0</v>
      </c>
      <c r="T31" s="51">
        <f t="shared" si="3"/>
        <v>0</v>
      </c>
      <c r="U31" s="51">
        <f t="shared" si="4"/>
        <v>0</v>
      </c>
    </row>
    <row r="32" spans="1:21" ht="11.25">
      <c r="A32" s="323" t="s">
        <v>116</v>
      </c>
      <c r="B32" s="323"/>
      <c r="C32" s="285">
        <f t="shared" si="5"/>
        <v>20</v>
      </c>
      <c r="D32" s="283">
        <f t="shared" si="1"/>
        <v>1</v>
      </c>
      <c r="E32" s="283">
        <v>0</v>
      </c>
      <c r="F32" s="283">
        <v>1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1</v>
      </c>
      <c r="R32" s="284">
        <v>0</v>
      </c>
      <c r="S32" s="283">
        <v>0</v>
      </c>
      <c r="T32" s="51">
        <f t="shared" si="3"/>
        <v>0</v>
      </c>
      <c r="U32" s="51">
        <f t="shared" si="4"/>
        <v>0</v>
      </c>
    </row>
    <row r="33" spans="1:21" ht="11.25">
      <c r="A33" s="323" t="s">
        <v>117</v>
      </c>
      <c r="B33" s="323"/>
      <c r="C33" s="285">
        <f t="shared" si="5"/>
        <v>21</v>
      </c>
      <c r="D33" s="283">
        <f t="shared" si="1"/>
        <v>0</v>
      </c>
      <c r="E33" s="283">
        <v>0</v>
      </c>
      <c r="F33" s="283">
        <v>0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v>0</v>
      </c>
      <c r="O33" s="283">
        <v>0</v>
      </c>
      <c r="P33" s="283">
        <v>0</v>
      </c>
      <c r="Q33" s="283">
        <v>0</v>
      </c>
      <c r="R33" s="284">
        <v>0</v>
      </c>
      <c r="S33" s="283">
        <v>0</v>
      </c>
      <c r="T33" s="51">
        <f t="shared" si="3"/>
        <v>0</v>
      </c>
      <c r="U33" s="51">
        <f t="shared" si="4"/>
        <v>0</v>
      </c>
    </row>
    <row r="34" spans="1:21" ht="11.25">
      <c r="A34" s="323" t="s">
        <v>118</v>
      </c>
      <c r="B34" s="323"/>
      <c r="C34" s="285">
        <f t="shared" si="5"/>
        <v>22</v>
      </c>
      <c r="D34" s="283">
        <f t="shared" si="1"/>
        <v>0</v>
      </c>
      <c r="E34" s="283">
        <v>0</v>
      </c>
      <c r="F34" s="283"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4">
        <v>0</v>
      </c>
      <c r="S34" s="283">
        <v>0</v>
      </c>
      <c r="T34" s="51">
        <f t="shared" si="3"/>
        <v>0</v>
      </c>
      <c r="U34" s="51">
        <f t="shared" si="4"/>
        <v>0</v>
      </c>
    </row>
    <row r="35" spans="1:21" ht="11.25">
      <c r="A35" s="322" t="s">
        <v>119</v>
      </c>
      <c r="B35" s="322"/>
      <c r="C35" s="285">
        <f t="shared" si="5"/>
        <v>23</v>
      </c>
      <c r="D35" s="283">
        <f>SUM(D36:D38)</f>
        <v>0</v>
      </c>
      <c r="E35" s="283">
        <f aca="true" t="shared" si="8" ref="E35:S35">SUM(E36:E38)</f>
        <v>0</v>
      </c>
      <c r="F35" s="283">
        <f t="shared" si="8"/>
        <v>0</v>
      </c>
      <c r="G35" s="283">
        <f t="shared" si="8"/>
        <v>0</v>
      </c>
      <c r="H35" s="283">
        <f t="shared" si="8"/>
        <v>0</v>
      </c>
      <c r="I35" s="283">
        <f t="shared" si="8"/>
        <v>0</v>
      </c>
      <c r="J35" s="283">
        <f t="shared" si="8"/>
        <v>0</v>
      </c>
      <c r="K35" s="283">
        <f t="shared" si="8"/>
        <v>0</v>
      </c>
      <c r="L35" s="283">
        <f t="shared" si="8"/>
        <v>0</v>
      </c>
      <c r="M35" s="283">
        <f t="shared" si="8"/>
        <v>0</v>
      </c>
      <c r="N35" s="283">
        <f>SUM(N36:N38)</f>
        <v>0</v>
      </c>
      <c r="O35" s="283">
        <f t="shared" si="8"/>
        <v>0</v>
      </c>
      <c r="P35" s="283">
        <f t="shared" si="8"/>
        <v>0</v>
      </c>
      <c r="Q35" s="283">
        <f t="shared" si="8"/>
        <v>0</v>
      </c>
      <c r="R35" s="283">
        <f t="shared" si="8"/>
        <v>0</v>
      </c>
      <c r="S35" s="283">
        <f t="shared" si="8"/>
        <v>0</v>
      </c>
      <c r="T35" s="51">
        <f t="shared" si="3"/>
        <v>0</v>
      </c>
      <c r="U35" s="51">
        <f t="shared" si="4"/>
        <v>0</v>
      </c>
    </row>
    <row r="36" spans="1:21" ht="11.25">
      <c r="A36" s="323" t="s">
        <v>120</v>
      </c>
      <c r="B36" s="323"/>
      <c r="C36" s="285">
        <f t="shared" si="5"/>
        <v>24</v>
      </c>
      <c r="D36" s="283">
        <f t="shared" si="1"/>
        <v>0</v>
      </c>
      <c r="E36" s="283">
        <v>0</v>
      </c>
      <c r="F36" s="283">
        <v>0</v>
      </c>
      <c r="G36" s="283">
        <v>0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3">
        <v>0</v>
      </c>
      <c r="R36" s="284">
        <v>0</v>
      </c>
      <c r="S36" s="283">
        <v>0</v>
      </c>
      <c r="T36" s="51">
        <f t="shared" si="3"/>
        <v>0</v>
      </c>
      <c r="U36" s="51">
        <f t="shared" si="4"/>
        <v>0</v>
      </c>
    </row>
    <row r="37" spans="1:21" ht="11.25">
      <c r="A37" s="323" t="s">
        <v>121</v>
      </c>
      <c r="B37" s="323"/>
      <c r="C37" s="285">
        <f t="shared" si="5"/>
        <v>25</v>
      </c>
      <c r="D37" s="283">
        <f t="shared" si="1"/>
        <v>0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4">
        <v>0</v>
      </c>
      <c r="S37" s="283">
        <v>0</v>
      </c>
      <c r="T37" s="51">
        <f t="shared" si="3"/>
        <v>0</v>
      </c>
      <c r="U37" s="51">
        <f t="shared" si="4"/>
        <v>0</v>
      </c>
    </row>
    <row r="38" spans="1:21" ht="11.25">
      <c r="A38" s="323" t="s">
        <v>122</v>
      </c>
      <c r="B38" s="323"/>
      <c r="C38" s="285">
        <f t="shared" si="5"/>
        <v>26</v>
      </c>
      <c r="D38" s="283">
        <f t="shared" si="1"/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4">
        <v>0</v>
      </c>
      <c r="S38" s="283">
        <v>0</v>
      </c>
      <c r="T38" s="51">
        <f t="shared" si="3"/>
        <v>0</v>
      </c>
      <c r="U38" s="51">
        <f t="shared" si="4"/>
        <v>0</v>
      </c>
    </row>
    <row r="39" spans="1:256" s="292" customFormat="1" ht="12.75">
      <c r="A39" s="329" t="s">
        <v>123</v>
      </c>
      <c r="B39" s="329"/>
      <c r="C39" s="289">
        <f t="shared" si="5"/>
        <v>27</v>
      </c>
      <c r="D39" s="290">
        <f>SUM(D40:D48)</f>
        <v>59</v>
      </c>
      <c r="E39" s="290">
        <f aca="true" t="shared" si="9" ref="E39:S39">SUM(E40:E48)</f>
        <v>13</v>
      </c>
      <c r="F39" s="290">
        <f t="shared" si="9"/>
        <v>0</v>
      </c>
      <c r="G39" s="290">
        <f t="shared" si="9"/>
        <v>0</v>
      </c>
      <c r="H39" s="290">
        <f t="shared" si="9"/>
        <v>40</v>
      </c>
      <c r="I39" s="290">
        <f t="shared" si="9"/>
        <v>1</v>
      </c>
      <c r="J39" s="290">
        <f t="shared" si="9"/>
        <v>2</v>
      </c>
      <c r="K39" s="290">
        <f t="shared" si="9"/>
        <v>0</v>
      </c>
      <c r="L39" s="290">
        <f t="shared" si="9"/>
        <v>0</v>
      </c>
      <c r="M39" s="290">
        <f t="shared" si="9"/>
        <v>0</v>
      </c>
      <c r="N39" s="290">
        <f>SUM(N40:N48)</f>
        <v>3</v>
      </c>
      <c r="O39" s="290">
        <f t="shared" si="9"/>
        <v>1</v>
      </c>
      <c r="P39" s="290">
        <f>SUM(P40:P48)</f>
        <v>33</v>
      </c>
      <c r="Q39" s="290">
        <f>SUM(Q40:Q48)</f>
        <v>26</v>
      </c>
      <c r="R39" s="290">
        <f t="shared" si="9"/>
        <v>0</v>
      </c>
      <c r="S39" s="290">
        <f t="shared" si="9"/>
        <v>0</v>
      </c>
      <c r="T39" s="291">
        <f t="shared" si="3"/>
        <v>0</v>
      </c>
      <c r="U39" s="291">
        <f t="shared" si="4"/>
        <v>0</v>
      </c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spans="1:256" s="292" customFormat="1" ht="12.75">
      <c r="A40" s="324" t="s">
        <v>124</v>
      </c>
      <c r="B40" s="324"/>
      <c r="C40" s="289">
        <f t="shared" si="5"/>
        <v>28</v>
      </c>
      <c r="D40" s="290">
        <f t="shared" si="1"/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0</v>
      </c>
      <c r="L40" s="290">
        <v>0</v>
      </c>
      <c r="M40" s="290">
        <v>0</v>
      </c>
      <c r="N40" s="290">
        <v>0</v>
      </c>
      <c r="O40" s="290">
        <v>0</v>
      </c>
      <c r="P40" s="290">
        <v>0</v>
      </c>
      <c r="Q40" s="290">
        <v>0</v>
      </c>
      <c r="R40" s="293">
        <v>0</v>
      </c>
      <c r="S40" s="290">
        <v>0</v>
      </c>
      <c r="T40" s="291">
        <f t="shared" si="3"/>
        <v>0</v>
      </c>
      <c r="U40" s="291">
        <f t="shared" si="4"/>
        <v>0</v>
      </c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/>
      <c r="EU40" s="291"/>
      <c r="EV40" s="291"/>
      <c r="EW40" s="291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291"/>
      <c r="FK40" s="291"/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/>
      <c r="GC40" s="291"/>
      <c r="GD40" s="291"/>
      <c r="GE40" s="291"/>
      <c r="GF40" s="291"/>
      <c r="GG40" s="291"/>
      <c r="GH40" s="291"/>
      <c r="GI40" s="291"/>
      <c r="GJ40" s="291"/>
      <c r="GK40" s="291"/>
      <c r="GL40" s="291"/>
      <c r="GM40" s="291"/>
      <c r="GN40" s="291"/>
      <c r="GO40" s="291"/>
      <c r="GP40" s="291"/>
      <c r="GQ40" s="291"/>
      <c r="GR40" s="291"/>
      <c r="GS40" s="291"/>
      <c r="GT40" s="291"/>
      <c r="GU40" s="291"/>
      <c r="GV40" s="291"/>
      <c r="GW40" s="291"/>
      <c r="GX40" s="291"/>
      <c r="GY40" s="291"/>
      <c r="GZ40" s="291"/>
      <c r="HA40" s="291"/>
      <c r="HB40" s="291"/>
      <c r="HC40" s="291"/>
      <c r="HD40" s="291"/>
      <c r="HE40" s="291"/>
      <c r="HF40" s="291"/>
      <c r="HG40" s="291"/>
      <c r="HH40" s="291"/>
      <c r="HI40" s="291"/>
      <c r="HJ40" s="291"/>
      <c r="HK40" s="291"/>
      <c r="HL40" s="291"/>
      <c r="HM40" s="291"/>
      <c r="HN40" s="291"/>
      <c r="HO40" s="291"/>
      <c r="HP40" s="291"/>
      <c r="HQ40" s="291"/>
      <c r="HR40" s="291"/>
      <c r="HS40" s="291"/>
      <c r="HT40" s="291"/>
      <c r="HU40" s="291"/>
      <c r="HV40" s="291"/>
      <c r="HW40" s="291"/>
      <c r="HX40" s="291"/>
      <c r="HY40" s="291"/>
      <c r="HZ40" s="291"/>
      <c r="IA40" s="291"/>
      <c r="IB40" s="291"/>
      <c r="IC40" s="291"/>
      <c r="ID40" s="291"/>
      <c r="IE40" s="291"/>
      <c r="IF40" s="291"/>
      <c r="IG40" s="291"/>
      <c r="IH40" s="291"/>
      <c r="II40" s="291"/>
      <c r="IJ40" s="291"/>
      <c r="IK40" s="291"/>
      <c r="IL40" s="291"/>
      <c r="IM40" s="291"/>
      <c r="IN40" s="291"/>
      <c r="IO40" s="291"/>
      <c r="IP40" s="291"/>
      <c r="IQ40" s="291"/>
      <c r="IR40" s="291"/>
      <c r="IS40" s="291"/>
      <c r="IT40" s="291"/>
      <c r="IU40" s="291"/>
      <c r="IV40" s="291"/>
    </row>
    <row r="41" spans="1:256" s="292" customFormat="1" ht="12.75">
      <c r="A41" s="324" t="s">
        <v>125</v>
      </c>
      <c r="B41" s="324"/>
      <c r="C41" s="289">
        <f t="shared" si="5"/>
        <v>29</v>
      </c>
      <c r="D41" s="290">
        <f t="shared" si="1"/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90">
        <v>0</v>
      </c>
      <c r="P41" s="290">
        <v>0</v>
      </c>
      <c r="Q41" s="290">
        <v>0</v>
      </c>
      <c r="R41" s="293">
        <v>0</v>
      </c>
      <c r="S41" s="290">
        <v>0</v>
      </c>
      <c r="T41" s="291">
        <f t="shared" si="3"/>
        <v>0</v>
      </c>
      <c r="U41" s="291">
        <f t="shared" si="4"/>
        <v>0</v>
      </c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Q41" s="291"/>
      <c r="ER41" s="291"/>
      <c r="ES41" s="291"/>
      <c r="ET41" s="291"/>
      <c r="EU41" s="291"/>
      <c r="EV41" s="291"/>
      <c r="EW41" s="291"/>
      <c r="EX41" s="291"/>
      <c r="EY41" s="291"/>
      <c r="EZ41" s="291"/>
      <c r="FA41" s="291"/>
      <c r="FB41" s="291"/>
      <c r="FC41" s="291"/>
      <c r="FD41" s="291"/>
      <c r="FE41" s="291"/>
      <c r="FF41" s="291"/>
      <c r="FG41" s="291"/>
      <c r="FH41" s="291"/>
      <c r="FI41" s="291"/>
      <c r="FJ41" s="291"/>
      <c r="FK41" s="291"/>
      <c r="FL41" s="291"/>
      <c r="FM41" s="291"/>
      <c r="FN41" s="291"/>
      <c r="FO41" s="291"/>
      <c r="FP41" s="291"/>
      <c r="FQ41" s="291"/>
      <c r="FR41" s="291"/>
      <c r="FS41" s="291"/>
      <c r="FT41" s="291"/>
      <c r="FU41" s="291"/>
      <c r="FV41" s="291"/>
      <c r="FW41" s="291"/>
      <c r="FX41" s="291"/>
      <c r="FY41" s="291"/>
      <c r="FZ41" s="291"/>
      <c r="GA41" s="291"/>
      <c r="GB41" s="291"/>
      <c r="GC41" s="291"/>
      <c r="GD41" s="291"/>
      <c r="GE41" s="291"/>
      <c r="GF41" s="291"/>
      <c r="GG41" s="291"/>
      <c r="GH41" s="291"/>
      <c r="GI41" s="291"/>
      <c r="GJ41" s="291"/>
      <c r="GK41" s="291"/>
      <c r="GL41" s="291"/>
      <c r="GM41" s="291"/>
      <c r="GN41" s="291"/>
      <c r="GO41" s="291"/>
      <c r="GP41" s="291"/>
      <c r="GQ41" s="291"/>
      <c r="GR41" s="291"/>
      <c r="GS41" s="291"/>
      <c r="GT41" s="291"/>
      <c r="GU41" s="291"/>
      <c r="GV41" s="291"/>
      <c r="GW41" s="291"/>
      <c r="GX41" s="291"/>
      <c r="GY41" s="291"/>
      <c r="GZ41" s="291"/>
      <c r="HA41" s="291"/>
      <c r="HB41" s="291"/>
      <c r="HC41" s="291"/>
      <c r="HD41" s="291"/>
      <c r="HE41" s="291"/>
      <c r="HF41" s="291"/>
      <c r="HG41" s="291"/>
      <c r="HH41" s="291"/>
      <c r="HI41" s="291"/>
      <c r="HJ41" s="291"/>
      <c r="HK41" s="291"/>
      <c r="HL41" s="291"/>
      <c r="HM41" s="291"/>
      <c r="HN41" s="291"/>
      <c r="HO41" s="291"/>
      <c r="HP41" s="291"/>
      <c r="HQ41" s="291"/>
      <c r="HR41" s="291"/>
      <c r="HS41" s="291"/>
      <c r="HT41" s="291"/>
      <c r="HU41" s="291"/>
      <c r="HV41" s="291"/>
      <c r="HW41" s="291"/>
      <c r="HX41" s="291"/>
      <c r="HY41" s="291"/>
      <c r="HZ41" s="291"/>
      <c r="IA41" s="291"/>
      <c r="IB41" s="291"/>
      <c r="IC41" s="291"/>
      <c r="ID41" s="291"/>
      <c r="IE41" s="291"/>
      <c r="IF41" s="291"/>
      <c r="IG41" s="291"/>
      <c r="IH41" s="291"/>
      <c r="II41" s="291"/>
      <c r="IJ41" s="291"/>
      <c r="IK41" s="291"/>
      <c r="IL41" s="291"/>
      <c r="IM41" s="291"/>
      <c r="IN41" s="291"/>
      <c r="IO41" s="291"/>
      <c r="IP41" s="291"/>
      <c r="IQ41" s="291"/>
      <c r="IR41" s="291"/>
      <c r="IS41" s="291"/>
      <c r="IT41" s="291"/>
      <c r="IU41" s="291"/>
      <c r="IV41" s="291"/>
    </row>
    <row r="42" spans="1:256" s="292" customFormat="1" ht="12.75">
      <c r="A42" s="324" t="s">
        <v>126</v>
      </c>
      <c r="B42" s="324"/>
      <c r="C42" s="289">
        <f t="shared" si="5"/>
        <v>30</v>
      </c>
      <c r="D42" s="290">
        <f t="shared" si="1"/>
        <v>13</v>
      </c>
      <c r="E42" s="290">
        <v>1</v>
      </c>
      <c r="F42" s="290">
        <v>0</v>
      </c>
      <c r="G42" s="290">
        <v>0</v>
      </c>
      <c r="H42" s="290">
        <v>10</v>
      </c>
      <c r="I42" s="290">
        <v>0</v>
      </c>
      <c r="J42" s="290">
        <v>1</v>
      </c>
      <c r="K42" s="290">
        <v>0</v>
      </c>
      <c r="L42" s="290">
        <v>0</v>
      </c>
      <c r="M42" s="290">
        <v>0</v>
      </c>
      <c r="N42" s="290">
        <v>1</v>
      </c>
      <c r="O42" s="290">
        <v>0</v>
      </c>
      <c r="P42" s="290">
        <v>5</v>
      </c>
      <c r="Q42" s="290">
        <v>8</v>
      </c>
      <c r="R42" s="293">
        <v>0</v>
      </c>
      <c r="S42" s="290">
        <v>0</v>
      </c>
      <c r="T42" s="291">
        <f t="shared" si="3"/>
        <v>0</v>
      </c>
      <c r="U42" s="291">
        <f t="shared" si="4"/>
        <v>0</v>
      </c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  <c r="DP42" s="291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1"/>
      <c r="EE42" s="291"/>
      <c r="EF42" s="291"/>
      <c r="EG42" s="291"/>
      <c r="EH42" s="291"/>
      <c r="EI42" s="291"/>
      <c r="EJ42" s="291"/>
      <c r="EK42" s="291"/>
      <c r="EL42" s="291"/>
      <c r="EM42" s="291"/>
      <c r="EN42" s="291"/>
      <c r="EO42" s="291"/>
      <c r="EP42" s="291"/>
      <c r="EQ42" s="291"/>
      <c r="ER42" s="291"/>
      <c r="ES42" s="291"/>
      <c r="ET42" s="291"/>
      <c r="EU42" s="291"/>
      <c r="EV42" s="291"/>
      <c r="EW42" s="291"/>
      <c r="EX42" s="291"/>
      <c r="EY42" s="291"/>
      <c r="EZ42" s="291"/>
      <c r="FA42" s="291"/>
      <c r="FB42" s="291"/>
      <c r="FC42" s="291"/>
      <c r="FD42" s="291"/>
      <c r="FE42" s="291"/>
      <c r="FF42" s="291"/>
      <c r="FG42" s="291"/>
      <c r="FH42" s="291"/>
      <c r="FI42" s="291"/>
      <c r="FJ42" s="291"/>
      <c r="FK42" s="291"/>
      <c r="FL42" s="291"/>
      <c r="FM42" s="291"/>
      <c r="FN42" s="291"/>
      <c r="FO42" s="291"/>
      <c r="FP42" s="291"/>
      <c r="FQ42" s="291"/>
      <c r="FR42" s="291"/>
      <c r="FS42" s="291"/>
      <c r="FT42" s="291"/>
      <c r="FU42" s="291"/>
      <c r="FV42" s="291"/>
      <c r="FW42" s="291"/>
      <c r="FX42" s="291"/>
      <c r="FY42" s="291"/>
      <c r="FZ42" s="291"/>
      <c r="GA42" s="291"/>
      <c r="GB42" s="291"/>
      <c r="GC42" s="291"/>
      <c r="GD42" s="291"/>
      <c r="GE42" s="291"/>
      <c r="GF42" s="291"/>
      <c r="GG42" s="291"/>
      <c r="GH42" s="291"/>
      <c r="GI42" s="291"/>
      <c r="GJ42" s="291"/>
      <c r="GK42" s="291"/>
      <c r="GL42" s="291"/>
      <c r="GM42" s="291"/>
      <c r="GN42" s="291"/>
      <c r="GO42" s="291"/>
      <c r="GP42" s="291"/>
      <c r="GQ42" s="291"/>
      <c r="GR42" s="291"/>
      <c r="GS42" s="291"/>
      <c r="GT42" s="291"/>
      <c r="GU42" s="291"/>
      <c r="GV42" s="291"/>
      <c r="GW42" s="291"/>
      <c r="GX42" s="291"/>
      <c r="GY42" s="291"/>
      <c r="GZ42" s="291"/>
      <c r="HA42" s="291"/>
      <c r="HB42" s="291"/>
      <c r="HC42" s="291"/>
      <c r="HD42" s="291"/>
      <c r="HE42" s="291"/>
      <c r="HF42" s="291"/>
      <c r="HG42" s="291"/>
      <c r="HH42" s="291"/>
      <c r="HI42" s="291"/>
      <c r="HJ42" s="291"/>
      <c r="HK42" s="291"/>
      <c r="HL42" s="291"/>
      <c r="HM42" s="291"/>
      <c r="HN42" s="291"/>
      <c r="HO42" s="291"/>
      <c r="HP42" s="291"/>
      <c r="HQ42" s="291"/>
      <c r="HR42" s="291"/>
      <c r="HS42" s="291"/>
      <c r="HT42" s="291"/>
      <c r="HU42" s="291"/>
      <c r="HV42" s="291"/>
      <c r="HW42" s="291"/>
      <c r="HX42" s="291"/>
      <c r="HY42" s="291"/>
      <c r="HZ42" s="291"/>
      <c r="IA42" s="291"/>
      <c r="IB42" s="291"/>
      <c r="IC42" s="291"/>
      <c r="ID42" s="291"/>
      <c r="IE42" s="291"/>
      <c r="IF42" s="291"/>
      <c r="IG42" s="291"/>
      <c r="IH42" s="291"/>
      <c r="II42" s="291"/>
      <c r="IJ42" s="291"/>
      <c r="IK42" s="291"/>
      <c r="IL42" s="291"/>
      <c r="IM42" s="291"/>
      <c r="IN42" s="291"/>
      <c r="IO42" s="291"/>
      <c r="IP42" s="291"/>
      <c r="IQ42" s="291"/>
      <c r="IR42" s="291"/>
      <c r="IS42" s="291"/>
      <c r="IT42" s="291"/>
      <c r="IU42" s="291"/>
      <c r="IV42" s="291"/>
    </row>
    <row r="43" spans="1:256" s="292" customFormat="1" ht="12.75">
      <c r="A43" s="324" t="s">
        <v>127</v>
      </c>
      <c r="B43" s="324"/>
      <c r="C43" s="289">
        <f t="shared" si="5"/>
        <v>31</v>
      </c>
      <c r="D43" s="290">
        <f t="shared" si="1"/>
        <v>13</v>
      </c>
      <c r="E43" s="290">
        <v>2</v>
      </c>
      <c r="F43" s="290">
        <v>0</v>
      </c>
      <c r="G43" s="290">
        <v>0</v>
      </c>
      <c r="H43" s="290">
        <v>8</v>
      </c>
      <c r="I43" s="290">
        <v>1</v>
      </c>
      <c r="J43" s="290">
        <v>1</v>
      </c>
      <c r="K43" s="290">
        <v>0</v>
      </c>
      <c r="L43" s="290">
        <v>0</v>
      </c>
      <c r="M43" s="290">
        <v>0</v>
      </c>
      <c r="N43" s="290">
        <v>1</v>
      </c>
      <c r="O43" s="290">
        <v>1</v>
      </c>
      <c r="P43" s="290">
        <v>7</v>
      </c>
      <c r="Q43" s="290">
        <v>6</v>
      </c>
      <c r="R43" s="293">
        <v>0</v>
      </c>
      <c r="S43" s="290">
        <v>0</v>
      </c>
      <c r="T43" s="291">
        <f t="shared" si="3"/>
        <v>0</v>
      </c>
      <c r="U43" s="291">
        <f t="shared" si="4"/>
        <v>0</v>
      </c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1"/>
      <c r="EE43" s="291"/>
      <c r="EF43" s="291"/>
      <c r="EG43" s="291"/>
      <c r="EH43" s="291"/>
      <c r="EI43" s="291"/>
      <c r="EJ43" s="291"/>
      <c r="EK43" s="291"/>
      <c r="EL43" s="291"/>
      <c r="EM43" s="291"/>
      <c r="EN43" s="291"/>
      <c r="EO43" s="291"/>
      <c r="EP43" s="291"/>
      <c r="EQ43" s="291"/>
      <c r="ER43" s="291"/>
      <c r="ES43" s="291"/>
      <c r="ET43" s="291"/>
      <c r="EU43" s="291"/>
      <c r="EV43" s="291"/>
      <c r="EW43" s="291"/>
      <c r="EX43" s="291"/>
      <c r="EY43" s="291"/>
      <c r="EZ43" s="291"/>
      <c r="FA43" s="291"/>
      <c r="FB43" s="291"/>
      <c r="FC43" s="291"/>
      <c r="FD43" s="291"/>
      <c r="FE43" s="291"/>
      <c r="FF43" s="291"/>
      <c r="FG43" s="291"/>
      <c r="FH43" s="291"/>
      <c r="FI43" s="291"/>
      <c r="FJ43" s="291"/>
      <c r="FK43" s="291"/>
      <c r="FL43" s="291"/>
      <c r="FM43" s="291"/>
      <c r="FN43" s="291"/>
      <c r="FO43" s="291"/>
      <c r="FP43" s="291"/>
      <c r="FQ43" s="291"/>
      <c r="FR43" s="291"/>
      <c r="FS43" s="291"/>
      <c r="FT43" s="291"/>
      <c r="FU43" s="291"/>
      <c r="FV43" s="291"/>
      <c r="FW43" s="291"/>
      <c r="FX43" s="291"/>
      <c r="FY43" s="291"/>
      <c r="FZ43" s="291"/>
      <c r="GA43" s="291"/>
      <c r="GB43" s="291"/>
      <c r="GC43" s="291"/>
      <c r="GD43" s="291"/>
      <c r="GE43" s="291"/>
      <c r="GF43" s="291"/>
      <c r="GG43" s="291"/>
      <c r="GH43" s="291"/>
      <c r="GI43" s="291"/>
      <c r="GJ43" s="291"/>
      <c r="GK43" s="291"/>
      <c r="GL43" s="291"/>
      <c r="GM43" s="291"/>
      <c r="GN43" s="291"/>
      <c r="GO43" s="291"/>
      <c r="GP43" s="291"/>
      <c r="GQ43" s="291"/>
      <c r="GR43" s="291"/>
      <c r="GS43" s="291"/>
      <c r="GT43" s="291"/>
      <c r="GU43" s="291"/>
      <c r="GV43" s="291"/>
      <c r="GW43" s="291"/>
      <c r="GX43" s="291"/>
      <c r="GY43" s="291"/>
      <c r="GZ43" s="291"/>
      <c r="HA43" s="291"/>
      <c r="HB43" s="291"/>
      <c r="HC43" s="291"/>
      <c r="HD43" s="291"/>
      <c r="HE43" s="291"/>
      <c r="HF43" s="291"/>
      <c r="HG43" s="291"/>
      <c r="HH43" s="291"/>
      <c r="HI43" s="291"/>
      <c r="HJ43" s="291"/>
      <c r="HK43" s="291"/>
      <c r="HL43" s="291"/>
      <c r="HM43" s="291"/>
      <c r="HN43" s="291"/>
      <c r="HO43" s="291"/>
      <c r="HP43" s="291"/>
      <c r="HQ43" s="291"/>
      <c r="HR43" s="291"/>
      <c r="HS43" s="291"/>
      <c r="HT43" s="291"/>
      <c r="HU43" s="291"/>
      <c r="HV43" s="291"/>
      <c r="HW43" s="291"/>
      <c r="HX43" s="291"/>
      <c r="HY43" s="291"/>
      <c r="HZ43" s="291"/>
      <c r="IA43" s="291"/>
      <c r="IB43" s="291"/>
      <c r="IC43" s="291"/>
      <c r="ID43" s="291"/>
      <c r="IE43" s="291"/>
      <c r="IF43" s="291"/>
      <c r="IG43" s="291"/>
      <c r="IH43" s="291"/>
      <c r="II43" s="291"/>
      <c r="IJ43" s="291"/>
      <c r="IK43" s="291"/>
      <c r="IL43" s="291"/>
      <c r="IM43" s="291"/>
      <c r="IN43" s="291"/>
      <c r="IO43" s="291"/>
      <c r="IP43" s="291"/>
      <c r="IQ43" s="291"/>
      <c r="IR43" s="291"/>
      <c r="IS43" s="291"/>
      <c r="IT43" s="291"/>
      <c r="IU43" s="291"/>
      <c r="IV43" s="291"/>
    </row>
    <row r="44" spans="1:256" s="292" customFormat="1" ht="12.75">
      <c r="A44" s="324" t="s">
        <v>128</v>
      </c>
      <c r="B44" s="324"/>
      <c r="C44" s="289">
        <f t="shared" si="5"/>
        <v>32</v>
      </c>
      <c r="D44" s="290">
        <f t="shared" si="1"/>
        <v>1</v>
      </c>
      <c r="E44" s="290">
        <v>1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90">
        <v>0</v>
      </c>
      <c r="P44" s="290">
        <v>1</v>
      </c>
      <c r="Q44" s="290">
        <v>0</v>
      </c>
      <c r="R44" s="293">
        <v>0</v>
      </c>
      <c r="S44" s="290">
        <v>0</v>
      </c>
      <c r="T44" s="291">
        <f t="shared" si="3"/>
        <v>0</v>
      </c>
      <c r="U44" s="291">
        <f t="shared" si="4"/>
        <v>0</v>
      </c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R44" s="291"/>
      <c r="DS44" s="291"/>
      <c r="DT44" s="291"/>
      <c r="DU44" s="291"/>
      <c r="DV44" s="291"/>
      <c r="DW44" s="291"/>
      <c r="DX44" s="291"/>
      <c r="DY44" s="291"/>
      <c r="DZ44" s="291"/>
      <c r="EA44" s="291"/>
      <c r="EB44" s="291"/>
      <c r="EC44" s="291"/>
      <c r="ED44" s="291"/>
      <c r="EE44" s="291"/>
      <c r="EF44" s="291"/>
      <c r="EG44" s="291"/>
      <c r="EH44" s="291"/>
      <c r="EI44" s="291"/>
      <c r="EJ44" s="291"/>
      <c r="EK44" s="291"/>
      <c r="EL44" s="291"/>
      <c r="EM44" s="291"/>
      <c r="EN44" s="291"/>
      <c r="EO44" s="291"/>
      <c r="EP44" s="291"/>
      <c r="EQ44" s="291"/>
      <c r="ER44" s="291"/>
      <c r="ES44" s="291"/>
      <c r="ET44" s="291"/>
      <c r="EU44" s="291"/>
      <c r="EV44" s="291"/>
      <c r="EW44" s="291"/>
      <c r="EX44" s="291"/>
      <c r="EY44" s="291"/>
      <c r="EZ44" s="291"/>
      <c r="FA44" s="291"/>
      <c r="FB44" s="291"/>
      <c r="FC44" s="291"/>
      <c r="FD44" s="291"/>
      <c r="FE44" s="291"/>
      <c r="FF44" s="291"/>
      <c r="FG44" s="291"/>
      <c r="FH44" s="291"/>
      <c r="FI44" s="291"/>
      <c r="FJ44" s="291"/>
      <c r="FK44" s="291"/>
      <c r="FL44" s="291"/>
      <c r="FM44" s="291"/>
      <c r="FN44" s="291"/>
      <c r="FO44" s="291"/>
      <c r="FP44" s="291"/>
      <c r="FQ44" s="291"/>
      <c r="FR44" s="291"/>
      <c r="FS44" s="291"/>
      <c r="FT44" s="291"/>
      <c r="FU44" s="291"/>
      <c r="FV44" s="291"/>
      <c r="FW44" s="291"/>
      <c r="FX44" s="291"/>
      <c r="FY44" s="291"/>
      <c r="FZ44" s="291"/>
      <c r="GA44" s="291"/>
      <c r="GB44" s="291"/>
      <c r="GC44" s="291"/>
      <c r="GD44" s="291"/>
      <c r="GE44" s="291"/>
      <c r="GF44" s="291"/>
      <c r="GG44" s="291"/>
      <c r="GH44" s="291"/>
      <c r="GI44" s="291"/>
      <c r="GJ44" s="291"/>
      <c r="GK44" s="291"/>
      <c r="GL44" s="291"/>
      <c r="GM44" s="291"/>
      <c r="GN44" s="291"/>
      <c r="GO44" s="291"/>
      <c r="GP44" s="291"/>
      <c r="GQ44" s="291"/>
      <c r="GR44" s="291"/>
      <c r="GS44" s="291"/>
      <c r="GT44" s="291"/>
      <c r="GU44" s="291"/>
      <c r="GV44" s="291"/>
      <c r="GW44" s="291"/>
      <c r="GX44" s="291"/>
      <c r="GY44" s="291"/>
      <c r="GZ44" s="291"/>
      <c r="HA44" s="291"/>
      <c r="HB44" s="291"/>
      <c r="HC44" s="291"/>
      <c r="HD44" s="291"/>
      <c r="HE44" s="291"/>
      <c r="HF44" s="291"/>
      <c r="HG44" s="291"/>
      <c r="HH44" s="291"/>
      <c r="HI44" s="291"/>
      <c r="HJ44" s="291"/>
      <c r="HK44" s="291"/>
      <c r="HL44" s="291"/>
      <c r="HM44" s="291"/>
      <c r="HN44" s="291"/>
      <c r="HO44" s="291"/>
      <c r="HP44" s="291"/>
      <c r="HQ44" s="291"/>
      <c r="HR44" s="291"/>
      <c r="HS44" s="291"/>
      <c r="HT44" s="291"/>
      <c r="HU44" s="291"/>
      <c r="HV44" s="291"/>
      <c r="HW44" s="291"/>
      <c r="HX44" s="291"/>
      <c r="HY44" s="291"/>
      <c r="HZ44" s="291"/>
      <c r="IA44" s="291"/>
      <c r="IB44" s="291"/>
      <c r="IC44" s="291"/>
      <c r="ID44" s="291"/>
      <c r="IE44" s="291"/>
      <c r="IF44" s="291"/>
      <c r="IG44" s="291"/>
      <c r="IH44" s="291"/>
      <c r="II44" s="291"/>
      <c r="IJ44" s="291"/>
      <c r="IK44" s="291"/>
      <c r="IL44" s="291"/>
      <c r="IM44" s="291"/>
      <c r="IN44" s="291"/>
      <c r="IO44" s="291"/>
      <c r="IP44" s="291"/>
      <c r="IQ44" s="291"/>
      <c r="IR44" s="291"/>
      <c r="IS44" s="291"/>
      <c r="IT44" s="291"/>
      <c r="IU44" s="291"/>
      <c r="IV44" s="291"/>
    </row>
    <row r="45" spans="1:256" s="292" customFormat="1" ht="12.75">
      <c r="A45" s="324" t="s">
        <v>129</v>
      </c>
      <c r="B45" s="324"/>
      <c r="C45" s="289">
        <f t="shared" si="5"/>
        <v>33</v>
      </c>
      <c r="D45" s="290">
        <f t="shared" si="1"/>
        <v>3</v>
      </c>
      <c r="E45" s="290">
        <v>0</v>
      </c>
      <c r="F45" s="290">
        <v>0</v>
      </c>
      <c r="G45" s="290">
        <v>0</v>
      </c>
      <c r="H45" s="290">
        <v>3</v>
      </c>
      <c r="I45" s="290">
        <v>0</v>
      </c>
      <c r="J45" s="290">
        <v>0</v>
      </c>
      <c r="K45" s="290">
        <v>0</v>
      </c>
      <c r="L45" s="290">
        <v>0</v>
      </c>
      <c r="M45" s="290">
        <v>0</v>
      </c>
      <c r="N45" s="290">
        <v>0</v>
      </c>
      <c r="O45" s="290">
        <v>0</v>
      </c>
      <c r="P45" s="290">
        <v>3</v>
      </c>
      <c r="Q45" s="290">
        <v>0</v>
      </c>
      <c r="R45" s="293">
        <v>0</v>
      </c>
      <c r="S45" s="290">
        <v>0</v>
      </c>
      <c r="T45" s="291">
        <f t="shared" si="3"/>
        <v>0</v>
      </c>
      <c r="U45" s="291">
        <f t="shared" si="4"/>
        <v>0</v>
      </c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1"/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/>
      <c r="GC45" s="291"/>
      <c r="GD45" s="291"/>
      <c r="GE45" s="291"/>
      <c r="GF45" s="291"/>
      <c r="GG45" s="291"/>
      <c r="GH45" s="291"/>
      <c r="GI45" s="291"/>
      <c r="GJ45" s="291"/>
      <c r="GK45" s="291"/>
      <c r="GL45" s="291"/>
      <c r="GM45" s="291"/>
      <c r="GN45" s="291"/>
      <c r="GO45" s="291"/>
      <c r="GP45" s="291"/>
      <c r="GQ45" s="291"/>
      <c r="GR45" s="291"/>
      <c r="GS45" s="291"/>
      <c r="GT45" s="291"/>
      <c r="GU45" s="291"/>
      <c r="GV45" s="291"/>
      <c r="GW45" s="291"/>
      <c r="GX45" s="291"/>
      <c r="GY45" s="291"/>
      <c r="GZ45" s="291"/>
      <c r="HA45" s="291"/>
      <c r="HB45" s="291"/>
      <c r="HC45" s="291"/>
      <c r="HD45" s="291"/>
      <c r="HE45" s="291"/>
      <c r="HF45" s="291"/>
      <c r="HG45" s="291"/>
      <c r="HH45" s="291"/>
      <c r="HI45" s="291"/>
      <c r="HJ45" s="291"/>
      <c r="HK45" s="291"/>
      <c r="HL45" s="291"/>
      <c r="HM45" s="291"/>
      <c r="HN45" s="291"/>
      <c r="HO45" s="291"/>
      <c r="HP45" s="291"/>
      <c r="HQ45" s="291"/>
      <c r="HR45" s="291"/>
      <c r="HS45" s="291"/>
      <c r="HT45" s="291"/>
      <c r="HU45" s="291"/>
      <c r="HV45" s="291"/>
      <c r="HW45" s="291"/>
      <c r="HX45" s="291"/>
      <c r="HY45" s="291"/>
      <c r="HZ45" s="291"/>
      <c r="IA45" s="291"/>
      <c r="IB45" s="291"/>
      <c r="IC45" s="291"/>
      <c r="ID45" s="291"/>
      <c r="IE45" s="291"/>
      <c r="IF45" s="291"/>
      <c r="IG45" s="291"/>
      <c r="IH45" s="291"/>
      <c r="II45" s="291"/>
      <c r="IJ45" s="291"/>
      <c r="IK45" s="291"/>
      <c r="IL45" s="291"/>
      <c r="IM45" s="291"/>
      <c r="IN45" s="291"/>
      <c r="IO45" s="291"/>
      <c r="IP45" s="291"/>
      <c r="IQ45" s="291"/>
      <c r="IR45" s="291"/>
      <c r="IS45" s="291"/>
      <c r="IT45" s="291"/>
      <c r="IU45" s="291"/>
      <c r="IV45" s="291"/>
    </row>
    <row r="46" spans="1:256" s="292" customFormat="1" ht="12.75">
      <c r="A46" s="324" t="s">
        <v>130</v>
      </c>
      <c r="B46" s="324"/>
      <c r="C46" s="289">
        <f t="shared" si="5"/>
        <v>34</v>
      </c>
      <c r="D46" s="290">
        <f t="shared" si="1"/>
        <v>17</v>
      </c>
      <c r="E46" s="290">
        <v>5</v>
      </c>
      <c r="F46" s="290">
        <v>0</v>
      </c>
      <c r="G46" s="290">
        <v>0</v>
      </c>
      <c r="H46" s="290">
        <v>12</v>
      </c>
      <c r="I46" s="290">
        <v>0</v>
      </c>
      <c r="J46" s="290">
        <v>0</v>
      </c>
      <c r="K46" s="290">
        <v>0</v>
      </c>
      <c r="L46" s="290">
        <v>0</v>
      </c>
      <c r="M46" s="290">
        <v>0</v>
      </c>
      <c r="N46" s="290">
        <v>0</v>
      </c>
      <c r="O46" s="290">
        <v>0</v>
      </c>
      <c r="P46" s="290">
        <v>12</v>
      </c>
      <c r="Q46" s="290">
        <v>5</v>
      </c>
      <c r="R46" s="293">
        <v>0</v>
      </c>
      <c r="S46" s="290">
        <v>0</v>
      </c>
      <c r="T46" s="291">
        <f t="shared" si="3"/>
        <v>0</v>
      </c>
      <c r="U46" s="291">
        <f t="shared" si="4"/>
        <v>0</v>
      </c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Q46" s="291"/>
      <c r="ER46" s="291"/>
      <c r="ES46" s="291"/>
      <c r="ET46" s="291"/>
      <c r="EU46" s="291"/>
      <c r="EV46" s="291"/>
      <c r="EW46" s="291"/>
      <c r="EX46" s="291"/>
      <c r="EY46" s="291"/>
      <c r="EZ46" s="291"/>
      <c r="FA46" s="291"/>
      <c r="FB46" s="291"/>
      <c r="FC46" s="291"/>
      <c r="FD46" s="291"/>
      <c r="FE46" s="291"/>
      <c r="FF46" s="291"/>
      <c r="FG46" s="291"/>
      <c r="FH46" s="291"/>
      <c r="FI46" s="291"/>
      <c r="FJ46" s="291"/>
      <c r="FK46" s="291"/>
      <c r="FL46" s="291"/>
      <c r="FM46" s="291"/>
      <c r="FN46" s="291"/>
      <c r="FO46" s="291"/>
      <c r="FP46" s="291"/>
      <c r="FQ46" s="291"/>
      <c r="FR46" s="291"/>
      <c r="FS46" s="291"/>
      <c r="FT46" s="291"/>
      <c r="FU46" s="291"/>
      <c r="FV46" s="291"/>
      <c r="FW46" s="291"/>
      <c r="FX46" s="291"/>
      <c r="FY46" s="291"/>
      <c r="FZ46" s="291"/>
      <c r="GA46" s="291"/>
      <c r="GB46" s="291"/>
      <c r="GC46" s="291"/>
      <c r="GD46" s="291"/>
      <c r="GE46" s="291"/>
      <c r="GF46" s="291"/>
      <c r="GG46" s="291"/>
      <c r="GH46" s="291"/>
      <c r="GI46" s="291"/>
      <c r="GJ46" s="291"/>
      <c r="GK46" s="291"/>
      <c r="GL46" s="291"/>
      <c r="GM46" s="291"/>
      <c r="GN46" s="291"/>
      <c r="GO46" s="291"/>
      <c r="GP46" s="291"/>
      <c r="GQ46" s="291"/>
      <c r="GR46" s="291"/>
      <c r="GS46" s="291"/>
      <c r="GT46" s="291"/>
      <c r="GU46" s="291"/>
      <c r="GV46" s="291"/>
      <c r="GW46" s="291"/>
      <c r="GX46" s="291"/>
      <c r="GY46" s="291"/>
      <c r="GZ46" s="291"/>
      <c r="HA46" s="291"/>
      <c r="HB46" s="291"/>
      <c r="HC46" s="291"/>
      <c r="HD46" s="291"/>
      <c r="HE46" s="291"/>
      <c r="HF46" s="291"/>
      <c r="HG46" s="291"/>
      <c r="HH46" s="291"/>
      <c r="HI46" s="291"/>
      <c r="HJ46" s="291"/>
      <c r="HK46" s="291"/>
      <c r="HL46" s="291"/>
      <c r="HM46" s="291"/>
      <c r="HN46" s="291"/>
      <c r="HO46" s="291"/>
      <c r="HP46" s="291"/>
      <c r="HQ46" s="291"/>
      <c r="HR46" s="291"/>
      <c r="HS46" s="291"/>
      <c r="HT46" s="291"/>
      <c r="HU46" s="291"/>
      <c r="HV46" s="291"/>
      <c r="HW46" s="291"/>
      <c r="HX46" s="291"/>
      <c r="HY46" s="291"/>
      <c r="HZ46" s="291"/>
      <c r="IA46" s="291"/>
      <c r="IB46" s="291"/>
      <c r="IC46" s="291"/>
      <c r="ID46" s="291"/>
      <c r="IE46" s="291"/>
      <c r="IF46" s="291"/>
      <c r="IG46" s="291"/>
      <c r="IH46" s="291"/>
      <c r="II46" s="291"/>
      <c r="IJ46" s="291"/>
      <c r="IK46" s="291"/>
      <c r="IL46" s="291"/>
      <c r="IM46" s="291"/>
      <c r="IN46" s="291"/>
      <c r="IO46" s="291"/>
      <c r="IP46" s="291"/>
      <c r="IQ46" s="291"/>
      <c r="IR46" s="291"/>
      <c r="IS46" s="291"/>
      <c r="IT46" s="291"/>
      <c r="IU46" s="291"/>
      <c r="IV46" s="291"/>
    </row>
    <row r="47" spans="1:256" s="292" customFormat="1" ht="12.75">
      <c r="A47" s="324" t="s">
        <v>489</v>
      </c>
      <c r="B47" s="324"/>
      <c r="C47" s="289">
        <f t="shared" si="5"/>
        <v>35</v>
      </c>
      <c r="D47" s="290">
        <f t="shared" si="1"/>
        <v>5</v>
      </c>
      <c r="E47" s="290">
        <v>2</v>
      </c>
      <c r="F47" s="290">
        <v>0</v>
      </c>
      <c r="G47" s="290">
        <v>0</v>
      </c>
      <c r="H47" s="290">
        <v>2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  <c r="N47" s="290">
        <v>1</v>
      </c>
      <c r="O47" s="290">
        <v>0</v>
      </c>
      <c r="P47" s="290">
        <v>2</v>
      </c>
      <c r="Q47" s="290">
        <v>3</v>
      </c>
      <c r="R47" s="293">
        <v>0</v>
      </c>
      <c r="S47" s="290">
        <v>0</v>
      </c>
      <c r="T47" s="291">
        <f t="shared" si="3"/>
        <v>0</v>
      </c>
      <c r="U47" s="291">
        <f t="shared" si="4"/>
        <v>0</v>
      </c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  <c r="FB47" s="291"/>
      <c r="FC47" s="291"/>
      <c r="FD47" s="291"/>
      <c r="FE47" s="291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1"/>
      <c r="FT47" s="291"/>
      <c r="FU47" s="291"/>
      <c r="FV47" s="291"/>
      <c r="FW47" s="291"/>
      <c r="FX47" s="291"/>
      <c r="FY47" s="291"/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291"/>
      <c r="GT47" s="291"/>
      <c r="GU47" s="291"/>
      <c r="GV47" s="291"/>
      <c r="GW47" s="291"/>
      <c r="GX47" s="291"/>
      <c r="GY47" s="291"/>
      <c r="GZ47" s="291"/>
      <c r="HA47" s="291"/>
      <c r="HB47" s="291"/>
      <c r="HC47" s="291"/>
      <c r="HD47" s="291"/>
      <c r="HE47" s="291"/>
      <c r="HF47" s="291"/>
      <c r="HG47" s="291"/>
      <c r="HH47" s="291"/>
      <c r="HI47" s="291"/>
      <c r="HJ47" s="291"/>
      <c r="HK47" s="291"/>
      <c r="HL47" s="291"/>
      <c r="HM47" s="291"/>
      <c r="HN47" s="291"/>
      <c r="HO47" s="291"/>
      <c r="HP47" s="291"/>
      <c r="HQ47" s="291"/>
      <c r="HR47" s="291"/>
      <c r="HS47" s="291"/>
      <c r="HT47" s="291"/>
      <c r="HU47" s="291"/>
      <c r="HV47" s="291"/>
      <c r="HW47" s="291"/>
      <c r="HX47" s="291"/>
      <c r="HY47" s="291"/>
      <c r="HZ47" s="291"/>
      <c r="IA47" s="291"/>
      <c r="IB47" s="291"/>
      <c r="IC47" s="291"/>
      <c r="ID47" s="291"/>
      <c r="IE47" s="291"/>
      <c r="IF47" s="291"/>
      <c r="IG47" s="291"/>
      <c r="IH47" s="291"/>
      <c r="II47" s="291"/>
      <c r="IJ47" s="291"/>
      <c r="IK47" s="291"/>
      <c r="IL47" s="291"/>
      <c r="IM47" s="291"/>
      <c r="IN47" s="291"/>
      <c r="IO47" s="291"/>
      <c r="IP47" s="291"/>
      <c r="IQ47" s="291"/>
      <c r="IR47" s="291"/>
      <c r="IS47" s="291"/>
      <c r="IT47" s="291"/>
      <c r="IU47" s="291"/>
      <c r="IV47" s="291"/>
    </row>
    <row r="48" spans="1:256" s="292" customFormat="1" ht="12.75">
      <c r="A48" s="324" t="s">
        <v>490</v>
      </c>
      <c r="B48" s="324"/>
      <c r="C48" s="289">
        <f t="shared" si="5"/>
        <v>36</v>
      </c>
      <c r="D48" s="290">
        <f t="shared" si="1"/>
        <v>7</v>
      </c>
      <c r="E48" s="290">
        <v>2</v>
      </c>
      <c r="F48" s="290">
        <v>0</v>
      </c>
      <c r="G48" s="290">
        <v>0</v>
      </c>
      <c r="H48" s="290">
        <v>5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0">
        <v>0</v>
      </c>
      <c r="O48" s="290">
        <v>0</v>
      </c>
      <c r="P48" s="290">
        <v>3</v>
      </c>
      <c r="Q48" s="290">
        <v>4</v>
      </c>
      <c r="R48" s="293">
        <v>0</v>
      </c>
      <c r="S48" s="290">
        <v>0</v>
      </c>
      <c r="T48" s="291">
        <f t="shared" si="3"/>
        <v>0</v>
      </c>
      <c r="U48" s="291">
        <f t="shared" si="4"/>
        <v>0</v>
      </c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291"/>
      <c r="EK48" s="291"/>
      <c r="EL48" s="291"/>
      <c r="EM48" s="291"/>
      <c r="EN48" s="291"/>
      <c r="EO48" s="291"/>
      <c r="EP48" s="291"/>
      <c r="EQ48" s="291"/>
      <c r="ER48" s="291"/>
      <c r="ES48" s="291"/>
      <c r="ET48" s="291"/>
      <c r="EU48" s="291"/>
      <c r="EV48" s="291"/>
      <c r="EW48" s="291"/>
      <c r="EX48" s="291"/>
      <c r="EY48" s="291"/>
      <c r="EZ48" s="291"/>
      <c r="FA48" s="291"/>
      <c r="FB48" s="291"/>
      <c r="FC48" s="291"/>
      <c r="FD48" s="291"/>
      <c r="FE48" s="291"/>
      <c r="FF48" s="291"/>
      <c r="FG48" s="291"/>
      <c r="FH48" s="291"/>
      <c r="FI48" s="291"/>
      <c r="FJ48" s="291"/>
      <c r="FK48" s="291"/>
      <c r="FL48" s="291"/>
      <c r="FM48" s="291"/>
      <c r="FN48" s="291"/>
      <c r="FO48" s="291"/>
      <c r="FP48" s="291"/>
      <c r="FQ48" s="291"/>
      <c r="FR48" s="291"/>
      <c r="FS48" s="291"/>
      <c r="FT48" s="291"/>
      <c r="FU48" s="291"/>
      <c r="FV48" s="291"/>
      <c r="FW48" s="291"/>
      <c r="FX48" s="291"/>
      <c r="FY48" s="291"/>
      <c r="FZ48" s="291"/>
      <c r="GA48" s="291"/>
      <c r="GB48" s="291"/>
      <c r="GC48" s="291"/>
      <c r="GD48" s="291"/>
      <c r="GE48" s="291"/>
      <c r="GF48" s="291"/>
      <c r="GG48" s="291"/>
      <c r="GH48" s="291"/>
      <c r="GI48" s="291"/>
      <c r="GJ48" s="291"/>
      <c r="GK48" s="291"/>
      <c r="GL48" s="291"/>
      <c r="GM48" s="291"/>
      <c r="GN48" s="291"/>
      <c r="GO48" s="291"/>
      <c r="GP48" s="291"/>
      <c r="GQ48" s="291"/>
      <c r="GR48" s="291"/>
      <c r="GS48" s="291"/>
      <c r="GT48" s="291"/>
      <c r="GU48" s="291"/>
      <c r="GV48" s="291"/>
      <c r="GW48" s="291"/>
      <c r="GX48" s="291"/>
      <c r="GY48" s="291"/>
      <c r="GZ48" s="291"/>
      <c r="HA48" s="291"/>
      <c r="HB48" s="291"/>
      <c r="HC48" s="291"/>
      <c r="HD48" s="291"/>
      <c r="HE48" s="291"/>
      <c r="HF48" s="291"/>
      <c r="HG48" s="291"/>
      <c r="HH48" s="291"/>
      <c r="HI48" s="291"/>
      <c r="HJ48" s="291"/>
      <c r="HK48" s="291"/>
      <c r="HL48" s="291"/>
      <c r="HM48" s="291"/>
      <c r="HN48" s="291"/>
      <c r="HO48" s="291"/>
      <c r="HP48" s="291"/>
      <c r="HQ48" s="291"/>
      <c r="HR48" s="291"/>
      <c r="HS48" s="291"/>
      <c r="HT48" s="291"/>
      <c r="HU48" s="291"/>
      <c r="HV48" s="291"/>
      <c r="HW48" s="291"/>
      <c r="HX48" s="291"/>
      <c r="HY48" s="291"/>
      <c r="HZ48" s="291"/>
      <c r="IA48" s="291"/>
      <c r="IB48" s="291"/>
      <c r="IC48" s="291"/>
      <c r="ID48" s="291"/>
      <c r="IE48" s="291"/>
      <c r="IF48" s="291"/>
      <c r="IG48" s="291"/>
      <c r="IH48" s="291"/>
      <c r="II48" s="291"/>
      <c r="IJ48" s="291"/>
      <c r="IK48" s="291"/>
      <c r="IL48" s="291"/>
      <c r="IM48" s="291"/>
      <c r="IN48" s="291"/>
      <c r="IO48" s="291"/>
      <c r="IP48" s="291"/>
      <c r="IQ48" s="291"/>
      <c r="IR48" s="291"/>
      <c r="IS48" s="291"/>
      <c r="IT48" s="291"/>
      <c r="IU48" s="291"/>
      <c r="IV48" s="291"/>
    </row>
    <row r="49" spans="16:17" ht="12.75">
      <c r="P49" s="63"/>
      <c r="Q49" s="63"/>
    </row>
    <row r="50" spans="2:19" ht="12.75">
      <c r="B50" s="58"/>
      <c r="C50" s="56"/>
      <c r="D50" s="58"/>
      <c r="E50" s="328"/>
      <c r="F50" s="328"/>
      <c r="G50" s="328"/>
      <c r="H50" s="328"/>
      <c r="I50" s="328"/>
      <c r="J50" s="325"/>
      <c r="K50" s="325"/>
      <c r="L50" s="325"/>
      <c r="M50" s="56"/>
      <c r="N50" s="325"/>
      <c r="O50" s="325"/>
      <c r="P50" s="325"/>
      <c r="Q50" s="325"/>
      <c r="R50" s="61"/>
      <c r="S50" s="61"/>
    </row>
    <row r="51" spans="2:19" ht="15">
      <c r="B51" s="59"/>
      <c r="C51" s="60"/>
      <c r="D51" s="210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286"/>
      <c r="S51" s="286"/>
    </row>
    <row r="52" spans="2:19" ht="15">
      <c r="B52" s="56"/>
      <c r="C52" s="210"/>
      <c r="D52" s="210"/>
      <c r="E52" s="56"/>
      <c r="F52" s="18"/>
      <c r="G52" s="18"/>
      <c r="H52" s="18"/>
      <c r="I52" s="18"/>
      <c r="J52" s="18"/>
      <c r="K52" s="56"/>
      <c r="L52" s="56"/>
      <c r="M52" s="56"/>
      <c r="N52" s="56"/>
      <c r="O52" s="56"/>
      <c r="P52" s="56"/>
      <c r="Q52" s="56"/>
      <c r="R52" s="286"/>
      <c r="S52" s="286"/>
    </row>
    <row r="53" spans="2:19" ht="15">
      <c r="B53" s="60"/>
      <c r="C53" s="210"/>
      <c r="D53" s="210"/>
      <c r="E53" s="325"/>
      <c r="F53" s="325"/>
      <c r="G53" s="325"/>
      <c r="H53" s="325"/>
      <c r="I53" s="59"/>
      <c r="J53" s="326"/>
      <c r="K53" s="326"/>
      <c r="L53" s="326"/>
      <c r="M53" s="56"/>
      <c r="N53" s="325"/>
      <c r="O53" s="325"/>
      <c r="P53" s="325"/>
      <c r="Q53" s="325"/>
      <c r="R53" s="286"/>
      <c r="S53" s="286"/>
    </row>
    <row r="54" spans="2:19" ht="15">
      <c r="B54" s="210"/>
      <c r="C54" s="210"/>
      <c r="D54" s="210"/>
      <c r="E54" s="59"/>
      <c r="F54" s="18"/>
      <c r="G54" s="18"/>
      <c r="H54" s="18"/>
      <c r="I54" s="18"/>
      <c r="J54" s="18"/>
      <c r="K54" s="56"/>
      <c r="L54" s="56"/>
      <c r="M54" s="56"/>
      <c r="P54" s="56"/>
      <c r="Q54" s="56"/>
      <c r="R54" s="286"/>
      <c r="S54" s="286"/>
    </row>
    <row r="55" spans="2:19" ht="15">
      <c r="B55" s="210"/>
      <c r="C55" s="210"/>
      <c r="D55" s="210"/>
      <c r="E55" s="56"/>
      <c r="F55" s="56"/>
      <c r="G55" s="59"/>
      <c r="H55" s="59"/>
      <c r="I55" s="56"/>
      <c r="J55" s="56"/>
      <c r="K55" s="56"/>
      <c r="L55" s="56"/>
      <c r="M55" s="56"/>
      <c r="N55" s="56"/>
      <c r="O55" s="56"/>
      <c r="P55" s="56"/>
      <c r="Q55" s="56"/>
      <c r="R55" s="286"/>
      <c r="S55" s="286"/>
    </row>
    <row r="56" spans="2:19" ht="15">
      <c r="B56" s="56"/>
      <c r="C56" s="56"/>
      <c r="D56" s="56"/>
      <c r="E56" s="56"/>
      <c r="F56" s="210"/>
      <c r="G56" s="56"/>
      <c r="H56" s="287"/>
      <c r="I56" s="56"/>
      <c r="J56" s="56"/>
      <c r="K56" s="56"/>
      <c r="L56" s="56"/>
      <c r="M56" s="56"/>
      <c r="N56" s="56"/>
      <c r="O56" s="56"/>
      <c r="P56" s="56"/>
      <c r="Q56" s="56"/>
      <c r="R56" s="286"/>
      <c r="S56" s="286"/>
    </row>
    <row r="64" spans="4:19" ht="11.25">
      <c r="D64" s="51">
        <f>+D13-D14-D20-D27-D35-D39</f>
        <v>0</v>
      </c>
      <c r="E64" s="51">
        <f aca="true" t="shared" si="10" ref="E64:S64">+E13-E14-E20-E27-E35-E39</f>
        <v>0</v>
      </c>
      <c r="F64" s="51">
        <f t="shared" si="10"/>
        <v>0</v>
      </c>
      <c r="G64" s="51">
        <f t="shared" si="10"/>
        <v>0</v>
      </c>
      <c r="H64" s="51">
        <f t="shared" si="10"/>
        <v>0</v>
      </c>
      <c r="I64" s="51">
        <f t="shared" si="10"/>
        <v>0</v>
      </c>
      <c r="J64" s="51">
        <f t="shared" si="10"/>
        <v>0</v>
      </c>
      <c r="K64" s="51">
        <f t="shared" si="10"/>
        <v>0</v>
      </c>
      <c r="L64" s="51">
        <f t="shared" si="10"/>
        <v>0</v>
      </c>
      <c r="M64" s="51">
        <f t="shared" si="10"/>
        <v>0</v>
      </c>
      <c r="N64" s="51">
        <f t="shared" si="10"/>
        <v>0</v>
      </c>
      <c r="O64" s="51">
        <f t="shared" si="10"/>
        <v>0</v>
      </c>
      <c r="P64" s="51">
        <f t="shared" si="10"/>
        <v>0</v>
      </c>
      <c r="Q64" s="51">
        <f t="shared" si="10"/>
        <v>0</v>
      </c>
      <c r="R64" s="51">
        <f t="shared" si="10"/>
        <v>0</v>
      </c>
      <c r="S64" s="51">
        <f t="shared" si="10"/>
        <v>0</v>
      </c>
    </row>
  </sheetData>
  <sheetProtection/>
  <mergeCells count="60">
    <mergeCell ref="A1:E3"/>
    <mergeCell ref="A48:B48"/>
    <mergeCell ref="E50:I50"/>
    <mergeCell ref="J50:L50"/>
    <mergeCell ref="N50:Q50"/>
    <mergeCell ref="E51:Q51"/>
    <mergeCell ref="A36:B36"/>
    <mergeCell ref="A37:B37"/>
    <mergeCell ref="A38:B38"/>
    <mergeCell ref="A39:B39"/>
    <mergeCell ref="E53:H53"/>
    <mergeCell ref="J53:L53"/>
    <mergeCell ref="N53:Q53"/>
    <mergeCell ref="A42:B42"/>
    <mergeCell ref="A43:B43"/>
    <mergeCell ref="A44:B44"/>
    <mergeCell ref="A45:B45"/>
    <mergeCell ref="A46:B46"/>
    <mergeCell ref="A47:B47"/>
    <mergeCell ref="A41:B41"/>
    <mergeCell ref="A30:B30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40:B4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K10:M10"/>
    <mergeCell ref="N10:N11"/>
    <mergeCell ref="P10:P11"/>
    <mergeCell ref="Q10:Q11"/>
    <mergeCell ref="R10:R11"/>
    <mergeCell ref="A12:B12"/>
    <mergeCell ref="R1:S1"/>
    <mergeCell ref="A6:S6"/>
    <mergeCell ref="A9:B11"/>
    <mergeCell ref="C9:C11"/>
    <mergeCell ref="D9:D11"/>
    <mergeCell ref="E9:N9"/>
    <mergeCell ref="O9:O11"/>
    <mergeCell ref="P9:S9"/>
    <mergeCell ref="E10:G10"/>
    <mergeCell ref="H10:J10"/>
  </mergeCells>
  <printOptions/>
  <pageMargins left="0.7" right="0.7" top="0.75" bottom="0.75" header="0.3" footer="0.3"/>
  <pageSetup horizontalDpi="600" verticalDpi="600" orientation="portrait" scale="76" r:id="rId2"/>
  <colBreaks count="2" manualBreakCount="2">
    <brk id="19" max="65535" man="1"/>
    <brk id="2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1"/>
  <sheetViews>
    <sheetView view="pageBreakPreview" zoomScaleSheetLayoutView="100" zoomScalePageLayoutView="0" workbookViewId="0" topLeftCell="A1">
      <selection activeCell="C6" sqref="C6"/>
    </sheetView>
  </sheetViews>
  <sheetFormatPr defaultColWidth="8.8515625" defaultRowHeight="12.75"/>
  <cols>
    <col min="1" max="1" width="10.8515625" style="78" customWidth="1"/>
    <col min="2" max="2" width="22.00390625" style="78" customWidth="1"/>
    <col min="3" max="3" width="15.421875" style="78" customWidth="1"/>
    <col min="4" max="4" width="21.28125" style="75" customWidth="1"/>
    <col min="5" max="5" width="3.7109375" style="75" customWidth="1"/>
    <col min="6" max="6" width="8.421875" style="78" customWidth="1"/>
    <col min="7" max="7" width="5.57421875" style="78" customWidth="1"/>
    <col min="8" max="8" width="6.8515625" style="78" customWidth="1"/>
    <col min="9" max="9" width="5.8515625" style="78" customWidth="1"/>
    <col min="10" max="11" width="5.7109375" style="78" customWidth="1"/>
    <col min="12" max="14" width="8.421875" style="78" customWidth="1"/>
    <col min="15" max="15" width="2.8515625" style="78" customWidth="1"/>
    <col min="16" max="16" width="4.00390625" style="78" customWidth="1"/>
    <col min="17" max="17" width="5.7109375" style="78" customWidth="1"/>
    <col min="18" max="18" width="6.140625" style="78" customWidth="1"/>
    <col min="19" max="21" width="5.7109375" style="78" customWidth="1"/>
    <col min="22" max="16384" width="8.8515625" style="78" customWidth="1"/>
  </cols>
  <sheetData>
    <row r="1" spans="1:20" ht="20.25" customHeight="1">
      <c r="A1" s="451"/>
      <c r="B1" s="451"/>
      <c r="C1" s="451"/>
      <c r="S1" s="273"/>
      <c r="T1" s="267" t="s">
        <v>458</v>
      </c>
    </row>
    <row r="2" spans="1:3" ht="20.25" customHeight="1">
      <c r="A2" s="451"/>
      <c r="B2" s="451"/>
      <c r="C2" s="451"/>
    </row>
    <row r="3" ht="18.75" customHeight="1"/>
    <row r="4" spans="1:21" ht="43.5" customHeight="1">
      <c r="A4" s="299" t="s">
        <v>459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19" ht="3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2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9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21" ht="2.25" customHeight="1">
      <c r="A8" s="461" t="s">
        <v>2</v>
      </c>
      <c r="B8" s="461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18" customHeight="1">
      <c r="A9" s="461"/>
      <c r="B9" s="461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462" t="s">
        <v>80</v>
      </c>
      <c r="U9" s="462"/>
    </row>
    <row r="10" spans="1:21" ht="19.5" customHeight="1">
      <c r="A10" s="420" t="s">
        <v>331</v>
      </c>
      <c r="B10" s="435" t="s">
        <v>332</v>
      </c>
      <c r="C10" s="435" t="s">
        <v>333</v>
      </c>
      <c r="D10" s="435"/>
      <c r="E10" s="420" t="s">
        <v>5</v>
      </c>
      <c r="F10" s="459" t="s">
        <v>162</v>
      </c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</row>
    <row r="11" spans="1:21" s="88" customFormat="1" ht="19.5" customHeight="1">
      <c r="A11" s="420"/>
      <c r="B11" s="435"/>
      <c r="C11" s="435"/>
      <c r="D11" s="435"/>
      <c r="E11" s="420"/>
      <c r="F11" s="459"/>
      <c r="G11" s="459" t="s">
        <v>8</v>
      </c>
      <c r="H11" s="459" t="s">
        <v>9</v>
      </c>
      <c r="I11" s="459" t="s">
        <v>460</v>
      </c>
      <c r="J11" s="460"/>
      <c r="K11" s="460"/>
      <c r="L11" s="459" t="s">
        <v>461</v>
      </c>
      <c r="M11" s="460"/>
      <c r="N11" s="460"/>
      <c r="O11" s="459" t="s">
        <v>462</v>
      </c>
      <c r="P11" s="459"/>
      <c r="Q11" s="460"/>
      <c r="R11" s="460"/>
      <c r="S11" s="459" t="s">
        <v>463</v>
      </c>
      <c r="T11" s="460"/>
      <c r="U11" s="460"/>
    </row>
    <row r="12" spans="1:21" s="75" customFormat="1" ht="57" customHeight="1">
      <c r="A12" s="420"/>
      <c r="B12" s="435"/>
      <c r="C12" s="435"/>
      <c r="D12" s="435"/>
      <c r="E12" s="420"/>
      <c r="F12" s="459"/>
      <c r="G12" s="459"/>
      <c r="H12" s="459"/>
      <c r="I12" s="459"/>
      <c r="J12" s="155" t="s">
        <v>8</v>
      </c>
      <c r="K12" s="155" t="s">
        <v>9</v>
      </c>
      <c r="L12" s="459"/>
      <c r="M12" s="155" t="s">
        <v>8</v>
      </c>
      <c r="N12" s="155" t="s">
        <v>9</v>
      </c>
      <c r="O12" s="459"/>
      <c r="P12" s="459"/>
      <c r="Q12" s="155" t="s">
        <v>8</v>
      </c>
      <c r="R12" s="155" t="s">
        <v>9</v>
      </c>
      <c r="S12" s="459"/>
      <c r="T12" s="155" t="s">
        <v>8</v>
      </c>
      <c r="U12" s="155" t="s">
        <v>9</v>
      </c>
    </row>
    <row r="13" spans="1:21" ht="15.75" customHeight="1">
      <c r="A13" s="433" t="s">
        <v>22</v>
      </c>
      <c r="B13" s="433"/>
      <c r="C13" s="433"/>
      <c r="D13" s="433"/>
      <c r="E13" s="154" t="s">
        <v>23</v>
      </c>
      <c r="F13" s="154" t="s">
        <v>24</v>
      </c>
      <c r="G13" s="154" t="s">
        <v>25</v>
      </c>
      <c r="H13" s="154" t="s">
        <v>26</v>
      </c>
      <c r="I13" s="154" t="s">
        <v>27</v>
      </c>
      <c r="J13" s="154" t="s">
        <v>28</v>
      </c>
      <c r="K13" s="154" t="s">
        <v>29</v>
      </c>
      <c r="L13" s="154" t="s">
        <v>30</v>
      </c>
      <c r="M13" s="154" t="s">
        <v>31</v>
      </c>
      <c r="N13" s="154" t="s">
        <v>32</v>
      </c>
      <c r="O13" s="420" t="s">
        <v>33</v>
      </c>
      <c r="P13" s="420"/>
      <c r="Q13" s="154" t="s">
        <v>34</v>
      </c>
      <c r="R13" s="154" t="s">
        <v>35</v>
      </c>
      <c r="S13" s="154" t="s">
        <v>36</v>
      </c>
      <c r="T13" s="154" t="s">
        <v>37</v>
      </c>
      <c r="U13" s="154" t="s">
        <v>38</v>
      </c>
    </row>
    <row r="14" spans="1:25" ht="19.5" customHeight="1">
      <c r="A14" s="160" t="s">
        <v>183</v>
      </c>
      <c r="B14" s="160" t="s">
        <v>183</v>
      </c>
      <c r="C14" s="456" t="s">
        <v>183</v>
      </c>
      <c r="D14" s="456"/>
      <c r="E14" s="156">
        <v>0</v>
      </c>
      <c r="F14" s="274">
        <v>22707</v>
      </c>
      <c r="G14" s="274">
        <v>8571</v>
      </c>
      <c r="H14" s="274">
        <v>14136</v>
      </c>
      <c r="I14" s="274">
        <v>671</v>
      </c>
      <c r="J14" s="274">
        <v>150</v>
      </c>
      <c r="K14" s="274">
        <v>521</v>
      </c>
      <c r="L14" s="274">
        <v>19256</v>
      </c>
      <c r="M14" s="274">
        <v>7318</v>
      </c>
      <c r="N14" s="274">
        <v>11938</v>
      </c>
      <c r="O14" s="457">
        <v>2511</v>
      </c>
      <c r="P14" s="458"/>
      <c r="Q14" s="274">
        <v>981</v>
      </c>
      <c r="R14" s="274">
        <v>1530</v>
      </c>
      <c r="S14" s="274">
        <v>269</v>
      </c>
      <c r="T14" s="274">
        <v>122</v>
      </c>
      <c r="U14" s="274">
        <v>147</v>
      </c>
      <c r="V14" s="268">
        <f aca="true" t="shared" si="0" ref="V14:V45">+F14-I14-L14-O14-S14</f>
        <v>0</v>
      </c>
      <c r="W14" s="268">
        <f aca="true" t="shared" si="1" ref="W14:W45">+F14-G14-H14</f>
        <v>0</v>
      </c>
      <c r="X14" s="268">
        <f aca="true" t="shared" si="2" ref="X14:X45">+G14-J14-M14-Q14-T14</f>
        <v>0</v>
      </c>
      <c r="Y14" s="268">
        <f aca="true" t="shared" si="3" ref="Y14:Y45">+H14-K14-N14-R14-U14</f>
        <v>0</v>
      </c>
    </row>
    <row r="15" spans="1:25" ht="19.5" customHeight="1">
      <c r="A15" s="428" t="s">
        <v>334</v>
      </c>
      <c r="B15" s="425" t="s">
        <v>334</v>
      </c>
      <c r="C15" s="448" t="s">
        <v>335</v>
      </c>
      <c r="D15" s="448"/>
      <c r="E15" s="154">
        <v>1</v>
      </c>
      <c r="F15" s="272">
        <v>330</v>
      </c>
      <c r="G15" s="272">
        <v>48</v>
      </c>
      <c r="H15" s="272">
        <v>282</v>
      </c>
      <c r="I15" s="272">
        <v>0</v>
      </c>
      <c r="J15" s="272">
        <v>0</v>
      </c>
      <c r="K15" s="272">
        <v>0</v>
      </c>
      <c r="L15" s="272">
        <v>18</v>
      </c>
      <c r="M15" s="272">
        <v>1</v>
      </c>
      <c r="N15" s="272">
        <v>17</v>
      </c>
      <c r="O15" s="449">
        <v>273</v>
      </c>
      <c r="P15" s="450"/>
      <c r="Q15" s="272">
        <v>41</v>
      </c>
      <c r="R15" s="272">
        <v>232</v>
      </c>
      <c r="S15" s="272">
        <v>39</v>
      </c>
      <c r="T15" s="272">
        <v>6</v>
      </c>
      <c r="U15" s="272">
        <v>33</v>
      </c>
      <c r="V15" s="268">
        <f t="shared" si="0"/>
        <v>0</v>
      </c>
      <c r="W15" s="268">
        <f t="shared" si="1"/>
        <v>0</v>
      </c>
      <c r="X15" s="268">
        <f t="shared" si="2"/>
        <v>0</v>
      </c>
      <c r="Y15" s="268">
        <f t="shared" si="3"/>
        <v>0</v>
      </c>
    </row>
    <row r="16" spans="1:25" ht="19.5" customHeight="1">
      <c r="A16" s="429"/>
      <c r="B16" s="426"/>
      <c r="C16" s="448" t="s">
        <v>464</v>
      </c>
      <c r="D16" s="448"/>
      <c r="E16" s="154">
        <v>2</v>
      </c>
      <c r="F16" s="272">
        <v>309</v>
      </c>
      <c r="G16" s="272">
        <v>4</v>
      </c>
      <c r="H16" s="272">
        <v>305</v>
      </c>
      <c r="I16" s="272">
        <v>0</v>
      </c>
      <c r="J16" s="272">
        <v>0</v>
      </c>
      <c r="K16" s="272">
        <v>0</v>
      </c>
      <c r="L16" s="272">
        <v>304</v>
      </c>
      <c r="M16" s="272">
        <v>4</v>
      </c>
      <c r="N16" s="272">
        <v>300</v>
      </c>
      <c r="O16" s="449">
        <v>5</v>
      </c>
      <c r="P16" s="450"/>
      <c r="Q16" s="272">
        <v>0</v>
      </c>
      <c r="R16" s="272">
        <v>5</v>
      </c>
      <c r="S16" s="272">
        <v>0</v>
      </c>
      <c r="T16" s="272">
        <v>0</v>
      </c>
      <c r="U16" s="272">
        <v>0</v>
      </c>
      <c r="V16" s="268">
        <f t="shared" si="0"/>
        <v>0</v>
      </c>
      <c r="W16" s="268">
        <f t="shared" si="1"/>
        <v>0</v>
      </c>
      <c r="X16" s="268">
        <f t="shared" si="2"/>
        <v>0</v>
      </c>
      <c r="Y16" s="268">
        <f t="shared" si="3"/>
        <v>0</v>
      </c>
    </row>
    <row r="17" spans="1:25" ht="19.5" customHeight="1">
      <c r="A17" s="429"/>
      <c r="B17" s="426"/>
      <c r="C17" s="448" t="s">
        <v>337</v>
      </c>
      <c r="D17" s="448"/>
      <c r="E17" s="154">
        <v>3</v>
      </c>
      <c r="F17" s="272">
        <v>285</v>
      </c>
      <c r="G17" s="272">
        <v>15</v>
      </c>
      <c r="H17" s="272">
        <v>270</v>
      </c>
      <c r="I17" s="272">
        <v>0</v>
      </c>
      <c r="J17" s="272">
        <v>0</v>
      </c>
      <c r="K17" s="272">
        <v>0</v>
      </c>
      <c r="L17" s="272">
        <v>276</v>
      </c>
      <c r="M17" s="272">
        <v>14</v>
      </c>
      <c r="N17" s="272">
        <v>262</v>
      </c>
      <c r="O17" s="449">
        <v>9</v>
      </c>
      <c r="P17" s="450"/>
      <c r="Q17" s="272">
        <v>1</v>
      </c>
      <c r="R17" s="272">
        <v>8</v>
      </c>
      <c r="S17" s="272">
        <v>0</v>
      </c>
      <c r="T17" s="272">
        <v>0</v>
      </c>
      <c r="U17" s="272">
        <v>0</v>
      </c>
      <c r="V17" s="268">
        <f t="shared" si="0"/>
        <v>0</v>
      </c>
      <c r="W17" s="268">
        <f t="shared" si="1"/>
        <v>0</v>
      </c>
      <c r="X17" s="268">
        <f t="shared" si="2"/>
        <v>0</v>
      </c>
      <c r="Y17" s="268">
        <f t="shared" si="3"/>
        <v>0</v>
      </c>
    </row>
    <row r="18" spans="1:25" ht="19.5" customHeight="1">
      <c r="A18" s="430"/>
      <c r="B18" s="427"/>
      <c r="C18" s="448" t="s">
        <v>338</v>
      </c>
      <c r="D18" s="448"/>
      <c r="E18" s="154">
        <v>4</v>
      </c>
      <c r="F18" s="272">
        <v>1521</v>
      </c>
      <c r="G18" s="272">
        <v>359</v>
      </c>
      <c r="H18" s="272">
        <v>1162</v>
      </c>
      <c r="I18" s="272">
        <v>0</v>
      </c>
      <c r="J18" s="272">
        <v>0</v>
      </c>
      <c r="K18" s="272">
        <v>0</v>
      </c>
      <c r="L18" s="272">
        <v>1445</v>
      </c>
      <c r="M18" s="272">
        <v>335</v>
      </c>
      <c r="N18" s="272">
        <v>1110</v>
      </c>
      <c r="O18" s="449">
        <v>76</v>
      </c>
      <c r="P18" s="450"/>
      <c r="Q18" s="272">
        <v>24</v>
      </c>
      <c r="R18" s="272">
        <v>52</v>
      </c>
      <c r="S18" s="272">
        <v>0</v>
      </c>
      <c r="T18" s="272">
        <v>0</v>
      </c>
      <c r="U18" s="272">
        <v>0</v>
      </c>
      <c r="V18" s="268">
        <f t="shared" si="0"/>
        <v>0</v>
      </c>
      <c r="W18" s="268">
        <f t="shared" si="1"/>
        <v>0</v>
      </c>
      <c r="X18" s="268">
        <f t="shared" si="2"/>
        <v>0</v>
      </c>
      <c r="Y18" s="268">
        <f t="shared" si="3"/>
        <v>0</v>
      </c>
    </row>
    <row r="19" spans="1:25" ht="19.5" customHeight="1">
      <c r="A19" s="428" t="s">
        <v>339</v>
      </c>
      <c r="B19" s="425" t="s">
        <v>340</v>
      </c>
      <c r="C19" s="448" t="s">
        <v>341</v>
      </c>
      <c r="D19" s="448"/>
      <c r="E19" s="154">
        <v>5</v>
      </c>
      <c r="F19" s="272">
        <v>178</v>
      </c>
      <c r="G19" s="272">
        <v>85</v>
      </c>
      <c r="H19" s="272">
        <v>93</v>
      </c>
      <c r="I19" s="272">
        <v>0</v>
      </c>
      <c r="J19" s="272">
        <v>0</v>
      </c>
      <c r="K19" s="272">
        <v>0</v>
      </c>
      <c r="L19" s="272">
        <v>175</v>
      </c>
      <c r="M19" s="272">
        <v>84</v>
      </c>
      <c r="N19" s="272">
        <v>91</v>
      </c>
      <c r="O19" s="449">
        <v>3</v>
      </c>
      <c r="P19" s="450"/>
      <c r="Q19" s="272">
        <v>1</v>
      </c>
      <c r="R19" s="272">
        <v>2</v>
      </c>
      <c r="S19" s="272">
        <v>0</v>
      </c>
      <c r="T19" s="272">
        <v>0</v>
      </c>
      <c r="U19" s="272">
        <v>0</v>
      </c>
      <c r="V19" s="268">
        <f t="shared" si="0"/>
        <v>0</v>
      </c>
      <c r="W19" s="268">
        <f t="shared" si="1"/>
        <v>0</v>
      </c>
      <c r="X19" s="268">
        <f t="shared" si="2"/>
        <v>0</v>
      </c>
      <c r="Y19" s="268">
        <f t="shared" si="3"/>
        <v>0</v>
      </c>
    </row>
    <row r="20" spans="1:25" ht="27.75" customHeight="1">
      <c r="A20" s="429"/>
      <c r="B20" s="426"/>
      <c r="C20" s="448" t="s">
        <v>342</v>
      </c>
      <c r="D20" s="448"/>
      <c r="E20" s="154">
        <v>6</v>
      </c>
      <c r="F20" s="272">
        <v>195</v>
      </c>
      <c r="G20" s="272">
        <v>48</v>
      </c>
      <c r="H20" s="272">
        <v>147</v>
      </c>
      <c r="I20" s="272">
        <v>0</v>
      </c>
      <c r="J20" s="272">
        <v>0</v>
      </c>
      <c r="K20" s="272">
        <v>0</v>
      </c>
      <c r="L20" s="272">
        <v>188</v>
      </c>
      <c r="M20" s="272">
        <v>47</v>
      </c>
      <c r="N20" s="272">
        <v>141</v>
      </c>
      <c r="O20" s="449">
        <v>7</v>
      </c>
      <c r="P20" s="450"/>
      <c r="Q20" s="272">
        <v>1</v>
      </c>
      <c r="R20" s="272">
        <v>6</v>
      </c>
      <c r="S20" s="272">
        <v>0</v>
      </c>
      <c r="T20" s="272">
        <v>0</v>
      </c>
      <c r="U20" s="272">
        <v>0</v>
      </c>
      <c r="V20" s="268">
        <f t="shared" si="0"/>
        <v>0</v>
      </c>
      <c r="W20" s="268">
        <f t="shared" si="1"/>
        <v>0</v>
      </c>
      <c r="X20" s="268">
        <f t="shared" si="2"/>
        <v>0</v>
      </c>
      <c r="Y20" s="268">
        <f t="shared" si="3"/>
        <v>0</v>
      </c>
    </row>
    <row r="21" spans="1:25" ht="19.5" customHeight="1">
      <c r="A21" s="429"/>
      <c r="B21" s="426"/>
      <c r="C21" s="448" t="s">
        <v>343</v>
      </c>
      <c r="D21" s="448"/>
      <c r="E21" s="154">
        <v>7</v>
      </c>
      <c r="F21" s="272">
        <v>47</v>
      </c>
      <c r="G21" s="272">
        <v>18</v>
      </c>
      <c r="H21" s="272">
        <v>29</v>
      </c>
      <c r="I21" s="272">
        <v>0</v>
      </c>
      <c r="J21" s="272">
        <v>0</v>
      </c>
      <c r="K21" s="272">
        <v>0</v>
      </c>
      <c r="L21" s="272">
        <v>42</v>
      </c>
      <c r="M21" s="272">
        <v>15</v>
      </c>
      <c r="N21" s="272">
        <v>27</v>
      </c>
      <c r="O21" s="449">
        <v>5</v>
      </c>
      <c r="P21" s="450"/>
      <c r="Q21" s="272">
        <v>3</v>
      </c>
      <c r="R21" s="272">
        <v>2</v>
      </c>
      <c r="S21" s="272">
        <v>0</v>
      </c>
      <c r="T21" s="272">
        <v>0</v>
      </c>
      <c r="U21" s="272">
        <v>0</v>
      </c>
      <c r="V21" s="268">
        <f t="shared" si="0"/>
        <v>0</v>
      </c>
      <c r="W21" s="268">
        <f t="shared" si="1"/>
        <v>0</v>
      </c>
      <c r="X21" s="268">
        <f t="shared" si="2"/>
        <v>0</v>
      </c>
      <c r="Y21" s="268">
        <f t="shared" si="3"/>
        <v>0</v>
      </c>
    </row>
    <row r="22" spans="1:25" ht="19.5" customHeight="1">
      <c r="A22" s="429"/>
      <c r="B22" s="426"/>
      <c r="C22" s="448" t="s">
        <v>344</v>
      </c>
      <c r="D22" s="448"/>
      <c r="E22" s="154">
        <v>8</v>
      </c>
      <c r="F22" s="272">
        <v>258</v>
      </c>
      <c r="G22" s="272">
        <v>127</v>
      </c>
      <c r="H22" s="272">
        <v>131</v>
      </c>
      <c r="I22" s="272">
        <v>0</v>
      </c>
      <c r="J22" s="272">
        <v>0</v>
      </c>
      <c r="K22" s="272">
        <v>0</v>
      </c>
      <c r="L22" s="272">
        <v>230</v>
      </c>
      <c r="M22" s="272">
        <v>111</v>
      </c>
      <c r="N22" s="272">
        <v>119</v>
      </c>
      <c r="O22" s="449">
        <v>28</v>
      </c>
      <c r="P22" s="450"/>
      <c r="Q22" s="272">
        <v>16</v>
      </c>
      <c r="R22" s="272">
        <v>12</v>
      </c>
      <c r="S22" s="272">
        <v>0</v>
      </c>
      <c r="T22" s="272">
        <v>0</v>
      </c>
      <c r="U22" s="272">
        <v>0</v>
      </c>
      <c r="V22" s="268">
        <f t="shared" si="0"/>
        <v>0</v>
      </c>
      <c r="W22" s="268">
        <f t="shared" si="1"/>
        <v>0</v>
      </c>
      <c r="X22" s="268">
        <f t="shared" si="2"/>
        <v>0</v>
      </c>
      <c r="Y22" s="268">
        <f t="shared" si="3"/>
        <v>0</v>
      </c>
    </row>
    <row r="23" spans="1:25" ht="19.5" customHeight="1">
      <c r="A23" s="429"/>
      <c r="B23" s="427"/>
      <c r="C23" s="448" t="s">
        <v>345</v>
      </c>
      <c r="D23" s="448"/>
      <c r="E23" s="154">
        <v>9</v>
      </c>
      <c r="F23" s="272">
        <v>57</v>
      </c>
      <c r="G23" s="272">
        <v>12</v>
      </c>
      <c r="H23" s="272">
        <v>45</v>
      </c>
      <c r="I23" s="272">
        <v>0</v>
      </c>
      <c r="J23" s="272">
        <v>0</v>
      </c>
      <c r="K23" s="272">
        <v>0</v>
      </c>
      <c r="L23" s="272">
        <v>25</v>
      </c>
      <c r="M23" s="272">
        <v>0</v>
      </c>
      <c r="N23" s="272">
        <v>25</v>
      </c>
      <c r="O23" s="449">
        <v>31</v>
      </c>
      <c r="P23" s="450"/>
      <c r="Q23" s="272">
        <v>12</v>
      </c>
      <c r="R23" s="272">
        <v>19</v>
      </c>
      <c r="S23" s="272">
        <v>1</v>
      </c>
      <c r="T23" s="272">
        <v>0</v>
      </c>
      <c r="U23" s="272">
        <v>1</v>
      </c>
      <c r="V23" s="268">
        <f t="shared" si="0"/>
        <v>0</v>
      </c>
      <c r="W23" s="268">
        <f t="shared" si="1"/>
        <v>0</v>
      </c>
      <c r="X23" s="268">
        <f t="shared" si="2"/>
        <v>0</v>
      </c>
      <c r="Y23" s="268">
        <f t="shared" si="3"/>
        <v>0</v>
      </c>
    </row>
    <row r="24" spans="1:25" ht="19.5" customHeight="1">
      <c r="A24" s="429"/>
      <c r="B24" s="157" t="s">
        <v>348</v>
      </c>
      <c r="C24" s="455" t="s">
        <v>347</v>
      </c>
      <c r="D24" s="455"/>
      <c r="E24" s="154">
        <v>10</v>
      </c>
      <c r="F24" s="272">
        <v>8</v>
      </c>
      <c r="G24" s="272">
        <v>5</v>
      </c>
      <c r="H24" s="272">
        <v>3</v>
      </c>
      <c r="I24" s="272">
        <v>0</v>
      </c>
      <c r="J24" s="272">
        <v>0</v>
      </c>
      <c r="K24" s="272">
        <v>0</v>
      </c>
      <c r="L24" s="272">
        <v>6</v>
      </c>
      <c r="M24" s="272">
        <v>3</v>
      </c>
      <c r="N24" s="272">
        <v>3</v>
      </c>
      <c r="O24" s="449">
        <v>1</v>
      </c>
      <c r="P24" s="450"/>
      <c r="Q24" s="272">
        <v>1</v>
      </c>
      <c r="R24" s="272">
        <v>0</v>
      </c>
      <c r="S24" s="272">
        <v>1</v>
      </c>
      <c r="T24" s="272">
        <v>1</v>
      </c>
      <c r="U24" s="272">
        <v>0</v>
      </c>
      <c r="V24" s="268">
        <f t="shared" si="0"/>
        <v>0</v>
      </c>
      <c r="W24" s="268">
        <f t="shared" si="1"/>
        <v>0</v>
      </c>
      <c r="X24" s="268">
        <f t="shared" si="2"/>
        <v>0</v>
      </c>
      <c r="Y24" s="268">
        <f t="shared" si="3"/>
        <v>0</v>
      </c>
    </row>
    <row r="25" spans="1:25" ht="19.5" customHeight="1">
      <c r="A25" s="429"/>
      <c r="B25" s="157" t="s">
        <v>346</v>
      </c>
      <c r="C25" s="448" t="s">
        <v>349</v>
      </c>
      <c r="D25" s="448"/>
      <c r="E25" s="154">
        <v>11</v>
      </c>
      <c r="F25" s="272">
        <v>347</v>
      </c>
      <c r="G25" s="272">
        <v>92</v>
      </c>
      <c r="H25" s="272">
        <v>255</v>
      </c>
      <c r="I25" s="272">
        <v>0</v>
      </c>
      <c r="J25" s="272">
        <v>0</v>
      </c>
      <c r="K25" s="272">
        <v>0</v>
      </c>
      <c r="L25" s="272">
        <v>326</v>
      </c>
      <c r="M25" s="272">
        <v>81</v>
      </c>
      <c r="N25" s="272">
        <v>245</v>
      </c>
      <c r="O25" s="449">
        <v>17</v>
      </c>
      <c r="P25" s="450"/>
      <c r="Q25" s="272">
        <v>8</v>
      </c>
      <c r="R25" s="272">
        <v>9</v>
      </c>
      <c r="S25" s="272">
        <v>4</v>
      </c>
      <c r="T25" s="272">
        <v>3</v>
      </c>
      <c r="U25" s="272">
        <v>1</v>
      </c>
      <c r="V25" s="268">
        <f t="shared" si="0"/>
        <v>0</v>
      </c>
      <c r="W25" s="268">
        <f t="shared" si="1"/>
        <v>0</v>
      </c>
      <c r="X25" s="268">
        <f t="shared" si="2"/>
        <v>0</v>
      </c>
      <c r="Y25" s="268">
        <f t="shared" si="3"/>
        <v>0</v>
      </c>
    </row>
    <row r="26" spans="1:25" ht="19.5" customHeight="1">
      <c r="A26" s="429"/>
      <c r="B26" s="157" t="s">
        <v>348</v>
      </c>
      <c r="C26" s="448" t="s">
        <v>350</v>
      </c>
      <c r="D26" s="448"/>
      <c r="E26" s="154">
        <v>12</v>
      </c>
      <c r="F26" s="272">
        <v>82</v>
      </c>
      <c r="G26" s="272">
        <v>41</v>
      </c>
      <c r="H26" s="272">
        <v>41</v>
      </c>
      <c r="I26" s="272">
        <v>0</v>
      </c>
      <c r="J26" s="272">
        <v>0</v>
      </c>
      <c r="K26" s="272">
        <v>0</v>
      </c>
      <c r="L26" s="272">
        <v>76</v>
      </c>
      <c r="M26" s="272">
        <v>37</v>
      </c>
      <c r="N26" s="272">
        <v>39</v>
      </c>
      <c r="O26" s="449">
        <v>5</v>
      </c>
      <c r="P26" s="450"/>
      <c r="Q26" s="272">
        <v>4</v>
      </c>
      <c r="R26" s="272">
        <v>1</v>
      </c>
      <c r="S26" s="272">
        <v>1</v>
      </c>
      <c r="T26" s="272">
        <v>0</v>
      </c>
      <c r="U26" s="272">
        <v>1</v>
      </c>
      <c r="V26" s="268">
        <f t="shared" si="0"/>
        <v>0</v>
      </c>
      <c r="W26" s="268">
        <f t="shared" si="1"/>
        <v>0</v>
      </c>
      <c r="X26" s="268">
        <f t="shared" si="2"/>
        <v>0</v>
      </c>
      <c r="Y26" s="268">
        <f t="shared" si="3"/>
        <v>0</v>
      </c>
    </row>
    <row r="27" spans="1:25" ht="19.5" customHeight="1">
      <c r="A27" s="429"/>
      <c r="B27" s="425" t="s">
        <v>351</v>
      </c>
      <c r="C27" s="448" t="s">
        <v>352</v>
      </c>
      <c r="D27" s="448"/>
      <c r="E27" s="154">
        <v>13</v>
      </c>
      <c r="F27" s="272">
        <v>558</v>
      </c>
      <c r="G27" s="272">
        <v>105</v>
      </c>
      <c r="H27" s="272">
        <v>453</v>
      </c>
      <c r="I27" s="272">
        <v>0</v>
      </c>
      <c r="J27" s="272">
        <v>0</v>
      </c>
      <c r="K27" s="272">
        <v>0</v>
      </c>
      <c r="L27" s="272">
        <v>549</v>
      </c>
      <c r="M27" s="272">
        <v>102</v>
      </c>
      <c r="N27" s="272">
        <v>447</v>
      </c>
      <c r="O27" s="449">
        <v>9</v>
      </c>
      <c r="P27" s="450"/>
      <c r="Q27" s="272">
        <v>3</v>
      </c>
      <c r="R27" s="272">
        <v>6</v>
      </c>
      <c r="S27" s="272">
        <v>0</v>
      </c>
      <c r="T27" s="272">
        <v>0</v>
      </c>
      <c r="U27" s="272">
        <v>0</v>
      </c>
      <c r="V27" s="268">
        <f t="shared" si="0"/>
        <v>0</v>
      </c>
      <c r="W27" s="268">
        <f t="shared" si="1"/>
        <v>0</v>
      </c>
      <c r="X27" s="268">
        <f t="shared" si="2"/>
        <v>0</v>
      </c>
      <c r="Y27" s="268">
        <f t="shared" si="3"/>
        <v>0</v>
      </c>
    </row>
    <row r="28" spans="1:25" ht="19.5" customHeight="1">
      <c r="A28" s="429"/>
      <c r="B28" s="427"/>
      <c r="C28" s="448" t="s">
        <v>353</v>
      </c>
      <c r="D28" s="448"/>
      <c r="E28" s="154">
        <v>14</v>
      </c>
      <c r="F28" s="272">
        <v>146</v>
      </c>
      <c r="G28" s="272">
        <v>25</v>
      </c>
      <c r="H28" s="272">
        <v>121</v>
      </c>
      <c r="I28" s="272">
        <v>0</v>
      </c>
      <c r="J28" s="272">
        <v>0</v>
      </c>
      <c r="K28" s="272">
        <v>0</v>
      </c>
      <c r="L28" s="272">
        <v>103</v>
      </c>
      <c r="M28" s="272">
        <v>14</v>
      </c>
      <c r="N28" s="272">
        <v>89</v>
      </c>
      <c r="O28" s="449">
        <v>36</v>
      </c>
      <c r="P28" s="450"/>
      <c r="Q28" s="272">
        <v>9</v>
      </c>
      <c r="R28" s="272">
        <v>27</v>
      </c>
      <c r="S28" s="272">
        <v>7</v>
      </c>
      <c r="T28" s="272">
        <v>2</v>
      </c>
      <c r="U28" s="272">
        <v>5</v>
      </c>
      <c r="V28" s="268">
        <f t="shared" si="0"/>
        <v>0</v>
      </c>
      <c r="W28" s="268">
        <f t="shared" si="1"/>
        <v>0</v>
      </c>
      <c r="X28" s="268">
        <f t="shared" si="2"/>
        <v>0</v>
      </c>
      <c r="Y28" s="268">
        <f t="shared" si="3"/>
        <v>0</v>
      </c>
    </row>
    <row r="29" spans="1:25" ht="29.25" customHeight="1">
      <c r="A29" s="430"/>
      <c r="B29" s="157" t="s">
        <v>354</v>
      </c>
      <c r="C29" s="454" t="s">
        <v>354</v>
      </c>
      <c r="D29" s="454"/>
      <c r="E29" s="154">
        <v>15</v>
      </c>
      <c r="F29" s="272">
        <v>57</v>
      </c>
      <c r="G29" s="272">
        <v>18</v>
      </c>
      <c r="H29" s="272">
        <v>39</v>
      </c>
      <c r="I29" s="272">
        <v>0</v>
      </c>
      <c r="J29" s="272">
        <v>0</v>
      </c>
      <c r="K29" s="272">
        <v>0</v>
      </c>
      <c r="L29" s="272">
        <v>28</v>
      </c>
      <c r="M29" s="272">
        <v>3</v>
      </c>
      <c r="N29" s="272">
        <v>25</v>
      </c>
      <c r="O29" s="449">
        <v>13</v>
      </c>
      <c r="P29" s="450"/>
      <c r="Q29" s="272">
        <v>6</v>
      </c>
      <c r="R29" s="272">
        <v>7</v>
      </c>
      <c r="S29" s="272">
        <v>16</v>
      </c>
      <c r="T29" s="272">
        <v>9</v>
      </c>
      <c r="U29" s="272">
        <v>7</v>
      </c>
      <c r="V29" s="268">
        <f t="shared" si="0"/>
        <v>0</v>
      </c>
      <c r="W29" s="268">
        <f t="shared" si="1"/>
        <v>0</v>
      </c>
      <c r="X29" s="268">
        <f t="shared" si="2"/>
        <v>0</v>
      </c>
      <c r="Y29" s="268">
        <f t="shared" si="3"/>
        <v>0</v>
      </c>
    </row>
    <row r="30" spans="1:25" ht="26.25" customHeight="1">
      <c r="A30" s="428" t="s">
        <v>355</v>
      </c>
      <c r="B30" s="425" t="s">
        <v>356</v>
      </c>
      <c r="C30" s="448" t="s">
        <v>357</v>
      </c>
      <c r="D30" s="448"/>
      <c r="E30" s="154">
        <v>16</v>
      </c>
      <c r="F30" s="272">
        <v>253</v>
      </c>
      <c r="G30" s="272">
        <v>98</v>
      </c>
      <c r="H30" s="272">
        <v>155</v>
      </c>
      <c r="I30" s="272">
        <v>0</v>
      </c>
      <c r="J30" s="272">
        <v>0</v>
      </c>
      <c r="K30" s="272">
        <v>0</v>
      </c>
      <c r="L30" s="272">
        <v>241</v>
      </c>
      <c r="M30" s="272">
        <v>94</v>
      </c>
      <c r="N30" s="272">
        <v>147</v>
      </c>
      <c r="O30" s="449">
        <v>12</v>
      </c>
      <c r="P30" s="450"/>
      <c r="Q30" s="272">
        <v>4</v>
      </c>
      <c r="R30" s="272">
        <v>8</v>
      </c>
      <c r="S30" s="272">
        <v>0</v>
      </c>
      <c r="T30" s="272">
        <v>0</v>
      </c>
      <c r="U30" s="272">
        <v>0</v>
      </c>
      <c r="V30" s="268">
        <f t="shared" si="0"/>
        <v>0</v>
      </c>
      <c r="W30" s="268">
        <f t="shared" si="1"/>
        <v>0</v>
      </c>
      <c r="X30" s="268">
        <f t="shared" si="2"/>
        <v>0</v>
      </c>
      <c r="Y30" s="268">
        <f t="shared" si="3"/>
        <v>0</v>
      </c>
    </row>
    <row r="31" spans="1:25" ht="19.5" customHeight="1">
      <c r="A31" s="429"/>
      <c r="B31" s="426"/>
      <c r="C31" s="448" t="s">
        <v>358</v>
      </c>
      <c r="D31" s="448"/>
      <c r="E31" s="154">
        <v>17</v>
      </c>
      <c r="F31" s="272">
        <v>352</v>
      </c>
      <c r="G31" s="272">
        <v>93</v>
      </c>
      <c r="H31" s="272">
        <v>259</v>
      </c>
      <c r="I31" s="272">
        <v>0</v>
      </c>
      <c r="J31" s="272">
        <v>0</v>
      </c>
      <c r="K31" s="272">
        <v>0</v>
      </c>
      <c r="L31" s="272">
        <v>306</v>
      </c>
      <c r="M31" s="272">
        <v>79</v>
      </c>
      <c r="N31" s="272">
        <v>227</v>
      </c>
      <c r="O31" s="449">
        <v>37</v>
      </c>
      <c r="P31" s="450"/>
      <c r="Q31" s="272">
        <v>11</v>
      </c>
      <c r="R31" s="272">
        <v>26</v>
      </c>
      <c r="S31" s="272">
        <v>9</v>
      </c>
      <c r="T31" s="272">
        <v>3</v>
      </c>
      <c r="U31" s="272">
        <v>6</v>
      </c>
      <c r="V31" s="268">
        <f t="shared" si="0"/>
        <v>0</v>
      </c>
      <c r="W31" s="268">
        <f t="shared" si="1"/>
        <v>0</v>
      </c>
      <c r="X31" s="268">
        <f t="shared" si="2"/>
        <v>0</v>
      </c>
      <c r="Y31" s="268">
        <f t="shared" si="3"/>
        <v>0</v>
      </c>
    </row>
    <row r="32" spans="1:25" ht="19.5" customHeight="1">
      <c r="A32" s="429"/>
      <c r="B32" s="426"/>
      <c r="C32" s="448" t="s">
        <v>359</v>
      </c>
      <c r="D32" s="448"/>
      <c r="E32" s="154">
        <v>18</v>
      </c>
      <c r="F32" s="272">
        <v>974</v>
      </c>
      <c r="G32" s="272">
        <v>147</v>
      </c>
      <c r="H32" s="272">
        <v>827</v>
      </c>
      <c r="I32" s="272">
        <v>0</v>
      </c>
      <c r="J32" s="272">
        <v>0</v>
      </c>
      <c r="K32" s="272">
        <v>0</v>
      </c>
      <c r="L32" s="272">
        <v>901</v>
      </c>
      <c r="M32" s="272">
        <v>133</v>
      </c>
      <c r="N32" s="272">
        <v>768</v>
      </c>
      <c r="O32" s="449">
        <v>67</v>
      </c>
      <c r="P32" s="450"/>
      <c r="Q32" s="272">
        <v>13</v>
      </c>
      <c r="R32" s="272">
        <v>54</v>
      </c>
      <c r="S32" s="272">
        <v>6</v>
      </c>
      <c r="T32" s="272">
        <v>1</v>
      </c>
      <c r="U32" s="272">
        <v>5</v>
      </c>
      <c r="V32" s="268">
        <f t="shared" si="0"/>
        <v>0</v>
      </c>
      <c r="W32" s="268">
        <f t="shared" si="1"/>
        <v>0</v>
      </c>
      <c r="X32" s="268">
        <f t="shared" si="2"/>
        <v>0</v>
      </c>
      <c r="Y32" s="268">
        <f t="shared" si="3"/>
        <v>0</v>
      </c>
    </row>
    <row r="33" spans="1:25" ht="19.5" customHeight="1">
      <c r="A33" s="429"/>
      <c r="B33" s="427"/>
      <c r="C33" s="448" t="s">
        <v>465</v>
      </c>
      <c r="D33" s="448"/>
      <c r="E33" s="154">
        <v>19</v>
      </c>
      <c r="F33" s="272">
        <v>157</v>
      </c>
      <c r="G33" s="272">
        <v>43</v>
      </c>
      <c r="H33" s="272">
        <v>114</v>
      </c>
      <c r="I33" s="272">
        <v>0</v>
      </c>
      <c r="J33" s="272">
        <v>0</v>
      </c>
      <c r="K33" s="272">
        <v>0</v>
      </c>
      <c r="L33" s="272">
        <v>125</v>
      </c>
      <c r="M33" s="272">
        <v>37</v>
      </c>
      <c r="N33" s="272">
        <v>88</v>
      </c>
      <c r="O33" s="449">
        <v>19</v>
      </c>
      <c r="P33" s="450"/>
      <c r="Q33" s="272">
        <v>4</v>
      </c>
      <c r="R33" s="272">
        <v>15</v>
      </c>
      <c r="S33" s="272">
        <v>13</v>
      </c>
      <c r="T33" s="272">
        <v>2</v>
      </c>
      <c r="U33" s="272">
        <v>11</v>
      </c>
      <c r="V33" s="268">
        <f t="shared" si="0"/>
        <v>0</v>
      </c>
      <c r="W33" s="268">
        <f t="shared" si="1"/>
        <v>0</v>
      </c>
      <c r="X33" s="268">
        <f t="shared" si="2"/>
        <v>0</v>
      </c>
      <c r="Y33" s="268">
        <f t="shared" si="3"/>
        <v>0</v>
      </c>
    </row>
    <row r="34" spans="1:25" ht="19.5" customHeight="1">
      <c r="A34" s="429"/>
      <c r="B34" s="425" t="s">
        <v>466</v>
      </c>
      <c r="C34" s="448" t="s">
        <v>363</v>
      </c>
      <c r="D34" s="448"/>
      <c r="E34" s="154">
        <v>20</v>
      </c>
      <c r="F34" s="272">
        <v>135</v>
      </c>
      <c r="G34" s="272">
        <v>31</v>
      </c>
      <c r="H34" s="272">
        <v>104</v>
      </c>
      <c r="I34" s="272">
        <v>0</v>
      </c>
      <c r="J34" s="272">
        <v>0</v>
      </c>
      <c r="K34" s="272">
        <v>0</v>
      </c>
      <c r="L34" s="272">
        <v>114</v>
      </c>
      <c r="M34" s="272">
        <v>24</v>
      </c>
      <c r="N34" s="272">
        <v>90</v>
      </c>
      <c r="O34" s="449">
        <v>13</v>
      </c>
      <c r="P34" s="450"/>
      <c r="Q34" s="272">
        <v>3</v>
      </c>
      <c r="R34" s="272">
        <v>10</v>
      </c>
      <c r="S34" s="272">
        <v>8</v>
      </c>
      <c r="T34" s="272">
        <v>4</v>
      </c>
      <c r="U34" s="272">
        <v>4</v>
      </c>
      <c r="V34" s="268">
        <f t="shared" si="0"/>
        <v>0</v>
      </c>
      <c r="W34" s="268">
        <f t="shared" si="1"/>
        <v>0</v>
      </c>
      <c r="X34" s="268">
        <f t="shared" si="2"/>
        <v>0</v>
      </c>
      <c r="Y34" s="268">
        <f t="shared" si="3"/>
        <v>0</v>
      </c>
    </row>
    <row r="35" spans="1:25" ht="19.5" customHeight="1">
      <c r="A35" s="429"/>
      <c r="B35" s="427"/>
      <c r="C35" s="448" t="s">
        <v>364</v>
      </c>
      <c r="D35" s="448"/>
      <c r="E35" s="154">
        <v>21</v>
      </c>
      <c r="F35" s="272">
        <v>12</v>
      </c>
      <c r="G35" s="272">
        <v>1</v>
      </c>
      <c r="H35" s="272">
        <v>11</v>
      </c>
      <c r="I35" s="272">
        <v>0</v>
      </c>
      <c r="J35" s="272">
        <v>0</v>
      </c>
      <c r="K35" s="272">
        <v>0</v>
      </c>
      <c r="L35" s="272">
        <v>11</v>
      </c>
      <c r="M35" s="272">
        <v>0</v>
      </c>
      <c r="N35" s="272">
        <v>11</v>
      </c>
      <c r="O35" s="449">
        <v>1</v>
      </c>
      <c r="P35" s="450"/>
      <c r="Q35" s="272">
        <v>1</v>
      </c>
      <c r="R35" s="272">
        <v>0</v>
      </c>
      <c r="S35" s="272">
        <v>0</v>
      </c>
      <c r="T35" s="272">
        <v>0</v>
      </c>
      <c r="U35" s="272">
        <v>0</v>
      </c>
      <c r="V35" s="268">
        <f t="shared" si="0"/>
        <v>0</v>
      </c>
      <c r="W35" s="268">
        <f t="shared" si="1"/>
        <v>0</v>
      </c>
      <c r="X35" s="268">
        <f t="shared" si="2"/>
        <v>0</v>
      </c>
      <c r="Y35" s="268">
        <f t="shared" si="3"/>
        <v>0</v>
      </c>
    </row>
    <row r="36" spans="1:25" ht="51" customHeight="1">
      <c r="A36" s="430"/>
      <c r="B36" s="157" t="s">
        <v>365</v>
      </c>
      <c r="C36" s="448" t="s">
        <v>365</v>
      </c>
      <c r="D36" s="448"/>
      <c r="E36" s="154">
        <v>22</v>
      </c>
      <c r="F36" s="272">
        <v>16</v>
      </c>
      <c r="G36" s="272">
        <v>3</v>
      </c>
      <c r="H36" s="272">
        <v>13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449">
        <v>16</v>
      </c>
      <c r="P36" s="450"/>
      <c r="Q36" s="272">
        <v>3</v>
      </c>
      <c r="R36" s="272">
        <v>13</v>
      </c>
      <c r="S36" s="272">
        <v>0</v>
      </c>
      <c r="T36" s="272">
        <v>0</v>
      </c>
      <c r="U36" s="272">
        <v>0</v>
      </c>
      <c r="V36" s="268">
        <f t="shared" si="0"/>
        <v>0</v>
      </c>
      <c r="W36" s="268">
        <f t="shared" si="1"/>
        <v>0</v>
      </c>
      <c r="X36" s="268">
        <f t="shared" si="2"/>
        <v>0</v>
      </c>
      <c r="Y36" s="268">
        <f t="shared" si="3"/>
        <v>0</v>
      </c>
    </row>
    <row r="37" spans="1:25" ht="19.5" customHeight="1">
      <c r="A37" s="428" t="s">
        <v>366</v>
      </c>
      <c r="B37" s="425" t="s">
        <v>367</v>
      </c>
      <c r="C37" s="448" t="s">
        <v>368</v>
      </c>
      <c r="D37" s="448"/>
      <c r="E37" s="154">
        <v>23</v>
      </c>
      <c r="F37" s="272">
        <v>824</v>
      </c>
      <c r="G37" s="272">
        <v>179</v>
      </c>
      <c r="H37" s="272">
        <v>645</v>
      </c>
      <c r="I37" s="272">
        <v>0</v>
      </c>
      <c r="J37" s="272">
        <v>0</v>
      </c>
      <c r="K37" s="272">
        <v>0</v>
      </c>
      <c r="L37" s="272">
        <v>753</v>
      </c>
      <c r="M37" s="272">
        <v>163</v>
      </c>
      <c r="N37" s="272">
        <v>590</v>
      </c>
      <c r="O37" s="449">
        <v>71</v>
      </c>
      <c r="P37" s="450"/>
      <c r="Q37" s="272">
        <v>16</v>
      </c>
      <c r="R37" s="272">
        <v>55</v>
      </c>
      <c r="S37" s="272">
        <v>0</v>
      </c>
      <c r="T37" s="272">
        <v>0</v>
      </c>
      <c r="U37" s="272">
        <v>0</v>
      </c>
      <c r="V37" s="268">
        <f t="shared" si="0"/>
        <v>0</v>
      </c>
      <c r="W37" s="268">
        <f t="shared" si="1"/>
        <v>0</v>
      </c>
      <c r="X37" s="268">
        <f t="shared" si="2"/>
        <v>0</v>
      </c>
      <c r="Y37" s="268">
        <f t="shared" si="3"/>
        <v>0</v>
      </c>
    </row>
    <row r="38" spans="1:25" ht="19.5" customHeight="1">
      <c r="A38" s="429"/>
      <c r="B38" s="426"/>
      <c r="C38" s="448" t="s">
        <v>369</v>
      </c>
      <c r="D38" s="448"/>
      <c r="E38" s="154">
        <v>24</v>
      </c>
      <c r="F38" s="272">
        <v>707</v>
      </c>
      <c r="G38" s="272">
        <v>249</v>
      </c>
      <c r="H38" s="272">
        <v>458</v>
      </c>
      <c r="I38" s="272">
        <v>0</v>
      </c>
      <c r="J38" s="272">
        <v>0</v>
      </c>
      <c r="K38" s="272">
        <v>0</v>
      </c>
      <c r="L38" s="272">
        <v>594</v>
      </c>
      <c r="M38" s="272">
        <v>224</v>
      </c>
      <c r="N38" s="272">
        <v>370</v>
      </c>
      <c r="O38" s="449">
        <v>113</v>
      </c>
      <c r="P38" s="450"/>
      <c r="Q38" s="272">
        <v>25</v>
      </c>
      <c r="R38" s="272">
        <v>88</v>
      </c>
      <c r="S38" s="272">
        <v>0</v>
      </c>
      <c r="T38" s="272">
        <v>0</v>
      </c>
      <c r="U38" s="272">
        <v>0</v>
      </c>
      <c r="V38" s="268">
        <f t="shared" si="0"/>
        <v>0</v>
      </c>
      <c r="W38" s="268">
        <f t="shared" si="1"/>
        <v>0</v>
      </c>
      <c r="X38" s="268">
        <f t="shared" si="2"/>
        <v>0</v>
      </c>
      <c r="Y38" s="268">
        <f t="shared" si="3"/>
        <v>0</v>
      </c>
    </row>
    <row r="39" spans="1:25" ht="19.5" customHeight="1">
      <c r="A39" s="429"/>
      <c r="B39" s="426"/>
      <c r="C39" s="448" t="s">
        <v>370</v>
      </c>
      <c r="D39" s="448"/>
      <c r="E39" s="154">
        <v>25</v>
      </c>
      <c r="F39" s="272">
        <v>1345</v>
      </c>
      <c r="G39" s="272">
        <v>482</v>
      </c>
      <c r="H39" s="272">
        <v>863</v>
      </c>
      <c r="I39" s="272">
        <v>0</v>
      </c>
      <c r="J39" s="272">
        <v>0</v>
      </c>
      <c r="K39" s="272">
        <v>0</v>
      </c>
      <c r="L39" s="272">
        <v>685</v>
      </c>
      <c r="M39" s="272">
        <v>234</v>
      </c>
      <c r="N39" s="272">
        <v>451</v>
      </c>
      <c r="O39" s="449">
        <v>615</v>
      </c>
      <c r="P39" s="450"/>
      <c r="Q39" s="272">
        <v>224</v>
      </c>
      <c r="R39" s="272">
        <v>391</v>
      </c>
      <c r="S39" s="272">
        <v>45</v>
      </c>
      <c r="T39" s="272">
        <v>24</v>
      </c>
      <c r="U39" s="272">
        <v>21</v>
      </c>
      <c r="V39" s="268">
        <f t="shared" si="0"/>
        <v>0</v>
      </c>
      <c r="W39" s="268">
        <f t="shared" si="1"/>
        <v>0</v>
      </c>
      <c r="X39" s="268">
        <f t="shared" si="2"/>
        <v>0</v>
      </c>
      <c r="Y39" s="268">
        <f t="shared" si="3"/>
        <v>0</v>
      </c>
    </row>
    <row r="40" spans="1:25" ht="19.5" customHeight="1">
      <c r="A40" s="429"/>
      <c r="B40" s="426"/>
      <c r="C40" s="448" t="s">
        <v>371</v>
      </c>
      <c r="D40" s="448"/>
      <c r="E40" s="154">
        <v>26</v>
      </c>
      <c r="F40" s="272">
        <v>219</v>
      </c>
      <c r="G40" s="272">
        <v>58</v>
      </c>
      <c r="H40" s="272">
        <v>161</v>
      </c>
      <c r="I40" s="272">
        <v>0</v>
      </c>
      <c r="J40" s="272">
        <v>0</v>
      </c>
      <c r="K40" s="272">
        <v>0</v>
      </c>
      <c r="L40" s="272">
        <v>203</v>
      </c>
      <c r="M40" s="272">
        <v>54</v>
      </c>
      <c r="N40" s="272">
        <v>149</v>
      </c>
      <c r="O40" s="449">
        <v>16</v>
      </c>
      <c r="P40" s="450"/>
      <c r="Q40" s="272">
        <v>4</v>
      </c>
      <c r="R40" s="272">
        <v>12</v>
      </c>
      <c r="S40" s="272">
        <v>0</v>
      </c>
      <c r="T40" s="272">
        <v>0</v>
      </c>
      <c r="U40" s="272">
        <v>0</v>
      </c>
      <c r="V40" s="268">
        <f t="shared" si="0"/>
        <v>0</v>
      </c>
      <c r="W40" s="268">
        <f t="shared" si="1"/>
        <v>0</v>
      </c>
      <c r="X40" s="268">
        <f t="shared" si="2"/>
        <v>0</v>
      </c>
      <c r="Y40" s="268">
        <f t="shared" si="3"/>
        <v>0</v>
      </c>
    </row>
    <row r="41" spans="1:25" ht="19.5" customHeight="1">
      <c r="A41" s="429"/>
      <c r="B41" s="427"/>
      <c r="C41" s="448" t="s">
        <v>372</v>
      </c>
      <c r="D41" s="448"/>
      <c r="E41" s="154">
        <v>27</v>
      </c>
      <c r="F41" s="272">
        <v>67</v>
      </c>
      <c r="G41" s="272">
        <v>17</v>
      </c>
      <c r="H41" s="272">
        <v>50</v>
      </c>
      <c r="I41" s="272">
        <v>0</v>
      </c>
      <c r="J41" s="272">
        <v>0</v>
      </c>
      <c r="K41" s="272">
        <v>0</v>
      </c>
      <c r="L41" s="272">
        <v>65</v>
      </c>
      <c r="M41" s="272">
        <v>17</v>
      </c>
      <c r="N41" s="272">
        <v>48</v>
      </c>
      <c r="O41" s="449">
        <v>2</v>
      </c>
      <c r="P41" s="450"/>
      <c r="Q41" s="272">
        <v>0</v>
      </c>
      <c r="R41" s="272">
        <v>2</v>
      </c>
      <c r="S41" s="272">
        <v>0</v>
      </c>
      <c r="T41" s="272">
        <v>0</v>
      </c>
      <c r="U41" s="272">
        <v>0</v>
      </c>
      <c r="V41" s="268">
        <f t="shared" si="0"/>
        <v>0</v>
      </c>
      <c r="W41" s="268">
        <f t="shared" si="1"/>
        <v>0</v>
      </c>
      <c r="X41" s="268">
        <f t="shared" si="2"/>
        <v>0</v>
      </c>
      <c r="Y41" s="268">
        <f t="shared" si="3"/>
        <v>0</v>
      </c>
    </row>
    <row r="42" spans="1:25" ht="19.5" customHeight="1">
      <c r="A42" s="429"/>
      <c r="B42" s="157" t="s">
        <v>373</v>
      </c>
      <c r="C42" s="448" t="s">
        <v>374</v>
      </c>
      <c r="D42" s="448"/>
      <c r="E42" s="154">
        <v>28</v>
      </c>
      <c r="F42" s="272">
        <v>1280</v>
      </c>
      <c r="G42" s="272">
        <v>445</v>
      </c>
      <c r="H42" s="272">
        <v>835</v>
      </c>
      <c r="I42" s="272">
        <v>0</v>
      </c>
      <c r="J42" s="272">
        <v>0</v>
      </c>
      <c r="K42" s="272">
        <v>0</v>
      </c>
      <c r="L42" s="272">
        <v>1008</v>
      </c>
      <c r="M42" s="272">
        <v>332</v>
      </c>
      <c r="N42" s="272">
        <v>676</v>
      </c>
      <c r="O42" s="449">
        <v>245</v>
      </c>
      <c r="P42" s="450"/>
      <c r="Q42" s="272">
        <v>101</v>
      </c>
      <c r="R42" s="272">
        <v>144</v>
      </c>
      <c r="S42" s="272">
        <v>27</v>
      </c>
      <c r="T42" s="272">
        <v>12</v>
      </c>
      <c r="U42" s="272">
        <v>15</v>
      </c>
      <c r="V42" s="268">
        <f t="shared" si="0"/>
        <v>0</v>
      </c>
      <c r="W42" s="268">
        <f t="shared" si="1"/>
        <v>0</v>
      </c>
      <c r="X42" s="268">
        <f t="shared" si="2"/>
        <v>0</v>
      </c>
      <c r="Y42" s="268">
        <f t="shared" si="3"/>
        <v>0</v>
      </c>
    </row>
    <row r="43" spans="1:25" ht="44.25" customHeight="1">
      <c r="A43" s="430"/>
      <c r="B43" s="157" t="s">
        <v>375</v>
      </c>
      <c r="C43" s="448" t="s">
        <v>375</v>
      </c>
      <c r="D43" s="448"/>
      <c r="E43" s="154">
        <v>29</v>
      </c>
      <c r="F43" s="272">
        <v>3</v>
      </c>
      <c r="G43" s="272">
        <v>2</v>
      </c>
      <c r="H43" s="272">
        <v>1</v>
      </c>
      <c r="I43" s="272">
        <v>0</v>
      </c>
      <c r="J43" s="272">
        <v>0</v>
      </c>
      <c r="K43" s="272">
        <v>0</v>
      </c>
      <c r="L43" s="272">
        <v>3</v>
      </c>
      <c r="M43" s="272">
        <v>2</v>
      </c>
      <c r="N43" s="272">
        <v>1</v>
      </c>
      <c r="O43" s="449">
        <v>0</v>
      </c>
      <c r="P43" s="450"/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68">
        <f t="shared" si="0"/>
        <v>0</v>
      </c>
      <c r="W43" s="268">
        <f t="shared" si="1"/>
        <v>0</v>
      </c>
      <c r="X43" s="268">
        <f t="shared" si="2"/>
        <v>0</v>
      </c>
      <c r="Y43" s="268">
        <f t="shared" si="3"/>
        <v>0</v>
      </c>
    </row>
    <row r="44" spans="1:25" ht="19.5" customHeight="1">
      <c r="A44" s="428" t="s">
        <v>376</v>
      </c>
      <c r="B44" s="425" t="s">
        <v>377</v>
      </c>
      <c r="C44" s="448" t="s">
        <v>378</v>
      </c>
      <c r="D44" s="448"/>
      <c r="E44" s="154">
        <v>30</v>
      </c>
      <c r="F44" s="272">
        <v>32</v>
      </c>
      <c r="G44" s="272">
        <v>5</v>
      </c>
      <c r="H44" s="272">
        <v>27</v>
      </c>
      <c r="I44" s="272">
        <v>0</v>
      </c>
      <c r="J44" s="272">
        <v>0</v>
      </c>
      <c r="K44" s="272">
        <v>0</v>
      </c>
      <c r="L44" s="272">
        <v>30</v>
      </c>
      <c r="M44" s="272">
        <v>4</v>
      </c>
      <c r="N44" s="272">
        <v>26</v>
      </c>
      <c r="O44" s="449">
        <v>2</v>
      </c>
      <c r="P44" s="450"/>
      <c r="Q44" s="272">
        <v>1</v>
      </c>
      <c r="R44" s="272">
        <v>1</v>
      </c>
      <c r="S44" s="272">
        <v>0</v>
      </c>
      <c r="T44" s="272">
        <v>0</v>
      </c>
      <c r="U44" s="272">
        <v>0</v>
      </c>
      <c r="V44" s="268">
        <f t="shared" si="0"/>
        <v>0</v>
      </c>
      <c r="W44" s="268">
        <f t="shared" si="1"/>
        <v>0</v>
      </c>
      <c r="X44" s="268">
        <f t="shared" si="2"/>
        <v>0</v>
      </c>
      <c r="Y44" s="268">
        <f t="shared" si="3"/>
        <v>0</v>
      </c>
    </row>
    <row r="45" spans="1:25" ht="19.5" customHeight="1">
      <c r="A45" s="429"/>
      <c r="B45" s="427"/>
      <c r="C45" s="448" t="s">
        <v>379</v>
      </c>
      <c r="D45" s="448"/>
      <c r="E45" s="154">
        <v>31</v>
      </c>
      <c r="F45" s="272">
        <v>110</v>
      </c>
      <c r="G45" s="272">
        <v>17</v>
      </c>
      <c r="H45" s="272">
        <v>93</v>
      </c>
      <c r="I45" s="272">
        <v>0</v>
      </c>
      <c r="J45" s="272">
        <v>0</v>
      </c>
      <c r="K45" s="272">
        <v>0</v>
      </c>
      <c r="L45" s="272">
        <v>98</v>
      </c>
      <c r="M45" s="272">
        <v>15</v>
      </c>
      <c r="N45" s="272">
        <v>83</v>
      </c>
      <c r="O45" s="449">
        <v>11</v>
      </c>
      <c r="P45" s="450"/>
      <c r="Q45" s="272">
        <v>1</v>
      </c>
      <c r="R45" s="272">
        <v>10</v>
      </c>
      <c r="S45" s="272">
        <v>1</v>
      </c>
      <c r="T45" s="272">
        <v>1</v>
      </c>
      <c r="U45" s="272">
        <v>0</v>
      </c>
      <c r="V45" s="268">
        <f t="shared" si="0"/>
        <v>0</v>
      </c>
      <c r="W45" s="268">
        <f t="shared" si="1"/>
        <v>0</v>
      </c>
      <c r="X45" s="268">
        <f t="shared" si="2"/>
        <v>0</v>
      </c>
      <c r="Y45" s="268">
        <f t="shared" si="3"/>
        <v>0</v>
      </c>
    </row>
    <row r="46" spans="1:25" ht="19.5" customHeight="1">
      <c r="A46" s="429"/>
      <c r="B46" s="425" t="s">
        <v>380</v>
      </c>
      <c r="C46" s="448" t="s">
        <v>381</v>
      </c>
      <c r="D46" s="448"/>
      <c r="E46" s="154">
        <v>32</v>
      </c>
      <c r="F46" s="272">
        <v>56</v>
      </c>
      <c r="G46" s="272">
        <v>15</v>
      </c>
      <c r="H46" s="272">
        <v>41</v>
      </c>
      <c r="I46" s="272">
        <v>0</v>
      </c>
      <c r="J46" s="272">
        <v>0</v>
      </c>
      <c r="K46" s="272">
        <v>0</v>
      </c>
      <c r="L46" s="272">
        <v>41</v>
      </c>
      <c r="M46" s="272">
        <v>13</v>
      </c>
      <c r="N46" s="272">
        <v>28</v>
      </c>
      <c r="O46" s="449">
        <v>11</v>
      </c>
      <c r="P46" s="450"/>
      <c r="Q46" s="272">
        <v>0</v>
      </c>
      <c r="R46" s="272">
        <v>11</v>
      </c>
      <c r="S46" s="272">
        <v>4</v>
      </c>
      <c r="T46" s="272">
        <v>2</v>
      </c>
      <c r="U46" s="272">
        <v>2</v>
      </c>
      <c r="V46" s="268">
        <f aca="true" t="shared" si="4" ref="V46:V77">+F46-I46-L46-O46-S46</f>
        <v>0</v>
      </c>
      <c r="W46" s="268">
        <f aca="true" t="shared" si="5" ref="W46:W77">+F46-G46-H46</f>
        <v>0</v>
      </c>
      <c r="X46" s="268">
        <f aca="true" t="shared" si="6" ref="X46:X77">+G46-J46-M46-Q46-T46</f>
        <v>0</v>
      </c>
      <c r="Y46" s="268">
        <f aca="true" t="shared" si="7" ref="Y46:Y77">+H46-K46-N46-R46-U46</f>
        <v>0</v>
      </c>
    </row>
    <row r="47" spans="1:25" ht="19.5" customHeight="1">
      <c r="A47" s="429"/>
      <c r="B47" s="427"/>
      <c r="C47" s="448" t="s">
        <v>383</v>
      </c>
      <c r="D47" s="448"/>
      <c r="E47" s="154">
        <v>33</v>
      </c>
      <c r="F47" s="272">
        <v>6</v>
      </c>
      <c r="G47" s="272">
        <v>2</v>
      </c>
      <c r="H47" s="272">
        <v>4</v>
      </c>
      <c r="I47" s="272">
        <v>0</v>
      </c>
      <c r="J47" s="272">
        <v>0</v>
      </c>
      <c r="K47" s="272">
        <v>0</v>
      </c>
      <c r="L47" s="272">
        <v>5</v>
      </c>
      <c r="M47" s="272">
        <v>2</v>
      </c>
      <c r="N47" s="272">
        <v>3</v>
      </c>
      <c r="O47" s="449">
        <v>1</v>
      </c>
      <c r="P47" s="450"/>
      <c r="Q47" s="272">
        <v>0</v>
      </c>
      <c r="R47" s="272">
        <v>1</v>
      </c>
      <c r="S47" s="272">
        <v>0</v>
      </c>
      <c r="T47" s="272">
        <v>0</v>
      </c>
      <c r="U47" s="272">
        <v>0</v>
      </c>
      <c r="V47" s="268">
        <f t="shared" si="4"/>
        <v>0</v>
      </c>
      <c r="W47" s="268">
        <f t="shared" si="5"/>
        <v>0</v>
      </c>
      <c r="X47" s="268">
        <f t="shared" si="6"/>
        <v>0</v>
      </c>
      <c r="Y47" s="268">
        <f t="shared" si="7"/>
        <v>0</v>
      </c>
    </row>
    <row r="48" spans="1:25" ht="19.5" customHeight="1">
      <c r="A48" s="429"/>
      <c r="B48" s="425" t="s">
        <v>384</v>
      </c>
      <c r="C48" s="448" t="s">
        <v>385</v>
      </c>
      <c r="D48" s="448"/>
      <c r="E48" s="154">
        <v>34</v>
      </c>
      <c r="F48" s="272">
        <v>41</v>
      </c>
      <c r="G48" s="272">
        <v>9</v>
      </c>
      <c r="H48" s="272">
        <v>32</v>
      </c>
      <c r="I48" s="272">
        <v>0</v>
      </c>
      <c r="J48" s="272">
        <v>0</v>
      </c>
      <c r="K48" s="272">
        <v>0</v>
      </c>
      <c r="L48" s="272">
        <v>32</v>
      </c>
      <c r="M48" s="272">
        <v>6</v>
      </c>
      <c r="N48" s="272">
        <v>26</v>
      </c>
      <c r="O48" s="449">
        <v>6</v>
      </c>
      <c r="P48" s="450"/>
      <c r="Q48" s="272">
        <v>3</v>
      </c>
      <c r="R48" s="272">
        <v>3</v>
      </c>
      <c r="S48" s="272">
        <v>3</v>
      </c>
      <c r="T48" s="272">
        <v>0</v>
      </c>
      <c r="U48" s="272">
        <v>3</v>
      </c>
      <c r="V48" s="268">
        <f t="shared" si="4"/>
        <v>0</v>
      </c>
      <c r="W48" s="268">
        <f t="shared" si="5"/>
        <v>0</v>
      </c>
      <c r="X48" s="268">
        <f t="shared" si="6"/>
        <v>0</v>
      </c>
      <c r="Y48" s="268">
        <f t="shared" si="7"/>
        <v>0</v>
      </c>
    </row>
    <row r="49" spans="1:25" ht="19.5" customHeight="1">
      <c r="A49" s="429"/>
      <c r="B49" s="426"/>
      <c r="C49" s="448" t="s">
        <v>386</v>
      </c>
      <c r="D49" s="448"/>
      <c r="E49" s="154">
        <v>35</v>
      </c>
      <c r="F49" s="272">
        <v>221</v>
      </c>
      <c r="G49" s="272">
        <v>123</v>
      </c>
      <c r="H49" s="272">
        <v>98</v>
      </c>
      <c r="I49" s="272">
        <v>0</v>
      </c>
      <c r="J49" s="272">
        <v>0</v>
      </c>
      <c r="K49" s="272">
        <v>0</v>
      </c>
      <c r="L49" s="272">
        <v>184</v>
      </c>
      <c r="M49" s="272">
        <v>106</v>
      </c>
      <c r="N49" s="272">
        <v>78</v>
      </c>
      <c r="O49" s="449">
        <v>27</v>
      </c>
      <c r="P49" s="450"/>
      <c r="Q49" s="272">
        <v>12</v>
      </c>
      <c r="R49" s="272">
        <v>15</v>
      </c>
      <c r="S49" s="272">
        <v>10</v>
      </c>
      <c r="T49" s="272">
        <v>5</v>
      </c>
      <c r="U49" s="272">
        <v>5</v>
      </c>
      <c r="V49" s="268">
        <f t="shared" si="4"/>
        <v>0</v>
      </c>
      <c r="W49" s="268">
        <f t="shared" si="5"/>
        <v>0</v>
      </c>
      <c r="X49" s="268">
        <f t="shared" si="6"/>
        <v>0</v>
      </c>
      <c r="Y49" s="268">
        <f t="shared" si="7"/>
        <v>0</v>
      </c>
    </row>
    <row r="50" spans="1:25" ht="19.5" customHeight="1">
      <c r="A50" s="429"/>
      <c r="B50" s="427"/>
      <c r="C50" s="448" t="s">
        <v>387</v>
      </c>
      <c r="D50" s="448"/>
      <c r="E50" s="154">
        <v>36</v>
      </c>
      <c r="F50" s="272">
        <v>42</v>
      </c>
      <c r="G50" s="272">
        <v>29</v>
      </c>
      <c r="H50" s="272">
        <v>13</v>
      </c>
      <c r="I50" s="272">
        <v>0</v>
      </c>
      <c r="J50" s="272">
        <v>0</v>
      </c>
      <c r="K50" s="272">
        <v>0</v>
      </c>
      <c r="L50" s="272">
        <v>36</v>
      </c>
      <c r="M50" s="272">
        <v>23</v>
      </c>
      <c r="N50" s="272">
        <v>13</v>
      </c>
      <c r="O50" s="449">
        <v>6</v>
      </c>
      <c r="P50" s="450"/>
      <c r="Q50" s="272">
        <v>6</v>
      </c>
      <c r="R50" s="272">
        <v>0</v>
      </c>
      <c r="S50" s="272">
        <v>0</v>
      </c>
      <c r="T50" s="272">
        <v>0</v>
      </c>
      <c r="U50" s="272">
        <v>0</v>
      </c>
      <c r="V50" s="268">
        <f t="shared" si="4"/>
        <v>0</v>
      </c>
      <c r="W50" s="268">
        <f t="shared" si="5"/>
        <v>0</v>
      </c>
      <c r="X50" s="268">
        <f t="shared" si="6"/>
        <v>0</v>
      </c>
      <c r="Y50" s="268">
        <f t="shared" si="7"/>
        <v>0</v>
      </c>
    </row>
    <row r="51" spans="1:25" ht="19.5" customHeight="1">
      <c r="A51" s="429"/>
      <c r="B51" s="425" t="s">
        <v>467</v>
      </c>
      <c r="C51" s="448" t="s">
        <v>389</v>
      </c>
      <c r="D51" s="448"/>
      <c r="E51" s="154">
        <v>37</v>
      </c>
      <c r="F51" s="272">
        <v>86</v>
      </c>
      <c r="G51" s="272">
        <v>35</v>
      </c>
      <c r="H51" s="272">
        <v>51</v>
      </c>
      <c r="I51" s="272">
        <v>0</v>
      </c>
      <c r="J51" s="272">
        <v>0</v>
      </c>
      <c r="K51" s="272">
        <v>0</v>
      </c>
      <c r="L51" s="272">
        <v>80</v>
      </c>
      <c r="M51" s="272">
        <v>32</v>
      </c>
      <c r="N51" s="272">
        <v>48</v>
      </c>
      <c r="O51" s="449">
        <v>3</v>
      </c>
      <c r="P51" s="450"/>
      <c r="Q51" s="272">
        <v>2</v>
      </c>
      <c r="R51" s="272">
        <v>1</v>
      </c>
      <c r="S51" s="272">
        <v>3</v>
      </c>
      <c r="T51" s="272">
        <v>1</v>
      </c>
      <c r="U51" s="272">
        <v>2</v>
      </c>
      <c r="V51" s="268">
        <f t="shared" si="4"/>
        <v>0</v>
      </c>
      <c r="W51" s="268">
        <f t="shared" si="5"/>
        <v>0</v>
      </c>
      <c r="X51" s="268">
        <f t="shared" si="6"/>
        <v>0</v>
      </c>
      <c r="Y51" s="268">
        <f t="shared" si="7"/>
        <v>0</v>
      </c>
    </row>
    <row r="52" spans="1:25" ht="19.5" customHeight="1">
      <c r="A52" s="429"/>
      <c r="B52" s="427"/>
      <c r="C52" s="448" t="s">
        <v>390</v>
      </c>
      <c r="D52" s="448"/>
      <c r="E52" s="154">
        <v>38</v>
      </c>
      <c r="F52" s="272">
        <v>100</v>
      </c>
      <c r="G52" s="272">
        <v>38</v>
      </c>
      <c r="H52" s="272">
        <v>62</v>
      </c>
      <c r="I52" s="272">
        <v>0</v>
      </c>
      <c r="J52" s="272">
        <v>0</v>
      </c>
      <c r="K52" s="272">
        <v>0</v>
      </c>
      <c r="L52" s="272">
        <v>98</v>
      </c>
      <c r="M52" s="272">
        <v>37</v>
      </c>
      <c r="N52" s="272">
        <v>61</v>
      </c>
      <c r="O52" s="449">
        <v>2</v>
      </c>
      <c r="P52" s="450"/>
      <c r="Q52" s="272">
        <v>1</v>
      </c>
      <c r="R52" s="272">
        <v>1</v>
      </c>
      <c r="S52" s="272">
        <v>0</v>
      </c>
      <c r="T52" s="272">
        <v>0</v>
      </c>
      <c r="U52" s="272">
        <v>0</v>
      </c>
      <c r="V52" s="268">
        <f t="shared" si="4"/>
        <v>0</v>
      </c>
      <c r="W52" s="268">
        <f t="shared" si="5"/>
        <v>0</v>
      </c>
      <c r="X52" s="268">
        <f t="shared" si="6"/>
        <v>0</v>
      </c>
      <c r="Y52" s="268">
        <f t="shared" si="7"/>
        <v>0</v>
      </c>
    </row>
    <row r="53" spans="1:25" ht="35.25" customHeight="1">
      <c r="A53" s="430"/>
      <c r="B53" s="157" t="s">
        <v>391</v>
      </c>
      <c r="C53" s="448" t="s">
        <v>391</v>
      </c>
      <c r="D53" s="448"/>
      <c r="E53" s="154">
        <v>39</v>
      </c>
      <c r="F53" s="272">
        <v>14</v>
      </c>
      <c r="G53" s="272">
        <v>8</v>
      </c>
      <c r="H53" s="272">
        <v>6</v>
      </c>
      <c r="I53" s="272">
        <v>0</v>
      </c>
      <c r="J53" s="272">
        <v>0</v>
      </c>
      <c r="K53" s="272">
        <v>0</v>
      </c>
      <c r="L53" s="272">
        <v>11</v>
      </c>
      <c r="M53" s="272">
        <v>6</v>
      </c>
      <c r="N53" s="272">
        <v>5</v>
      </c>
      <c r="O53" s="449">
        <v>2</v>
      </c>
      <c r="P53" s="450"/>
      <c r="Q53" s="272">
        <v>1</v>
      </c>
      <c r="R53" s="272">
        <v>1</v>
      </c>
      <c r="S53" s="272">
        <v>1</v>
      </c>
      <c r="T53" s="272">
        <v>1</v>
      </c>
      <c r="U53" s="272">
        <v>0</v>
      </c>
      <c r="V53" s="268">
        <f t="shared" si="4"/>
        <v>0</v>
      </c>
      <c r="W53" s="268">
        <f t="shared" si="5"/>
        <v>0</v>
      </c>
      <c r="X53" s="268">
        <f t="shared" si="6"/>
        <v>0</v>
      </c>
      <c r="Y53" s="268">
        <f t="shared" si="7"/>
        <v>0</v>
      </c>
    </row>
    <row r="54" spans="1:25" ht="26.25" customHeight="1">
      <c r="A54" s="428" t="s">
        <v>468</v>
      </c>
      <c r="B54" s="425" t="s">
        <v>468</v>
      </c>
      <c r="C54" s="448" t="s">
        <v>469</v>
      </c>
      <c r="D54" s="448"/>
      <c r="E54" s="154">
        <v>40</v>
      </c>
      <c r="F54" s="272">
        <v>453</v>
      </c>
      <c r="G54" s="272">
        <v>310</v>
      </c>
      <c r="H54" s="272">
        <v>143</v>
      </c>
      <c r="I54" s="272">
        <v>0</v>
      </c>
      <c r="J54" s="272">
        <v>0</v>
      </c>
      <c r="K54" s="272">
        <v>0</v>
      </c>
      <c r="L54" s="272">
        <v>434</v>
      </c>
      <c r="M54" s="272">
        <v>300</v>
      </c>
      <c r="N54" s="272">
        <v>134</v>
      </c>
      <c r="O54" s="449">
        <v>19</v>
      </c>
      <c r="P54" s="450"/>
      <c r="Q54" s="272">
        <v>10</v>
      </c>
      <c r="R54" s="272">
        <v>9</v>
      </c>
      <c r="S54" s="272">
        <v>0</v>
      </c>
      <c r="T54" s="272">
        <v>0</v>
      </c>
      <c r="U54" s="272">
        <v>0</v>
      </c>
      <c r="V54" s="268">
        <f t="shared" si="4"/>
        <v>0</v>
      </c>
      <c r="W54" s="268">
        <f t="shared" si="5"/>
        <v>0</v>
      </c>
      <c r="X54" s="268">
        <f t="shared" si="6"/>
        <v>0</v>
      </c>
      <c r="Y54" s="268">
        <f t="shared" si="7"/>
        <v>0</v>
      </c>
    </row>
    <row r="55" spans="1:25" ht="24.75" customHeight="1">
      <c r="A55" s="429"/>
      <c r="B55" s="426"/>
      <c r="C55" s="448" t="s">
        <v>396</v>
      </c>
      <c r="D55" s="448"/>
      <c r="E55" s="154">
        <v>41</v>
      </c>
      <c r="F55" s="272">
        <v>952</v>
      </c>
      <c r="G55" s="272">
        <v>662</v>
      </c>
      <c r="H55" s="272">
        <v>290</v>
      </c>
      <c r="I55" s="272">
        <v>6</v>
      </c>
      <c r="J55" s="272">
        <v>5</v>
      </c>
      <c r="K55" s="272">
        <v>1</v>
      </c>
      <c r="L55" s="272">
        <v>909</v>
      </c>
      <c r="M55" s="272">
        <v>633</v>
      </c>
      <c r="N55" s="272">
        <v>276</v>
      </c>
      <c r="O55" s="449">
        <v>36</v>
      </c>
      <c r="P55" s="450"/>
      <c r="Q55" s="272">
        <v>23</v>
      </c>
      <c r="R55" s="272">
        <v>13</v>
      </c>
      <c r="S55" s="272">
        <v>1</v>
      </c>
      <c r="T55" s="272">
        <v>1</v>
      </c>
      <c r="U55" s="272">
        <v>0</v>
      </c>
      <c r="V55" s="268">
        <f t="shared" si="4"/>
        <v>0</v>
      </c>
      <c r="W55" s="268">
        <f t="shared" si="5"/>
        <v>0</v>
      </c>
      <c r="X55" s="268">
        <f t="shared" si="6"/>
        <v>0</v>
      </c>
      <c r="Y55" s="268">
        <f t="shared" si="7"/>
        <v>0</v>
      </c>
    </row>
    <row r="56" spans="1:25" ht="19.5" customHeight="1">
      <c r="A56" s="430"/>
      <c r="B56" s="427"/>
      <c r="C56" s="448" t="s">
        <v>470</v>
      </c>
      <c r="D56" s="448"/>
      <c r="E56" s="154">
        <v>42</v>
      </c>
      <c r="F56" s="272">
        <v>70</v>
      </c>
      <c r="G56" s="272">
        <v>49</v>
      </c>
      <c r="H56" s="272">
        <v>21</v>
      </c>
      <c r="I56" s="272">
        <v>0</v>
      </c>
      <c r="J56" s="272">
        <v>0</v>
      </c>
      <c r="K56" s="272">
        <v>0</v>
      </c>
      <c r="L56" s="272">
        <v>70</v>
      </c>
      <c r="M56" s="272">
        <v>49</v>
      </c>
      <c r="N56" s="272">
        <v>21</v>
      </c>
      <c r="O56" s="449">
        <v>0</v>
      </c>
      <c r="P56" s="450"/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68">
        <f t="shared" si="4"/>
        <v>0</v>
      </c>
      <c r="W56" s="268">
        <f t="shared" si="5"/>
        <v>0</v>
      </c>
      <c r="X56" s="268">
        <f t="shared" si="6"/>
        <v>0</v>
      </c>
      <c r="Y56" s="268">
        <f t="shared" si="7"/>
        <v>0</v>
      </c>
    </row>
    <row r="57" spans="1:25" ht="19.5" customHeight="1">
      <c r="A57" s="428" t="s">
        <v>398</v>
      </c>
      <c r="B57" s="425" t="s">
        <v>399</v>
      </c>
      <c r="C57" s="448" t="s">
        <v>400</v>
      </c>
      <c r="D57" s="448"/>
      <c r="E57" s="154">
        <v>43</v>
      </c>
      <c r="F57" s="272">
        <v>116</v>
      </c>
      <c r="G57" s="272">
        <v>22</v>
      </c>
      <c r="H57" s="272">
        <v>94</v>
      </c>
      <c r="I57" s="272">
        <v>6</v>
      </c>
      <c r="J57" s="272">
        <v>0</v>
      </c>
      <c r="K57" s="272">
        <v>6</v>
      </c>
      <c r="L57" s="272">
        <v>92</v>
      </c>
      <c r="M57" s="272">
        <v>21</v>
      </c>
      <c r="N57" s="272">
        <v>71</v>
      </c>
      <c r="O57" s="449">
        <v>15</v>
      </c>
      <c r="P57" s="450"/>
      <c r="Q57" s="272">
        <v>0</v>
      </c>
      <c r="R57" s="272">
        <v>15</v>
      </c>
      <c r="S57" s="272">
        <v>3</v>
      </c>
      <c r="T57" s="272">
        <v>1</v>
      </c>
      <c r="U57" s="272">
        <v>2</v>
      </c>
      <c r="V57" s="268">
        <f t="shared" si="4"/>
        <v>0</v>
      </c>
      <c r="W57" s="268">
        <f t="shared" si="5"/>
        <v>0</v>
      </c>
      <c r="X57" s="268">
        <f t="shared" si="6"/>
        <v>0</v>
      </c>
      <c r="Y57" s="268">
        <f t="shared" si="7"/>
        <v>0</v>
      </c>
    </row>
    <row r="58" spans="1:25" ht="19.5" customHeight="1">
      <c r="A58" s="429"/>
      <c r="B58" s="426"/>
      <c r="C58" s="448" t="s">
        <v>401</v>
      </c>
      <c r="D58" s="448"/>
      <c r="E58" s="154">
        <v>44</v>
      </c>
      <c r="F58" s="272">
        <v>65</v>
      </c>
      <c r="G58" s="272">
        <v>26</v>
      </c>
      <c r="H58" s="272">
        <v>39</v>
      </c>
      <c r="I58" s="272">
        <v>0</v>
      </c>
      <c r="J58" s="272">
        <v>0</v>
      </c>
      <c r="K58" s="272">
        <v>0</v>
      </c>
      <c r="L58" s="272">
        <v>64</v>
      </c>
      <c r="M58" s="272">
        <v>26</v>
      </c>
      <c r="N58" s="272">
        <v>38</v>
      </c>
      <c r="O58" s="449">
        <v>1</v>
      </c>
      <c r="P58" s="450"/>
      <c r="Q58" s="272">
        <v>0</v>
      </c>
      <c r="R58" s="272">
        <v>1</v>
      </c>
      <c r="S58" s="272">
        <v>0</v>
      </c>
      <c r="T58" s="272">
        <v>0</v>
      </c>
      <c r="U58" s="272">
        <v>0</v>
      </c>
      <c r="V58" s="268">
        <f t="shared" si="4"/>
        <v>0</v>
      </c>
      <c r="W58" s="268">
        <f t="shared" si="5"/>
        <v>0</v>
      </c>
      <c r="X58" s="268">
        <f t="shared" si="6"/>
        <v>0</v>
      </c>
      <c r="Y58" s="268">
        <f t="shared" si="7"/>
        <v>0</v>
      </c>
    </row>
    <row r="59" spans="1:25" ht="19.5" customHeight="1">
      <c r="A59" s="429"/>
      <c r="B59" s="426"/>
      <c r="C59" s="448" t="s">
        <v>402</v>
      </c>
      <c r="D59" s="448"/>
      <c r="E59" s="154">
        <v>45</v>
      </c>
      <c r="F59" s="272">
        <v>729</v>
      </c>
      <c r="G59" s="272">
        <v>573</v>
      </c>
      <c r="H59" s="272">
        <v>156</v>
      </c>
      <c r="I59" s="272">
        <v>29</v>
      </c>
      <c r="J59" s="272">
        <v>23</v>
      </c>
      <c r="K59" s="272">
        <v>6</v>
      </c>
      <c r="L59" s="272">
        <v>649</v>
      </c>
      <c r="M59" s="272">
        <v>513</v>
      </c>
      <c r="N59" s="272">
        <v>136</v>
      </c>
      <c r="O59" s="449">
        <v>43</v>
      </c>
      <c r="P59" s="450"/>
      <c r="Q59" s="272">
        <v>32</v>
      </c>
      <c r="R59" s="272">
        <v>11</v>
      </c>
      <c r="S59" s="272">
        <v>8</v>
      </c>
      <c r="T59" s="272">
        <v>5</v>
      </c>
      <c r="U59" s="272">
        <v>3</v>
      </c>
      <c r="V59" s="268">
        <f t="shared" si="4"/>
        <v>0</v>
      </c>
      <c r="W59" s="268">
        <f t="shared" si="5"/>
        <v>0</v>
      </c>
      <c r="X59" s="268">
        <f t="shared" si="6"/>
        <v>0</v>
      </c>
      <c r="Y59" s="268">
        <f t="shared" si="7"/>
        <v>0</v>
      </c>
    </row>
    <row r="60" spans="1:25" ht="19.5" customHeight="1">
      <c r="A60" s="429"/>
      <c r="B60" s="426"/>
      <c r="C60" s="448" t="s">
        <v>403</v>
      </c>
      <c r="D60" s="448"/>
      <c r="E60" s="154">
        <v>46</v>
      </c>
      <c r="F60" s="272">
        <v>464</v>
      </c>
      <c r="G60" s="272">
        <v>349</v>
      </c>
      <c r="H60" s="272">
        <v>115</v>
      </c>
      <c r="I60" s="272">
        <v>0</v>
      </c>
      <c r="J60" s="272">
        <v>0</v>
      </c>
      <c r="K60" s="272">
        <v>0</v>
      </c>
      <c r="L60" s="272">
        <v>448</v>
      </c>
      <c r="M60" s="272">
        <v>338</v>
      </c>
      <c r="N60" s="272">
        <v>110</v>
      </c>
      <c r="O60" s="449">
        <v>16</v>
      </c>
      <c r="P60" s="450"/>
      <c r="Q60" s="272">
        <v>11</v>
      </c>
      <c r="R60" s="272">
        <v>5</v>
      </c>
      <c r="S60" s="272">
        <v>0</v>
      </c>
      <c r="T60" s="272">
        <v>0</v>
      </c>
      <c r="U60" s="272">
        <v>0</v>
      </c>
      <c r="V60" s="268">
        <f t="shared" si="4"/>
        <v>0</v>
      </c>
      <c r="W60" s="268">
        <f t="shared" si="5"/>
        <v>0</v>
      </c>
      <c r="X60" s="268">
        <f t="shared" si="6"/>
        <v>0</v>
      </c>
      <c r="Y60" s="268">
        <f t="shared" si="7"/>
        <v>0</v>
      </c>
    </row>
    <row r="61" spans="1:25" ht="19.5" customHeight="1">
      <c r="A61" s="429"/>
      <c r="B61" s="426"/>
      <c r="C61" s="448" t="s">
        <v>404</v>
      </c>
      <c r="D61" s="448"/>
      <c r="E61" s="154">
        <v>47</v>
      </c>
      <c r="F61" s="272">
        <v>293</v>
      </c>
      <c r="G61" s="272">
        <v>241</v>
      </c>
      <c r="H61" s="272">
        <v>52</v>
      </c>
      <c r="I61" s="272">
        <v>14</v>
      </c>
      <c r="J61" s="272">
        <v>13</v>
      </c>
      <c r="K61" s="272">
        <v>1</v>
      </c>
      <c r="L61" s="272">
        <v>258</v>
      </c>
      <c r="M61" s="272">
        <v>210</v>
      </c>
      <c r="N61" s="272">
        <v>48</v>
      </c>
      <c r="O61" s="449">
        <v>19</v>
      </c>
      <c r="P61" s="450"/>
      <c r="Q61" s="272">
        <v>17</v>
      </c>
      <c r="R61" s="272">
        <v>2</v>
      </c>
      <c r="S61" s="272">
        <v>2</v>
      </c>
      <c r="T61" s="272">
        <v>1</v>
      </c>
      <c r="U61" s="272">
        <v>1</v>
      </c>
      <c r="V61" s="268">
        <f t="shared" si="4"/>
        <v>0</v>
      </c>
      <c r="W61" s="268">
        <f t="shared" si="5"/>
        <v>0</v>
      </c>
      <c r="X61" s="268">
        <f t="shared" si="6"/>
        <v>0</v>
      </c>
      <c r="Y61" s="268">
        <f t="shared" si="7"/>
        <v>0</v>
      </c>
    </row>
    <row r="62" spans="1:25" ht="19.5" customHeight="1">
      <c r="A62" s="429"/>
      <c r="B62" s="427"/>
      <c r="C62" s="448" t="s">
        <v>405</v>
      </c>
      <c r="D62" s="448"/>
      <c r="E62" s="154">
        <v>48</v>
      </c>
      <c r="F62" s="272">
        <v>141</v>
      </c>
      <c r="G62" s="272">
        <v>128</v>
      </c>
      <c r="H62" s="272">
        <v>13</v>
      </c>
      <c r="I62" s="272">
        <v>0</v>
      </c>
      <c r="J62" s="272">
        <v>0</v>
      </c>
      <c r="K62" s="272">
        <v>0</v>
      </c>
      <c r="L62" s="272">
        <v>137</v>
      </c>
      <c r="M62" s="272">
        <v>124</v>
      </c>
      <c r="N62" s="272">
        <v>13</v>
      </c>
      <c r="O62" s="449">
        <v>3</v>
      </c>
      <c r="P62" s="450"/>
      <c r="Q62" s="272">
        <v>3</v>
      </c>
      <c r="R62" s="272">
        <v>0</v>
      </c>
      <c r="S62" s="272">
        <v>1</v>
      </c>
      <c r="T62" s="272">
        <v>1</v>
      </c>
      <c r="U62" s="272">
        <v>0</v>
      </c>
      <c r="V62" s="268">
        <f t="shared" si="4"/>
        <v>0</v>
      </c>
      <c r="W62" s="268">
        <f t="shared" si="5"/>
        <v>0</v>
      </c>
      <c r="X62" s="268">
        <f t="shared" si="6"/>
        <v>0</v>
      </c>
      <c r="Y62" s="268">
        <f t="shared" si="7"/>
        <v>0</v>
      </c>
    </row>
    <row r="63" spans="1:25" ht="19.5" customHeight="1">
      <c r="A63" s="429"/>
      <c r="B63" s="425" t="s">
        <v>406</v>
      </c>
      <c r="C63" s="448" t="s">
        <v>408</v>
      </c>
      <c r="D63" s="448"/>
      <c r="E63" s="154">
        <v>49</v>
      </c>
      <c r="F63" s="272">
        <v>188</v>
      </c>
      <c r="G63" s="272">
        <v>46</v>
      </c>
      <c r="H63" s="272">
        <v>142</v>
      </c>
      <c r="I63" s="272">
        <v>0</v>
      </c>
      <c r="J63" s="272">
        <v>0</v>
      </c>
      <c r="K63" s="272">
        <v>0</v>
      </c>
      <c r="L63" s="272">
        <v>157</v>
      </c>
      <c r="M63" s="272">
        <v>40</v>
      </c>
      <c r="N63" s="272">
        <v>117</v>
      </c>
      <c r="O63" s="449">
        <v>27</v>
      </c>
      <c r="P63" s="450"/>
      <c r="Q63" s="272">
        <v>5</v>
      </c>
      <c r="R63" s="272">
        <v>22</v>
      </c>
      <c r="S63" s="272">
        <v>4</v>
      </c>
      <c r="T63" s="272">
        <v>1</v>
      </c>
      <c r="U63" s="272">
        <v>3</v>
      </c>
      <c r="V63" s="268">
        <f t="shared" si="4"/>
        <v>0</v>
      </c>
      <c r="W63" s="268">
        <f t="shared" si="5"/>
        <v>0</v>
      </c>
      <c r="X63" s="268">
        <f t="shared" si="6"/>
        <v>0</v>
      </c>
      <c r="Y63" s="268">
        <f t="shared" si="7"/>
        <v>0</v>
      </c>
    </row>
    <row r="64" spans="1:25" ht="19.5" customHeight="1">
      <c r="A64" s="429"/>
      <c r="B64" s="426"/>
      <c r="C64" s="448" t="s">
        <v>407</v>
      </c>
      <c r="D64" s="448"/>
      <c r="E64" s="154">
        <v>50</v>
      </c>
      <c r="F64" s="272">
        <v>56</v>
      </c>
      <c r="G64" s="272">
        <v>5</v>
      </c>
      <c r="H64" s="272">
        <v>51</v>
      </c>
      <c r="I64" s="272">
        <v>0</v>
      </c>
      <c r="J64" s="272">
        <v>0</v>
      </c>
      <c r="K64" s="272">
        <v>0</v>
      </c>
      <c r="L64" s="272">
        <v>56</v>
      </c>
      <c r="M64" s="272">
        <v>5</v>
      </c>
      <c r="N64" s="272">
        <v>51</v>
      </c>
      <c r="O64" s="449">
        <v>0</v>
      </c>
      <c r="P64" s="450"/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68">
        <f t="shared" si="4"/>
        <v>0</v>
      </c>
      <c r="W64" s="268">
        <f t="shared" si="5"/>
        <v>0</v>
      </c>
      <c r="X64" s="268">
        <f t="shared" si="6"/>
        <v>0</v>
      </c>
      <c r="Y64" s="268">
        <f t="shared" si="7"/>
        <v>0</v>
      </c>
    </row>
    <row r="65" spans="1:25" ht="19.5" customHeight="1">
      <c r="A65" s="429"/>
      <c r="B65" s="426"/>
      <c r="C65" s="448" t="s">
        <v>471</v>
      </c>
      <c r="D65" s="448"/>
      <c r="E65" s="154">
        <v>51</v>
      </c>
      <c r="F65" s="272">
        <v>29</v>
      </c>
      <c r="G65" s="272">
        <v>18</v>
      </c>
      <c r="H65" s="272">
        <v>11</v>
      </c>
      <c r="I65" s="272">
        <v>0</v>
      </c>
      <c r="J65" s="272">
        <v>0</v>
      </c>
      <c r="K65" s="272">
        <v>0</v>
      </c>
      <c r="L65" s="272">
        <v>28</v>
      </c>
      <c r="M65" s="272">
        <v>18</v>
      </c>
      <c r="N65" s="272">
        <v>10</v>
      </c>
      <c r="O65" s="449">
        <v>1</v>
      </c>
      <c r="P65" s="450"/>
      <c r="Q65" s="272">
        <v>0</v>
      </c>
      <c r="R65" s="272">
        <v>1</v>
      </c>
      <c r="S65" s="272">
        <v>0</v>
      </c>
      <c r="T65" s="272">
        <v>0</v>
      </c>
      <c r="U65" s="272">
        <v>0</v>
      </c>
      <c r="V65" s="268">
        <f t="shared" si="4"/>
        <v>0</v>
      </c>
      <c r="W65" s="268">
        <f t="shared" si="5"/>
        <v>0</v>
      </c>
      <c r="X65" s="268">
        <f t="shared" si="6"/>
        <v>0</v>
      </c>
      <c r="Y65" s="268">
        <f t="shared" si="7"/>
        <v>0</v>
      </c>
    </row>
    <row r="66" spans="1:25" ht="19.5" customHeight="1">
      <c r="A66" s="429"/>
      <c r="B66" s="426"/>
      <c r="C66" s="448" t="s">
        <v>410</v>
      </c>
      <c r="D66" s="448"/>
      <c r="E66" s="154">
        <v>52</v>
      </c>
      <c r="F66" s="272">
        <v>21</v>
      </c>
      <c r="G66" s="272">
        <v>7</v>
      </c>
      <c r="H66" s="272">
        <v>14</v>
      </c>
      <c r="I66" s="272">
        <v>0</v>
      </c>
      <c r="J66" s="272">
        <v>0</v>
      </c>
      <c r="K66" s="272">
        <v>0</v>
      </c>
      <c r="L66" s="272">
        <v>19</v>
      </c>
      <c r="M66" s="272">
        <v>6</v>
      </c>
      <c r="N66" s="272">
        <v>13</v>
      </c>
      <c r="O66" s="449">
        <v>2</v>
      </c>
      <c r="P66" s="450"/>
      <c r="Q66" s="272">
        <v>1</v>
      </c>
      <c r="R66" s="272">
        <v>1</v>
      </c>
      <c r="S66" s="272">
        <v>0</v>
      </c>
      <c r="T66" s="272">
        <v>0</v>
      </c>
      <c r="U66" s="272">
        <v>0</v>
      </c>
      <c r="V66" s="268">
        <f t="shared" si="4"/>
        <v>0</v>
      </c>
      <c r="W66" s="268">
        <f t="shared" si="5"/>
        <v>0</v>
      </c>
      <c r="X66" s="268">
        <f t="shared" si="6"/>
        <v>0</v>
      </c>
      <c r="Y66" s="268">
        <f t="shared" si="7"/>
        <v>0</v>
      </c>
    </row>
    <row r="67" spans="1:25" ht="19.5" customHeight="1">
      <c r="A67" s="429"/>
      <c r="B67" s="426"/>
      <c r="C67" s="448" t="s">
        <v>472</v>
      </c>
      <c r="D67" s="448"/>
      <c r="E67" s="154">
        <v>53</v>
      </c>
      <c r="F67" s="272">
        <v>382</v>
      </c>
      <c r="G67" s="272">
        <v>288</v>
      </c>
      <c r="H67" s="272">
        <v>94</v>
      </c>
      <c r="I67" s="272">
        <v>0</v>
      </c>
      <c r="J67" s="272">
        <v>0</v>
      </c>
      <c r="K67" s="272">
        <v>0</v>
      </c>
      <c r="L67" s="272">
        <v>338</v>
      </c>
      <c r="M67" s="272">
        <v>254</v>
      </c>
      <c r="N67" s="272">
        <v>84</v>
      </c>
      <c r="O67" s="449">
        <v>41</v>
      </c>
      <c r="P67" s="450"/>
      <c r="Q67" s="272">
        <v>31</v>
      </c>
      <c r="R67" s="272">
        <v>10</v>
      </c>
      <c r="S67" s="272">
        <v>3</v>
      </c>
      <c r="T67" s="272">
        <v>3</v>
      </c>
      <c r="U67" s="272">
        <v>0</v>
      </c>
      <c r="V67" s="268">
        <f t="shared" si="4"/>
        <v>0</v>
      </c>
      <c r="W67" s="268">
        <f t="shared" si="5"/>
        <v>0</v>
      </c>
      <c r="X67" s="268">
        <f t="shared" si="6"/>
        <v>0</v>
      </c>
      <c r="Y67" s="268">
        <f t="shared" si="7"/>
        <v>0</v>
      </c>
    </row>
    <row r="68" spans="1:25" ht="19.5" customHeight="1">
      <c r="A68" s="429"/>
      <c r="B68" s="427"/>
      <c r="C68" s="448" t="s">
        <v>412</v>
      </c>
      <c r="D68" s="448"/>
      <c r="E68" s="154">
        <v>54</v>
      </c>
      <c r="F68" s="272">
        <v>52</v>
      </c>
      <c r="G68" s="272">
        <v>48</v>
      </c>
      <c r="H68" s="272">
        <v>4</v>
      </c>
      <c r="I68" s="272">
        <v>0</v>
      </c>
      <c r="J68" s="272">
        <v>0</v>
      </c>
      <c r="K68" s="272">
        <v>0</v>
      </c>
      <c r="L68" s="272">
        <v>46</v>
      </c>
      <c r="M68" s="272">
        <v>43</v>
      </c>
      <c r="N68" s="272">
        <v>3</v>
      </c>
      <c r="O68" s="449">
        <v>6</v>
      </c>
      <c r="P68" s="450"/>
      <c r="Q68" s="272">
        <v>5</v>
      </c>
      <c r="R68" s="272">
        <v>1</v>
      </c>
      <c r="S68" s="272">
        <v>0</v>
      </c>
      <c r="T68" s="272">
        <v>0</v>
      </c>
      <c r="U68" s="272">
        <v>0</v>
      </c>
      <c r="V68" s="268">
        <f t="shared" si="4"/>
        <v>0</v>
      </c>
      <c r="W68" s="268">
        <f t="shared" si="5"/>
        <v>0</v>
      </c>
      <c r="X68" s="268">
        <f t="shared" si="6"/>
        <v>0</v>
      </c>
      <c r="Y68" s="268">
        <f t="shared" si="7"/>
        <v>0</v>
      </c>
    </row>
    <row r="69" spans="1:25" ht="19.5" customHeight="1">
      <c r="A69" s="429"/>
      <c r="B69" s="452" t="s">
        <v>413</v>
      </c>
      <c r="C69" s="448" t="s">
        <v>414</v>
      </c>
      <c r="D69" s="448"/>
      <c r="E69" s="154">
        <v>55</v>
      </c>
      <c r="F69" s="272">
        <v>227</v>
      </c>
      <c r="G69" s="272">
        <v>89</v>
      </c>
      <c r="H69" s="272">
        <v>138</v>
      </c>
      <c r="I69" s="272">
        <v>0</v>
      </c>
      <c r="J69" s="272">
        <v>0</v>
      </c>
      <c r="K69" s="272">
        <v>0</v>
      </c>
      <c r="L69" s="272">
        <v>195</v>
      </c>
      <c r="M69" s="272">
        <v>79</v>
      </c>
      <c r="N69" s="272">
        <v>116</v>
      </c>
      <c r="O69" s="449">
        <v>31</v>
      </c>
      <c r="P69" s="450"/>
      <c r="Q69" s="272">
        <v>10</v>
      </c>
      <c r="R69" s="272">
        <v>21</v>
      </c>
      <c r="S69" s="272">
        <v>1</v>
      </c>
      <c r="T69" s="272">
        <v>0</v>
      </c>
      <c r="U69" s="272">
        <v>1</v>
      </c>
      <c r="V69" s="268">
        <f t="shared" si="4"/>
        <v>0</v>
      </c>
      <c r="W69" s="268">
        <f t="shared" si="5"/>
        <v>0</v>
      </c>
      <c r="X69" s="268">
        <f t="shared" si="6"/>
        <v>0</v>
      </c>
      <c r="Y69" s="268">
        <f t="shared" si="7"/>
        <v>0</v>
      </c>
    </row>
    <row r="70" spans="1:25" ht="19.5" customHeight="1">
      <c r="A70" s="429"/>
      <c r="B70" s="453"/>
      <c r="C70" s="448" t="s">
        <v>415</v>
      </c>
      <c r="D70" s="448"/>
      <c r="E70" s="154">
        <v>56</v>
      </c>
      <c r="F70" s="272">
        <v>710</v>
      </c>
      <c r="G70" s="272">
        <v>520</v>
      </c>
      <c r="H70" s="272">
        <v>190</v>
      </c>
      <c r="I70" s="272">
        <v>13</v>
      </c>
      <c r="J70" s="272">
        <v>8</v>
      </c>
      <c r="K70" s="272">
        <v>5</v>
      </c>
      <c r="L70" s="272">
        <v>610</v>
      </c>
      <c r="M70" s="272">
        <v>459</v>
      </c>
      <c r="N70" s="272">
        <v>151</v>
      </c>
      <c r="O70" s="449">
        <v>80</v>
      </c>
      <c r="P70" s="450"/>
      <c r="Q70" s="272">
        <v>48</v>
      </c>
      <c r="R70" s="272">
        <v>32</v>
      </c>
      <c r="S70" s="272">
        <v>7</v>
      </c>
      <c r="T70" s="272">
        <v>5</v>
      </c>
      <c r="U70" s="272">
        <v>2</v>
      </c>
      <c r="V70" s="268">
        <f t="shared" si="4"/>
        <v>0</v>
      </c>
      <c r="W70" s="268">
        <f t="shared" si="5"/>
        <v>0</v>
      </c>
      <c r="X70" s="268">
        <f t="shared" si="6"/>
        <v>0</v>
      </c>
      <c r="Y70" s="268">
        <f t="shared" si="7"/>
        <v>0</v>
      </c>
    </row>
    <row r="71" spans="1:25" ht="57" customHeight="1">
      <c r="A71" s="429"/>
      <c r="B71" s="157" t="s">
        <v>416</v>
      </c>
      <c r="C71" s="448" t="s">
        <v>416</v>
      </c>
      <c r="D71" s="448"/>
      <c r="E71" s="154">
        <v>57</v>
      </c>
      <c r="F71" s="272">
        <v>233</v>
      </c>
      <c r="G71" s="272">
        <v>159</v>
      </c>
      <c r="H71" s="272">
        <v>74</v>
      </c>
      <c r="I71" s="272">
        <v>7</v>
      </c>
      <c r="J71" s="272">
        <v>6</v>
      </c>
      <c r="K71" s="272">
        <v>1</v>
      </c>
      <c r="L71" s="272">
        <v>220</v>
      </c>
      <c r="M71" s="272">
        <v>152</v>
      </c>
      <c r="N71" s="272">
        <v>68</v>
      </c>
      <c r="O71" s="449">
        <v>5</v>
      </c>
      <c r="P71" s="450"/>
      <c r="Q71" s="272">
        <v>1</v>
      </c>
      <c r="R71" s="272">
        <v>4</v>
      </c>
      <c r="S71" s="272">
        <v>1</v>
      </c>
      <c r="T71" s="272">
        <v>0</v>
      </c>
      <c r="U71" s="272">
        <v>1</v>
      </c>
      <c r="V71" s="268">
        <f t="shared" si="4"/>
        <v>0</v>
      </c>
      <c r="W71" s="268">
        <f t="shared" si="5"/>
        <v>0</v>
      </c>
      <c r="X71" s="268">
        <f t="shared" si="6"/>
        <v>0</v>
      </c>
      <c r="Y71" s="268">
        <f t="shared" si="7"/>
        <v>0</v>
      </c>
    </row>
    <row r="72" spans="1:25" ht="28.5" customHeight="1">
      <c r="A72" s="430"/>
      <c r="B72" s="157" t="s">
        <v>417</v>
      </c>
      <c r="C72" s="448" t="s">
        <v>418</v>
      </c>
      <c r="D72" s="448"/>
      <c r="E72" s="154">
        <v>58</v>
      </c>
      <c r="F72" s="272">
        <v>22</v>
      </c>
      <c r="G72" s="272">
        <v>9</v>
      </c>
      <c r="H72" s="272">
        <v>13</v>
      </c>
      <c r="I72" s="272">
        <v>0</v>
      </c>
      <c r="J72" s="272">
        <v>0</v>
      </c>
      <c r="K72" s="272">
        <v>0</v>
      </c>
      <c r="L72" s="272">
        <v>22</v>
      </c>
      <c r="M72" s="272">
        <v>9</v>
      </c>
      <c r="N72" s="272">
        <v>13</v>
      </c>
      <c r="O72" s="449">
        <v>0</v>
      </c>
      <c r="P72" s="450"/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68">
        <f t="shared" si="4"/>
        <v>0</v>
      </c>
      <c r="W72" s="268">
        <f t="shared" si="5"/>
        <v>0</v>
      </c>
      <c r="X72" s="268">
        <f t="shared" si="6"/>
        <v>0</v>
      </c>
      <c r="Y72" s="268">
        <f t="shared" si="7"/>
        <v>0</v>
      </c>
    </row>
    <row r="73" spans="1:25" ht="19.5" customHeight="1">
      <c r="A73" s="428" t="s">
        <v>419</v>
      </c>
      <c r="B73" s="425" t="s">
        <v>420</v>
      </c>
      <c r="C73" s="448" t="s">
        <v>422</v>
      </c>
      <c r="D73" s="448"/>
      <c r="E73" s="154">
        <v>59</v>
      </c>
      <c r="F73" s="272">
        <v>62</v>
      </c>
      <c r="G73" s="272">
        <v>43</v>
      </c>
      <c r="H73" s="272">
        <v>19</v>
      </c>
      <c r="I73" s="272">
        <v>0</v>
      </c>
      <c r="J73" s="272">
        <v>0</v>
      </c>
      <c r="K73" s="272">
        <v>0</v>
      </c>
      <c r="L73" s="272">
        <v>53</v>
      </c>
      <c r="M73" s="272">
        <v>39</v>
      </c>
      <c r="N73" s="272">
        <v>14</v>
      </c>
      <c r="O73" s="449">
        <v>8</v>
      </c>
      <c r="P73" s="450"/>
      <c r="Q73" s="272">
        <v>3</v>
      </c>
      <c r="R73" s="272">
        <v>5</v>
      </c>
      <c r="S73" s="272">
        <v>1</v>
      </c>
      <c r="T73" s="272">
        <v>1</v>
      </c>
      <c r="U73" s="272">
        <v>0</v>
      </c>
      <c r="V73" s="268">
        <f t="shared" si="4"/>
        <v>0</v>
      </c>
      <c r="W73" s="268">
        <f t="shared" si="5"/>
        <v>0</v>
      </c>
      <c r="X73" s="268">
        <f t="shared" si="6"/>
        <v>0</v>
      </c>
      <c r="Y73" s="268">
        <f t="shared" si="7"/>
        <v>0</v>
      </c>
    </row>
    <row r="74" spans="1:25" ht="19.5" customHeight="1">
      <c r="A74" s="429"/>
      <c r="B74" s="426"/>
      <c r="C74" s="448" t="s">
        <v>421</v>
      </c>
      <c r="D74" s="448"/>
      <c r="E74" s="154">
        <v>60</v>
      </c>
      <c r="F74" s="272">
        <v>10</v>
      </c>
      <c r="G74" s="272">
        <v>3</v>
      </c>
      <c r="H74" s="272">
        <v>7</v>
      </c>
      <c r="I74" s="272">
        <v>0</v>
      </c>
      <c r="J74" s="272">
        <v>0</v>
      </c>
      <c r="K74" s="272">
        <v>0</v>
      </c>
      <c r="L74" s="272">
        <v>10</v>
      </c>
      <c r="M74" s="272">
        <v>3</v>
      </c>
      <c r="N74" s="272">
        <v>7</v>
      </c>
      <c r="O74" s="449">
        <v>0</v>
      </c>
      <c r="P74" s="450"/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68">
        <f t="shared" si="4"/>
        <v>0</v>
      </c>
      <c r="W74" s="268">
        <f t="shared" si="5"/>
        <v>0</v>
      </c>
      <c r="X74" s="268">
        <f t="shared" si="6"/>
        <v>0</v>
      </c>
      <c r="Y74" s="268">
        <f t="shared" si="7"/>
        <v>0</v>
      </c>
    </row>
    <row r="75" spans="1:25" ht="19.5" customHeight="1">
      <c r="A75" s="429"/>
      <c r="B75" s="427"/>
      <c r="C75" s="448" t="s">
        <v>423</v>
      </c>
      <c r="D75" s="448"/>
      <c r="E75" s="154">
        <v>61</v>
      </c>
      <c r="F75" s="272">
        <v>9</v>
      </c>
      <c r="G75" s="272">
        <v>3</v>
      </c>
      <c r="H75" s="272">
        <v>6</v>
      </c>
      <c r="I75" s="272">
        <v>0</v>
      </c>
      <c r="J75" s="272">
        <v>0</v>
      </c>
      <c r="K75" s="272">
        <v>0</v>
      </c>
      <c r="L75" s="272">
        <v>0</v>
      </c>
      <c r="M75" s="272">
        <v>0</v>
      </c>
      <c r="N75" s="272">
        <v>0</v>
      </c>
      <c r="O75" s="449">
        <v>9</v>
      </c>
      <c r="P75" s="450"/>
      <c r="Q75" s="272">
        <v>3</v>
      </c>
      <c r="R75" s="272">
        <v>6</v>
      </c>
      <c r="S75" s="272">
        <v>0</v>
      </c>
      <c r="T75" s="272">
        <v>0</v>
      </c>
      <c r="U75" s="272">
        <v>0</v>
      </c>
      <c r="V75" s="268">
        <f t="shared" si="4"/>
        <v>0</v>
      </c>
      <c r="W75" s="268">
        <f t="shared" si="5"/>
        <v>0</v>
      </c>
      <c r="X75" s="268">
        <f t="shared" si="6"/>
        <v>0</v>
      </c>
      <c r="Y75" s="268">
        <f t="shared" si="7"/>
        <v>0</v>
      </c>
    </row>
    <row r="76" spans="1:25" ht="19.5" customHeight="1">
      <c r="A76" s="429"/>
      <c r="B76" s="157" t="s">
        <v>424</v>
      </c>
      <c r="C76" s="448" t="s">
        <v>424</v>
      </c>
      <c r="D76" s="448"/>
      <c r="E76" s="154">
        <v>62</v>
      </c>
      <c r="F76" s="272">
        <v>52</v>
      </c>
      <c r="G76" s="272">
        <v>24</v>
      </c>
      <c r="H76" s="272">
        <v>28</v>
      </c>
      <c r="I76" s="272">
        <v>0</v>
      </c>
      <c r="J76" s="272">
        <v>0</v>
      </c>
      <c r="K76" s="272">
        <v>0</v>
      </c>
      <c r="L76" s="272">
        <v>43</v>
      </c>
      <c r="M76" s="272">
        <v>19</v>
      </c>
      <c r="N76" s="272">
        <v>24</v>
      </c>
      <c r="O76" s="449">
        <v>9</v>
      </c>
      <c r="P76" s="450"/>
      <c r="Q76" s="272">
        <v>5</v>
      </c>
      <c r="R76" s="272">
        <v>4</v>
      </c>
      <c r="S76" s="272">
        <v>0</v>
      </c>
      <c r="T76" s="272">
        <v>0</v>
      </c>
      <c r="U76" s="272">
        <v>0</v>
      </c>
      <c r="V76" s="268">
        <f t="shared" si="4"/>
        <v>0</v>
      </c>
      <c r="W76" s="268">
        <f t="shared" si="5"/>
        <v>0</v>
      </c>
      <c r="X76" s="268">
        <f t="shared" si="6"/>
        <v>0</v>
      </c>
      <c r="Y76" s="268">
        <f t="shared" si="7"/>
        <v>0</v>
      </c>
    </row>
    <row r="77" spans="1:25" ht="19.5" customHeight="1">
      <c r="A77" s="430"/>
      <c r="B77" s="157" t="s">
        <v>426</v>
      </c>
      <c r="C77" s="448" t="s">
        <v>426</v>
      </c>
      <c r="D77" s="448"/>
      <c r="E77" s="154">
        <v>63</v>
      </c>
      <c r="F77" s="272">
        <v>60</v>
      </c>
      <c r="G77" s="272">
        <v>33</v>
      </c>
      <c r="H77" s="272">
        <v>27</v>
      </c>
      <c r="I77" s="272">
        <v>0</v>
      </c>
      <c r="J77" s="272">
        <v>0</v>
      </c>
      <c r="K77" s="272">
        <v>0</v>
      </c>
      <c r="L77" s="272">
        <v>46</v>
      </c>
      <c r="M77" s="272">
        <v>24</v>
      </c>
      <c r="N77" s="272">
        <v>22</v>
      </c>
      <c r="O77" s="449">
        <v>13</v>
      </c>
      <c r="P77" s="450"/>
      <c r="Q77" s="272">
        <v>8</v>
      </c>
      <c r="R77" s="272">
        <v>5</v>
      </c>
      <c r="S77" s="272">
        <v>1</v>
      </c>
      <c r="T77" s="272">
        <v>1</v>
      </c>
      <c r="U77" s="272">
        <v>0</v>
      </c>
      <c r="V77" s="268">
        <f t="shared" si="4"/>
        <v>0</v>
      </c>
      <c r="W77" s="268">
        <f t="shared" si="5"/>
        <v>0</v>
      </c>
      <c r="X77" s="268">
        <f t="shared" si="6"/>
        <v>0</v>
      </c>
      <c r="Y77" s="268">
        <f t="shared" si="7"/>
        <v>0</v>
      </c>
    </row>
    <row r="78" spans="1:25" ht="19.5" customHeight="1">
      <c r="A78" s="428" t="s">
        <v>429</v>
      </c>
      <c r="B78" s="425" t="s">
        <v>430</v>
      </c>
      <c r="C78" s="448" t="s">
        <v>431</v>
      </c>
      <c r="D78" s="448"/>
      <c r="E78" s="154">
        <v>64</v>
      </c>
      <c r="F78" s="272">
        <v>421</v>
      </c>
      <c r="G78" s="272">
        <v>66</v>
      </c>
      <c r="H78" s="272">
        <v>355</v>
      </c>
      <c r="I78" s="272">
        <v>91</v>
      </c>
      <c r="J78" s="272">
        <v>22</v>
      </c>
      <c r="K78" s="272">
        <v>69</v>
      </c>
      <c r="L78" s="272">
        <v>330</v>
      </c>
      <c r="M78" s="272">
        <v>44</v>
      </c>
      <c r="N78" s="272">
        <v>286</v>
      </c>
      <c r="O78" s="449">
        <v>0</v>
      </c>
      <c r="P78" s="450"/>
      <c r="Q78" s="272">
        <v>0</v>
      </c>
      <c r="R78" s="272">
        <v>0</v>
      </c>
      <c r="S78" s="272">
        <v>0</v>
      </c>
      <c r="T78" s="272">
        <v>0</v>
      </c>
      <c r="U78" s="272">
        <v>0</v>
      </c>
      <c r="V78" s="268">
        <f aca="true" t="shared" si="8" ref="V78:V97">+F78-I78-L78-O78-S78</f>
        <v>0</v>
      </c>
      <c r="W78" s="268">
        <f aca="true" t="shared" si="9" ref="W78:W97">+F78-G78-H78</f>
        <v>0</v>
      </c>
      <c r="X78" s="268">
        <f aca="true" t="shared" si="10" ref="X78:X97">+G78-J78-M78-Q78-T78</f>
        <v>0</v>
      </c>
      <c r="Y78" s="268">
        <f aca="true" t="shared" si="11" ref="Y78:Y97">+H78-K78-N78-R78-U78</f>
        <v>0</v>
      </c>
    </row>
    <row r="79" spans="1:25" ht="19.5" customHeight="1">
      <c r="A79" s="429"/>
      <c r="B79" s="426"/>
      <c r="C79" s="448" t="s">
        <v>432</v>
      </c>
      <c r="D79" s="448"/>
      <c r="E79" s="154">
        <v>65</v>
      </c>
      <c r="F79" s="272">
        <v>1109</v>
      </c>
      <c r="G79" s="272">
        <v>259</v>
      </c>
      <c r="H79" s="272">
        <v>850</v>
      </c>
      <c r="I79" s="272">
        <v>81</v>
      </c>
      <c r="J79" s="272">
        <v>25</v>
      </c>
      <c r="K79" s="272">
        <v>56</v>
      </c>
      <c r="L79" s="272">
        <v>1028</v>
      </c>
      <c r="M79" s="272">
        <v>234</v>
      </c>
      <c r="N79" s="272">
        <v>794</v>
      </c>
      <c r="O79" s="449">
        <v>0</v>
      </c>
      <c r="P79" s="450"/>
      <c r="Q79" s="272">
        <v>0</v>
      </c>
      <c r="R79" s="272">
        <v>0</v>
      </c>
      <c r="S79" s="272">
        <v>0</v>
      </c>
      <c r="T79" s="272">
        <v>0</v>
      </c>
      <c r="U79" s="272">
        <v>0</v>
      </c>
      <c r="V79" s="268">
        <f t="shared" si="8"/>
        <v>0</v>
      </c>
      <c r="W79" s="268">
        <f t="shared" si="9"/>
        <v>0</v>
      </c>
      <c r="X79" s="268">
        <f t="shared" si="10"/>
        <v>0</v>
      </c>
      <c r="Y79" s="268">
        <f t="shared" si="11"/>
        <v>0</v>
      </c>
    </row>
    <row r="80" spans="1:25" ht="19.5" customHeight="1">
      <c r="A80" s="429"/>
      <c r="B80" s="426"/>
      <c r="C80" s="448" t="s">
        <v>433</v>
      </c>
      <c r="D80" s="448"/>
      <c r="E80" s="154">
        <v>66</v>
      </c>
      <c r="F80" s="272">
        <v>948</v>
      </c>
      <c r="G80" s="272">
        <v>109</v>
      </c>
      <c r="H80" s="272">
        <v>839</v>
      </c>
      <c r="I80" s="272">
        <v>268</v>
      </c>
      <c r="J80" s="272">
        <v>27</v>
      </c>
      <c r="K80" s="272">
        <v>241</v>
      </c>
      <c r="L80" s="272">
        <v>668</v>
      </c>
      <c r="M80" s="272">
        <v>81</v>
      </c>
      <c r="N80" s="272">
        <v>587</v>
      </c>
      <c r="O80" s="449">
        <v>12</v>
      </c>
      <c r="P80" s="450"/>
      <c r="Q80" s="272">
        <v>1</v>
      </c>
      <c r="R80" s="272">
        <v>11</v>
      </c>
      <c r="S80" s="272">
        <v>0</v>
      </c>
      <c r="T80" s="272">
        <v>0</v>
      </c>
      <c r="U80" s="272">
        <v>0</v>
      </c>
      <c r="V80" s="268">
        <f t="shared" si="8"/>
        <v>0</v>
      </c>
      <c r="W80" s="268">
        <f t="shared" si="9"/>
        <v>0</v>
      </c>
      <c r="X80" s="268">
        <f t="shared" si="10"/>
        <v>0</v>
      </c>
      <c r="Y80" s="268">
        <f t="shared" si="11"/>
        <v>0</v>
      </c>
    </row>
    <row r="81" spans="1:25" ht="24.75" customHeight="1">
      <c r="A81" s="429"/>
      <c r="B81" s="426"/>
      <c r="C81" s="448" t="s">
        <v>473</v>
      </c>
      <c r="D81" s="448"/>
      <c r="E81" s="154">
        <v>67</v>
      </c>
      <c r="F81" s="272">
        <v>194</v>
      </c>
      <c r="G81" s="272">
        <v>45</v>
      </c>
      <c r="H81" s="272">
        <v>149</v>
      </c>
      <c r="I81" s="272">
        <v>56</v>
      </c>
      <c r="J81" s="272">
        <v>8</v>
      </c>
      <c r="K81" s="272">
        <v>48</v>
      </c>
      <c r="L81" s="272">
        <v>138</v>
      </c>
      <c r="M81" s="272">
        <v>37</v>
      </c>
      <c r="N81" s="272">
        <v>101</v>
      </c>
      <c r="O81" s="449">
        <v>0</v>
      </c>
      <c r="P81" s="450"/>
      <c r="Q81" s="272">
        <v>0</v>
      </c>
      <c r="R81" s="272">
        <v>0</v>
      </c>
      <c r="S81" s="272">
        <v>0</v>
      </c>
      <c r="T81" s="272">
        <v>0</v>
      </c>
      <c r="U81" s="272">
        <v>0</v>
      </c>
      <c r="V81" s="268">
        <f t="shared" si="8"/>
        <v>0</v>
      </c>
      <c r="W81" s="268">
        <f t="shared" si="9"/>
        <v>0</v>
      </c>
      <c r="X81" s="268">
        <f t="shared" si="10"/>
        <v>0</v>
      </c>
      <c r="Y81" s="268">
        <f t="shared" si="11"/>
        <v>0</v>
      </c>
    </row>
    <row r="82" spans="1:25" ht="19.5" customHeight="1">
      <c r="A82" s="429"/>
      <c r="B82" s="426"/>
      <c r="C82" s="448" t="s">
        <v>435</v>
      </c>
      <c r="D82" s="448"/>
      <c r="E82" s="154">
        <v>68</v>
      </c>
      <c r="F82" s="272">
        <v>59</v>
      </c>
      <c r="G82" s="272">
        <v>16</v>
      </c>
      <c r="H82" s="272">
        <v>43</v>
      </c>
      <c r="I82" s="272">
        <v>0</v>
      </c>
      <c r="J82" s="272">
        <v>0</v>
      </c>
      <c r="K82" s="272">
        <v>0</v>
      </c>
      <c r="L82" s="272">
        <v>59</v>
      </c>
      <c r="M82" s="272">
        <v>16</v>
      </c>
      <c r="N82" s="272">
        <v>43</v>
      </c>
      <c r="O82" s="449">
        <v>0</v>
      </c>
      <c r="P82" s="450"/>
      <c r="Q82" s="272">
        <v>0</v>
      </c>
      <c r="R82" s="272">
        <v>0</v>
      </c>
      <c r="S82" s="272">
        <v>0</v>
      </c>
      <c r="T82" s="272">
        <v>0</v>
      </c>
      <c r="U82" s="272">
        <v>0</v>
      </c>
      <c r="V82" s="268">
        <f t="shared" si="8"/>
        <v>0</v>
      </c>
      <c r="W82" s="268">
        <f t="shared" si="9"/>
        <v>0</v>
      </c>
      <c r="X82" s="268">
        <f t="shared" si="10"/>
        <v>0</v>
      </c>
      <c r="Y82" s="268">
        <f t="shared" si="11"/>
        <v>0</v>
      </c>
    </row>
    <row r="83" spans="1:25" ht="19.5" customHeight="1">
      <c r="A83" s="429"/>
      <c r="B83" s="426"/>
      <c r="C83" s="448" t="s">
        <v>436</v>
      </c>
      <c r="D83" s="448"/>
      <c r="E83" s="154">
        <v>69</v>
      </c>
      <c r="F83" s="272">
        <v>847</v>
      </c>
      <c r="G83" s="272">
        <v>83</v>
      </c>
      <c r="H83" s="272">
        <v>764</v>
      </c>
      <c r="I83" s="272">
        <v>92</v>
      </c>
      <c r="J83" s="272">
        <v>11</v>
      </c>
      <c r="K83" s="272">
        <v>81</v>
      </c>
      <c r="L83" s="272">
        <v>725</v>
      </c>
      <c r="M83" s="272">
        <v>66</v>
      </c>
      <c r="N83" s="272">
        <v>659</v>
      </c>
      <c r="O83" s="449">
        <v>30</v>
      </c>
      <c r="P83" s="450"/>
      <c r="Q83" s="272">
        <v>6</v>
      </c>
      <c r="R83" s="272">
        <v>24</v>
      </c>
      <c r="S83" s="272">
        <v>0</v>
      </c>
      <c r="T83" s="272">
        <v>0</v>
      </c>
      <c r="U83" s="272">
        <v>0</v>
      </c>
      <c r="V83" s="268">
        <f t="shared" si="8"/>
        <v>0</v>
      </c>
      <c r="W83" s="268">
        <f t="shared" si="9"/>
        <v>0</v>
      </c>
      <c r="X83" s="268">
        <f t="shared" si="10"/>
        <v>0</v>
      </c>
      <c r="Y83" s="268">
        <f t="shared" si="11"/>
        <v>0</v>
      </c>
    </row>
    <row r="84" spans="1:25" ht="19.5" customHeight="1">
      <c r="A84" s="429"/>
      <c r="B84" s="426"/>
      <c r="C84" s="448" t="s">
        <v>437</v>
      </c>
      <c r="D84" s="448"/>
      <c r="E84" s="154">
        <v>70</v>
      </c>
      <c r="F84" s="272">
        <v>246</v>
      </c>
      <c r="G84" s="272">
        <v>65</v>
      </c>
      <c r="H84" s="272">
        <v>181</v>
      </c>
      <c r="I84" s="272">
        <v>8</v>
      </c>
      <c r="J84" s="272">
        <v>2</v>
      </c>
      <c r="K84" s="272">
        <v>6</v>
      </c>
      <c r="L84" s="272">
        <v>226</v>
      </c>
      <c r="M84" s="272">
        <v>62</v>
      </c>
      <c r="N84" s="272">
        <v>164</v>
      </c>
      <c r="O84" s="449">
        <v>12</v>
      </c>
      <c r="P84" s="450"/>
      <c r="Q84" s="272">
        <v>1</v>
      </c>
      <c r="R84" s="272">
        <v>11</v>
      </c>
      <c r="S84" s="272">
        <v>0</v>
      </c>
      <c r="T84" s="272">
        <v>0</v>
      </c>
      <c r="U84" s="272">
        <v>0</v>
      </c>
      <c r="V84" s="268">
        <f t="shared" si="8"/>
        <v>0</v>
      </c>
      <c r="W84" s="268">
        <f t="shared" si="9"/>
        <v>0</v>
      </c>
      <c r="X84" s="268">
        <f t="shared" si="10"/>
        <v>0</v>
      </c>
      <c r="Y84" s="268">
        <f t="shared" si="11"/>
        <v>0</v>
      </c>
    </row>
    <row r="85" spans="1:25" ht="19.5" customHeight="1">
      <c r="A85" s="429"/>
      <c r="B85" s="427"/>
      <c r="C85" s="448" t="s">
        <v>438</v>
      </c>
      <c r="D85" s="448"/>
      <c r="E85" s="154">
        <v>71</v>
      </c>
      <c r="F85" s="272">
        <v>6</v>
      </c>
      <c r="G85" s="272">
        <v>0</v>
      </c>
      <c r="H85" s="272">
        <v>6</v>
      </c>
      <c r="I85" s="272">
        <v>0</v>
      </c>
      <c r="J85" s="272">
        <v>0</v>
      </c>
      <c r="K85" s="272">
        <v>0</v>
      </c>
      <c r="L85" s="272">
        <v>6</v>
      </c>
      <c r="M85" s="272">
        <v>0</v>
      </c>
      <c r="N85" s="272">
        <v>6</v>
      </c>
      <c r="O85" s="449">
        <v>0</v>
      </c>
      <c r="P85" s="450"/>
      <c r="Q85" s="272">
        <v>0</v>
      </c>
      <c r="R85" s="272">
        <v>0</v>
      </c>
      <c r="S85" s="272">
        <v>0</v>
      </c>
      <c r="T85" s="272">
        <v>0</v>
      </c>
      <c r="U85" s="272">
        <v>0</v>
      </c>
      <c r="V85" s="268">
        <f t="shared" si="8"/>
        <v>0</v>
      </c>
      <c r="W85" s="268">
        <f t="shared" si="9"/>
        <v>0</v>
      </c>
      <c r="X85" s="268">
        <f t="shared" si="10"/>
        <v>0</v>
      </c>
      <c r="Y85" s="268">
        <f t="shared" si="11"/>
        <v>0</v>
      </c>
    </row>
    <row r="86" spans="1:25" ht="19.5" customHeight="1">
      <c r="A86" s="429"/>
      <c r="B86" s="157" t="s">
        <v>439</v>
      </c>
      <c r="C86" s="448" t="s">
        <v>440</v>
      </c>
      <c r="D86" s="448"/>
      <c r="E86" s="154">
        <v>72</v>
      </c>
      <c r="F86" s="272">
        <v>234</v>
      </c>
      <c r="G86" s="272">
        <v>38</v>
      </c>
      <c r="H86" s="272">
        <v>196</v>
      </c>
      <c r="I86" s="272">
        <v>0</v>
      </c>
      <c r="J86" s="272">
        <v>0</v>
      </c>
      <c r="K86" s="272">
        <v>0</v>
      </c>
      <c r="L86" s="272">
        <v>212</v>
      </c>
      <c r="M86" s="272">
        <v>36</v>
      </c>
      <c r="N86" s="272">
        <v>176</v>
      </c>
      <c r="O86" s="449">
        <v>20</v>
      </c>
      <c r="P86" s="450"/>
      <c r="Q86" s="272">
        <v>2</v>
      </c>
      <c r="R86" s="272">
        <v>18</v>
      </c>
      <c r="S86" s="272">
        <v>2</v>
      </c>
      <c r="T86" s="272">
        <v>0</v>
      </c>
      <c r="U86" s="272">
        <v>2</v>
      </c>
      <c r="V86" s="268">
        <f t="shared" si="8"/>
        <v>0</v>
      </c>
      <c r="W86" s="268">
        <f t="shared" si="9"/>
        <v>0</v>
      </c>
      <c r="X86" s="268">
        <f t="shared" si="10"/>
        <v>0</v>
      </c>
      <c r="Y86" s="268">
        <f t="shared" si="11"/>
        <v>0</v>
      </c>
    </row>
    <row r="87" spans="1:25" ht="43.5" customHeight="1">
      <c r="A87" s="430"/>
      <c r="B87" s="157" t="s">
        <v>441</v>
      </c>
      <c r="C87" s="448" t="s">
        <v>441</v>
      </c>
      <c r="D87" s="448"/>
      <c r="E87" s="154">
        <v>73</v>
      </c>
      <c r="F87" s="272">
        <v>19</v>
      </c>
      <c r="G87" s="272">
        <v>1</v>
      </c>
      <c r="H87" s="272">
        <v>18</v>
      </c>
      <c r="I87" s="272">
        <v>0</v>
      </c>
      <c r="J87" s="272">
        <v>0</v>
      </c>
      <c r="K87" s="272">
        <v>0</v>
      </c>
      <c r="L87" s="272">
        <v>19</v>
      </c>
      <c r="M87" s="272">
        <v>1</v>
      </c>
      <c r="N87" s="272">
        <v>18</v>
      </c>
      <c r="O87" s="449">
        <v>0</v>
      </c>
      <c r="P87" s="450"/>
      <c r="Q87" s="272">
        <v>0</v>
      </c>
      <c r="R87" s="272">
        <v>0</v>
      </c>
      <c r="S87" s="272">
        <v>0</v>
      </c>
      <c r="T87" s="272">
        <v>0</v>
      </c>
      <c r="U87" s="272">
        <v>0</v>
      </c>
      <c r="V87" s="268">
        <f t="shared" si="8"/>
        <v>0</v>
      </c>
      <c r="W87" s="268">
        <f t="shared" si="9"/>
        <v>0</v>
      </c>
      <c r="X87" s="268">
        <f t="shared" si="10"/>
        <v>0</v>
      </c>
      <c r="Y87" s="268">
        <f t="shared" si="11"/>
        <v>0</v>
      </c>
    </row>
    <row r="88" spans="1:25" ht="19.5" customHeight="1">
      <c r="A88" s="428" t="s">
        <v>442</v>
      </c>
      <c r="B88" s="425" t="s">
        <v>443</v>
      </c>
      <c r="C88" s="448" t="s">
        <v>444</v>
      </c>
      <c r="D88" s="448"/>
      <c r="E88" s="154">
        <v>74</v>
      </c>
      <c r="F88" s="272">
        <v>20</v>
      </c>
      <c r="G88" s="272">
        <v>3</v>
      </c>
      <c r="H88" s="272">
        <v>17</v>
      </c>
      <c r="I88" s="272">
        <v>0</v>
      </c>
      <c r="J88" s="272">
        <v>0</v>
      </c>
      <c r="K88" s="272">
        <v>0</v>
      </c>
      <c r="L88" s="272">
        <v>20</v>
      </c>
      <c r="M88" s="272">
        <v>3</v>
      </c>
      <c r="N88" s="272">
        <v>17</v>
      </c>
      <c r="O88" s="449">
        <v>0</v>
      </c>
      <c r="P88" s="450"/>
      <c r="Q88" s="272">
        <v>0</v>
      </c>
      <c r="R88" s="272">
        <v>0</v>
      </c>
      <c r="S88" s="272">
        <v>0</v>
      </c>
      <c r="T88" s="272">
        <v>0</v>
      </c>
      <c r="U88" s="272">
        <v>0</v>
      </c>
      <c r="V88" s="268">
        <f t="shared" si="8"/>
        <v>0</v>
      </c>
      <c r="W88" s="268">
        <f t="shared" si="9"/>
        <v>0</v>
      </c>
      <c r="X88" s="268">
        <f t="shared" si="10"/>
        <v>0</v>
      </c>
      <c r="Y88" s="268">
        <f t="shared" si="11"/>
        <v>0</v>
      </c>
    </row>
    <row r="89" spans="1:25" ht="19.5" customHeight="1">
      <c r="A89" s="429"/>
      <c r="B89" s="426"/>
      <c r="C89" s="448" t="s">
        <v>445</v>
      </c>
      <c r="D89" s="448"/>
      <c r="E89" s="154">
        <v>75</v>
      </c>
      <c r="F89" s="272">
        <v>68</v>
      </c>
      <c r="G89" s="272">
        <v>53</v>
      </c>
      <c r="H89" s="272">
        <v>15</v>
      </c>
      <c r="I89" s="272">
        <v>0</v>
      </c>
      <c r="J89" s="272">
        <v>0</v>
      </c>
      <c r="K89" s="272">
        <v>0</v>
      </c>
      <c r="L89" s="272">
        <v>63</v>
      </c>
      <c r="M89" s="272">
        <v>49</v>
      </c>
      <c r="N89" s="272">
        <v>14</v>
      </c>
      <c r="O89" s="449">
        <v>5</v>
      </c>
      <c r="P89" s="450"/>
      <c r="Q89" s="272">
        <v>4</v>
      </c>
      <c r="R89" s="272">
        <v>1</v>
      </c>
      <c r="S89" s="272">
        <v>0</v>
      </c>
      <c r="T89" s="272">
        <v>0</v>
      </c>
      <c r="U89" s="272">
        <v>0</v>
      </c>
      <c r="V89" s="268">
        <f t="shared" si="8"/>
        <v>0</v>
      </c>
      <c r="W89" s="268">
        <f t="shared" si="9"/>
        <v>0</v>
      </c>
      <c r="X89" s="268">
        <f t="shared" si="10"/>
        <v>0</v>
      </c>
      <c r="Y89" s="268">
        <f t="shared" si="11"/>
        <v>0</v>
      </c>
    </row>
    <row r="90" spans="1:25" ht="19.5" customHeight="1">
      <c r="A90" s="429"/>
      <c r="B90" s="427"/>
      <c r="C90" s="448" t="s">
        <v>474</v>
      </c>
      <c r="D90" s="448"/>
      <c r="E90" s="154">
        <v>76</v>
      </c>
      <c r="F90" s="272">
        <v>352</v>
      </c>
      <c r="G90" s="272">
        <v>122</v>
      </c>
      <c r="H90" s="272">
        <v>230</v>
      </c>
      <c r="I90" s="272">
        <v>0</v>
      </c>
      <c r="J90" s="272">
        <v>0</v>
      </c>
      <c r="K90" s="272">
        <v>0</v>
      </c>
      <c r="L90" s="272">
        <v>349</v>
      </c>
      <c r="M90" s="272">
        <v>119</v>
      </c>
      <c r="N90" s="272">
        <v>230</v>
      </c>
      <c r="O90" s="449">
        <v>3</v>
      </c>
      <c r="P90" s="450"/>
      <c r="Q90" s="272">
        <v>3</v>
      </c>
      <c r="R90" s="272">
        <v>0</v>
      </c>
      <c r="S90" s="272">
        <v>0</v>
      </c>
      <c r="T90" s="272">
        <v>0</v>
      </c>
      <c r="U90" s="272">
        <v>0</v>
      </c>
      <c r="V90" s="268">
        <f t="shared" si="8"/>
        <v>0</v>
      </c>
      <c r="W90" s="268">
        <f t="shared" si="9"/>
        <v>0</v>
      </c>
      <c r="X90" s="268">
        <f t="shared" si="10"/>
        <v>0</v>
      </c>
      <c r="Y90" s="268">
        <f t="shared" si="11"/>
        <v>0</v>
      </c>
    </row>
    <row r="91" spans="1:25" ht="27.75" customHeight="1">
      <c r="A91" s="429"/>
      <c r="B91" s="425" t="s">
        <v>447</v>
      </c>
      <c r="C91" s="448" t="s">
        <v>448</v>
      </c>
      <c r="D91" s="448"/>
      <c r="E91" s="154">
        <v>77</v>
      </c>
      <c r="F91" s="272">
        <v>36</v>
      </c>
      <c r="G91" s="272">
        <v>7</v>
      </c>
      <c r="H91" s="272">
        <v>29</v>
      </c>
      <c r="I91" s="272">
        <v>0</v>
      </c>
      <c r="J91" s="272">
        <v>0</v>
      </c>
      <c r="K91" s="272">
        <v>0</v>
      </c>
      <c r="L91" s="272">
        <v>36</v>
      </c>
      <c r="M91" s="272">
        <v>7</v>
      </c>
      <c r="N91" s="272">
        <v>29</v>
      </c>
      <c r="O91" s="449">
        <v>0</v>
      </c>
      <c r="P91" s="450"/>
      <c r="Q91" s="272">
        <v>0</v>
      </c>
      <c r="R91" s="272">
        <v>0</v>
      </c>
      <c r="S91" s="272">
        <v>0</v>
      </c>
      <c r="T91" s="272">
        <v>0</v>
      </c>
      <c r="U91" s="272">
        <v>0</v>
      </c>
      <c r="V91" s="268">
        <f t="shared" si="8"/>
        <v>0</v>
      </c>
      <c r="W91" s="268">
        <f t="shared" si="9"/>
        <v>0</v>
      </c>
      <c r="X91" s="268">
        <f t="shared" si="10"/>
        <v>0</v>
      </c>
      <c r="Y91" s="268">
        <f t="shared" si="11"/>
        <v>0</v>
      </c>
    </row>
    <row r="92" spans="1:25" ht="19.5" customHeight="1">
      <c r="A92" s="429"/>
      <c r="B92" s="426"/>
      <c r="C92" s="448" t="s">
        <v>451</v>
      </c>
      <c r="D92" s="448"/>
      <c r="E92" s="154">
        <v>78</v>
      </c>
      <c r="F92" s="272">
        <v>39</v>
      </c>
      <c r="G92" s="272">
        <v>11</v>
      </c>
      <c r="H92" s="272">
        <v>28</v>
      </c>
      <c r="I92" s="272">
        <v>0</v>
      </c>
      <c r="J92" s="272">
        <v>0</v>
      </c>
      <c r="K92" s="272">
        <v>0</v>
      </c>
      <c r="L92" s="272">
        <v>27</v>
      </c>
      <c r="M92" s="272">
        <v>4</v>
      </c>
      <c r="N92" s="272">
        <v>23</v>
      </c>
      <c r="O92" s="449">
        <v>12</v>
      </c>
      <c r="P92" s="450"/>
      <c r="Q92" s="272">
        <v>7</v>
      </c>
      <c r="R92" s="272">
        <v>5</v>
      </c>
      <c r="S92" s="272">
        <v>0</v>
      </c>
      <c r="T92" s="272">
        <v>0</v>
      </c>
      <c r="U92" s="272">
        <v>0</v>
      </c>
      <c r="V92" s="268">
        <f t="shared" si="8"/>
        <v>0</v>
      </c>
      <c r="W92" s="268">
        <f t="shared" si="9"/>
        <v>0</v>
      </c>
      <c r="X92" s="268">
        <f t="shared" si="10"/>
        <v>0</v>
      </c>
      <c r="Y92" s="268">
        <f t="shared" si="11"/>
        <v>0</v>
      </c>
    </row>
    <row r="93" spans="1:25" ht="29.25" customHeight="1">
      <c r="A93" s="429"/>
      <c r="B93" s="427"/>
      <c r="C93" s="448" t="s">
        <v>449</v>
      </c>
      <c r="D93" s="448"/>
      <c r="E93" s="154">
        <v>79</v>
      </c>
      <c r="F93" s="272">
        <v>25</v>
      </c>
      <c r="G93" s="272">
        <v>11</v>
      </c>
      <c r="H93" s="272">
        <v>14</v>
      </c>
      <c r="I93" s="272">
        <v>0</v>
      </c>
      <c r="J93" s="272">
        <v>0</v>
      </c>
      <c r="K93" s="272">
        <v>0</v>
      </c>
      <c r="L93" s="272">
        <v>23</v>
      </c>
      <c r="M93" s="272">
        <v>9</v>
      </c>
      <c r="N93" s="272">
        <v>14</v>
      </c>
      <c r="O93" s="449">
        <v>2</v>
      </c>
      <c r="P93" s="450"/>
      <c r="Q93" s="272">
        <v>2</v>
      </c>
      <c r="R93" s="272">
        <v>0</v>
      </c>
      <c r="S93" s="272">
        <v>0</v>
      </c>
      <c r="T93" s="272">
        <v>0</v>
      </c>
      <c r="U93" s="272">
        <v>0</v>
      </c>
      <c r="V93" s="268">
        <f t="shared" si="8"/>
        <v>0</v>
      </c>
      <c r="W93" s="268">
        <f t="shared" si="9"/>
        <v>0</v>
      </c>
      <c r="X93" s="268">
        <f t="shared" si="10"/>
        <v>0</v>
      </c>
      <c r="Y93" s="268">
        <f t="shared" si="11"/>
        <v>0</v>
      </c>
    </row>
    <row r="94" spans="1:25" ht="19.5" customHeight="1">
      <c r="A94" s="429"/>
      <c r="B94" s="425" t="s">
        <v>475</v>
      </c>
      <c r="C94" s="448" t="s">
        <v>453</v>
      </c>
      <c r="D94" s="448"/>
      <c r="E94" s="154">
        <v>80</v>
      </c>
      <c r="F94" s="272">
        <v>189</v>
      </c>
      <c r="G94" s="272">
        <v>173</v>
      </c>
      <c r="H94" s="272">
        <v>16</v>
      </c>
      <c r="I94" s="272">
        <v>0</v>
      </c>
      <c r="J94" s="272">
        <v>0</v>
      </c>
      <c r="K94" s="272">
        <v>0</v>
      </c>
      <c r="L94" s="272">
        <v>127</v>
      </c>
      <c r="M94" s="272">
        <v>120</v>
      </c>
      <c r="N94" s="272">
        <v>7</v>
      </c>
      <c r="O94" s="449">
        <v>57</v>
      </c>
      <c r="P94" s="450"/>
      <c r="Q94" s="272">
        <v>49</v>
      </c>
      <c r="R94" s="272">
        <v>8</v>
      </c>
      <c r="S94" s="272">
        <v>5</v>
      </c>
      <c r="T94" s="272">
        <v>4</v>
      </c>
      <c r="U94" s="272">
        <v>1</v>
      </c>
      <c r="V94" s="268">
        <f t="shared" si="8"/>
        <v>0</v>
      </c>
      <c r="W94" s="268">
        <f t="shared" si="9"/>
        <v>0</v>
      </c>
      <c r="X94" s="268">
        <f t="shared" si="10"/>
        <v>0</v>
      </c>
      <c r="Y94" s="268">
        <f t="shared" si="11"/>
        <v>0</v>
      </c>
    </row>
    <row r="95" spans="1:25" ht="19.5" customHeight="1">
      <c r="A95" s="429"/>
      <c r="B95" s="426"/>
      <c r="C95" s="448" t="s">
        <v>454</v>
      </c>
      <c r="D95" s="448"/>
      <c r="E95" s="154">
        <v>81</v>
      </c>
      <c r="F95" s="272">
        <v>634</v>
      </c>
      <c r="G95" s="272">
        <v>439</v>
      </c>
      <c r="H95" s="272">
        <v>195</v>
      </c>
      <c r="I95" s="272">
        <v>0</v>
      </c>
      <c r="J95" s="272">
        <v>0</v>
      </c>
      <c r="K95" s="272">
        <v>0</v>
      </c>
      <c r="L95" s="272">
        <v>518</v>
      </c>
      <c r="M95" s="272">
        <v>354</v>
      </c>
      <c r="N95" s="272">
        <v>164</v>
      </c>
      <c r="O95" s="449">
        <v>96</v>
      </c>
      <c r="P95" s="450"/>
      <c r="Q95" s="272">
        <v>71</v>
      </c>
      <c r="R95" s="272">
        <v>25</v>
      </c>
      <c r="S95" s="272">
        <v>20</v>
      </c>
      <c r="T95" s="272">
        <v>14</v>
      </c>
      <c r="U95" s="272">
        <v>6</v>
      </c>
      <c r="V95" s="268">
        <f t="shared" si="8"/>
        <v>0</v>
      </c>
      <c r="W95" s="268">
        <f t="shared" si="9"/>
        <v>0</v>
      </c>
      <c r="X95" s="268">
        <f t="shared" si="10"/>
        <v>0</v>
      </c>
      <c r="Y95" s="268">
        <f t="shared" si="11"/>
        <v>0</v>
      </c>
    </row>
    <row r="96" spans="1:25" ht="24" customHeight="1">
      <c r="A96" s="429"/>
      <c r="B96" s="427"/>
      <c r="C96" s="448" t="s">
        <v>455</v>
      </c>
      <c r="D96" s="448"/>
      <c r="E96" s="154">
        <v>82</v>
      </c>
      <c r="F96" s="272">
        <v>266</v>
      </c>
      <c r="G96" s="272">
        <v>199</v>
      </c>
      <c r="H96" s="272">
        <v>67</v>
      </c>
      <c r="I96" s="272">
        <v>0</v>
      </c>
      <c r="J96" s="272">
        <v>0</v>
      </c>
      <c r="K96" s="272">
        <v>0</v>
      </c>
      <c r="L96" s="272">
        <v>194</v>
      </c>
      <c r="M96" s="272">
        <v>139</v>
      </c>
      <c r="N96" s="272">
        <v>55</v>
      </c>
      <c r="O96" s="449">
        <v>62</v>
      </c>
      <c r="P96" s="450"/>
      <c r="Q96" s="272">
        <v>53</v>
      </c>
      <c r="R96" s="272">
        <v>9</v>
      </c>
      <c r="S96" s="272">
        <v>10</v>
      </c>
      <c r="T96" s="272">
        <v>7</v>
      </c>
      <c r="U96" s="272">
        <v>3</v>
      </c>
      <c r="V96" s="268">
        <f t="shared" si="8"/>
        <v>0</v>
      </c>
      <c r="W96" s="268">
        <f t="shared" si="9"/>
        <v>0</v>
      </c>
      <c r="X96" s="268">
        <f t="shared" si="10"/>
        <v>0</v>
      </c>
      <c r="Y96" s="268">
        <f t="shared" si="11"/>
        <v>0</v>
      </c>
    </row>
    <row r="97" spans="1:25" ht="19.5" customHeight="1">
      <c r="A97" s="430"/>
      <c r="B97" s="157" t="s">
        <v>456</v>
      </c>
      <c r="C97" s="448" t="s">
        <v>457</v>
      </c>
      <c r="D97" s="448"/>
      <c r="E97" s="154">
        <v>83</v>
      </c>
      <c r="F97" s="272">
        <v>169</v>
      </c>
      <c r="G97" s="272">
        <v>85</v>
      </c>
      <c r="H97" s="272">
        <v>84</v>
      </c>
      <c r="I97" s="272">
        <v>0</v>
      </c>
      <c r="J97" s="272">
        <v>0</v>
      </c>
      <c r="K97" s="272">
        <v>0</v>
      </c>
      <c r="L97" s="272">
        <v>169</v>
      </c>
      <c r="M97" s="272">
        <v>85</v>
      </c>
      <c r="N97" s="272">
        <v>84</v>
      </c>
      <c r="O97" s="449">
        <v>0</v>
      </c>
      <c r="P97" s="450"/>
      <c r="Q97" s="272">
        <v>0</v>
      </c>
      <c r="R97" s="272">
        <v>0</v>
      </c>
      <c r="S97" s="272">
        <v>0</v>
      </c>
      <c r="T97" s="272">
        <v>0</v>
      </c>
      <c r="U97" s="272">
        <v>0</v>
      </c>
      <c r="V97" s="268">
        <f t="shared" si="8"/>
        <v>0</v>
      </c>
      <c r="W97" s="268">
        <f t="shared" si="9"/>
        <v>0</v>
      </c>
      <c r="X97" s="268">
        <f t="shared" si="10"/>
        <v>0</v>
      </c>
      <c r="Y97" s="268">
        <f t="shared" si="11"/>
        <v>0</v>
      </c>
    </row>
    <row r="98" spans="6:23" ht="12.75"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8"/>
      <c r="W98" s="268"/>
    </row>
    <row r="100" spans="1:18" ht="27" customHeight="1">
      <c r="A100" s="48"/>
      <c r="B100" s="122"/>
      <c r="C100" s="270"/>
      <c r="D100" s="78"/>
      <c r="E100" s="328"/>
      <c r="F100" s="328"/>
      <c r="G100" s="328"/>
      <c r="H100" s="328"/>
      <c r="I100" s="325"/>
      <c r="J100" s="325"/>
      <c r="K100" s="325"/>
      <c r="L100" s="325"/>
      <c r="M100" s="325"/>
      <c r="N100" s="325"/>
      <c r="O100" s="325"/>
      <c r="P100" s="56"/>
      <c r="Q100" s="56"/>
      <c r="R100" s="56"/>
    </row>
    <row r="101" spans="2:18" ht="12.75">
      <c r="B101" s="60"/>
      <c r="C101" s="44"/>
      <c r="D101" s="78"/>
      <c r="E101" s="59"/>
      <c r="F101" s="59"/>
      <c r="G101" s="59"/>
      <c r="H101" s="59"/>
      <c r="I101" s="59"/>
      <c r="J101" s="59"/>
      <c r="K101" s="59"/>
      <c r="L101" s="59"/>
      <c r="M101" s="59"/>
      <c r="N101" s="56"/>
      <c r="O101" s="56"/>
      <c r="P101" s="56"/>
      <c r="Q101" s="56"/>
      <c r="R101" s="56"/>
    </row>
    <row r="102" spans="2:18" ht="41.25" customHeight="1">
      <c r="B102" s="60"/>
      <c r="C102" s="271"/>
      <c r="D102" s="78"/>
      <c r="E102" s="325"/>
      <c r="F102" s="325"/>
      <c r="G102" s="325"/>
      <c r="H102" s="325"/>
      <c r="I102" s="326"/>
      <c r="J102" s="326"/>
      <c r="K102" s="326"/>
      <c r="L102" s="326"/>
      <c r="M102" s="326"/>
      <c r="N102" s="326"/>
      <c r="O102" s="326"/>
      <c r="P102" s="56"/>
      <c r="Q102" s="56"/>
      <c r="R102" s="56"/>
    </row>
    <row r="103" spans="2:18" ht="14.25">
      <c r="B103" s="18"/>
      <c r="C103" s="50"/>
      <c r="D103" s="78"/>
      <c r="E103" s="59"/>
      <c r="F103" s="18"/>
      <c r="G103" s="18"/>
      <c r="H103" s="18"/>
      <c r="I103" s="18"/>
      <c r="J103" s="17"/>
      <c r="K103" s="17"/>
      <c r="L103" s="18"/>
      <c r="M103" s="18"/>
      <c r="N103" s="56"/>
      <c r="O103" s="56"/>
      <c r="P103" s="56"/>
      <c r="Q103" s="56"/>
      <c r="R103" s="56"/>
    </row>
    <row r="104" spans="2:18" ht="12.75">
      <c r="B104" s="49"/>
      <c r="C104" s="49"/>
      <c r="D104" s="49"/>
      <c r="E104" s="56"/>
      <c r="F104" s="56"/>
      <c r="G104" s="56"/>
      <c r="H104" s="56"/>
      <c r="I104" s="56"/>
      <c r="J104" s="56"/>
      <c r="K104" s="56"/>
      <c r="L104" s="56"/>
      <c r="M104" s="56"/>
      <c r="N104" s="59"/>
      <c r="O104" s="59"/>
      <c r="P104" s="59"/>
      <c r="Q104" s="59"/>
      <c r="R104" s="56"/>
    </row>
    <row r="105" spans="2:18" ht="12.75">
      <c r="B105" s="49"/>
      <c r="C105" s="49"/>
      <c r="D105" s="49"/>
      <c r="E105" s="56"/>
      <c r="F105" s="9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11" spans="6:21" ht="12.75"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</row>
  </sheetData>
  <sheetProtection/>
  <mergeCells count="225">
    <mergeCell ref="L11:L12"/>
    <mergeCell ref="M11:N11"/>
    <mergeCell ref="A8:B9"/>
    <mergeCell ref="T9:U9"/>
    <mergeCell ref="A10:A12"/>
    <mergeCell ref="B10:B12"/>
    <mergeCell ref="C10:D12"/>
    <mergeCell ref="E10:E12"/>
    <mergeCell ref="F10:F12"/>
    <mergeCell ref="G10:U10"/>
    <mergeCell ref="O11:P12"/>
    <mergeCell ref="Q11:R11"/>
    <mergeCell ref="S11:S12"/>
    <mergeCell ref="T11:U11"/>
    <mergeCell ref="A13:D13"/>
    <mergeCell ref="O13:P13"/>
    <mergeCell ref="G11:G12"/>
    <mergeCell ref="H11:H12"/>
    <mergeCell ref="I11:I12"/>
    <mergeCell ref="J11:K11"/>
    <mergeCell ref="A15:A18"/>
    <mergeCell ref="B15:B18"/>
    <mergeCell ref="C15:D15"/>
    <mergeCell ref="O15:P15"/>
    <mergeCell ref="C16:D16"/>
    <mergeCell ref="O16:P16"/>
    <mergeCell ref="C17:D17"/>
    <mergeCell ref="O17:P17"/>
    <mergeCell ref="C18:D18"/>
    <mergeCell ref="O18:P18"/>
    <mergeCell ref="C14:D14"/>
    <mergeCell ref="O14:P14"/>
    <mergeCell ref="C19:D19"/>
    <mergeCell ref="O19:P19"/>
    <mergeCell ref="C20:D20"/>
    <mergeCell ref="O20:P20"/>
    <mergeCell ref="C21:D21"/>
    <mergeCell ref="O21:P21"/>
    <mergeCell ref="C24:D24"/>
    <mergeCell ref="O24:P24"/>
    <mergeCell ref="C25:D25"/>
    <mergeCell ref="O25:P25"/>
    <mergeCell ref="C22:D22"/>
    <mergeCell ref="O22:P22"/>
    <mergeCell ref="C23:D23"/>
    <mergeCell ref="O23:P23"/>
    <mergeCell ref="C26:D26"/>
    <mergeCell ref="O26:P26"/>
    <mergeCell ref="B27:B28"/>
    <mergeCell ref="C27:D27"/>
    <mergeCell ref="O27:P27"/>
    <mergeCell ref="C28:D28"/>
    <mergeCell ref="O28:P28"/>
    <mergeCell ref="C29:D29"/>
    <mergeCell ref="O29:P29"/>
    <mergeCell ref="A30:A36"/>
    <mergeCell ref="B30:B33"/>
    <mergeCell ref="C30:D30"/>
    <mergeCell ref="O30:P30"/>
    <mergeCell ref="C31:D31"/>
    <mergeCell ref="O31:P31"/>
    <mergeCell ref="A19:A29"/>
    <mergeCell ref="B19:B23"/>
    <mergeCell ref="B34:B35"/>
    <mergeCell ref="C34:D34"/>
    <mergeCell ref="O34:P34"/>
    <mergeCell ref="C35:D35"/>
    <mergeCell ref="O35:P35"/>
    <mergeCell ref="C32:D32"/>
    <mergeCell ref="O32:P32"/>
    <mergeCell ref="C33:D33"/>
    <mergeCell ref="O33:P33"/>
    <mergeCell ref="C36:D36"/>
    <mergeCell ref="O36:P36"/>
    <mergeCell ref="A37:A43"/>
    <mergeCell ref="B37:B41"/>
    <mergeCell ref="C37:D37"/>
    <mergeCell ref="O37:P37"/>
    <mergeCell ref="C38:D38"/>
    <mergeCell ref="O38:P38"/>
    <mergeCell ref="C41:D41"/>
    <mergeCell ref="O41:P41"/>
    <mergeCell ref="C42:D42"/>
    <mergeCell ref="O42:P42"/>
    <mergeCell ref="C39:D39"/>
    <mergeCell ref="O39:P39"/>
    <mergeCell ref="C40:D40"/>
    <mergeCell ref="O40:P40"/>
    <mergeCell ref="C43:D43"/>
    <mergeCell ref="O43:P43"/>
    <mergeCell ref="A44:A53"/>
    <mergeCell ref="B44:B45"/>
    <mergeCell ref="C44:D44"/>
    <mergeCell ref="O44:P44"/>
    <mergeCell ref="C45:D45"/>
    <mergeCell ref="O45:P45"/>
    <mergeCell ref="C50:D50"/>
    <mergeCell ref="O50:P50"/>
    <mergeCell ref="B46:B47"/>
    <mergeCell ref="C46:D46"/>
    <mergeCell ref="O46:P46"/>
    <mergeCell ref="C47:D47"/>
    <mergeCell ref="O47:P47"/>
    <mergeCell ref="B51:B52"/>
    <mergeCell ref="C51:D51"/>
    <mergeCell ref="O51:P51"/>
    <mergeCell ref="C52:D52"/>
    <mergeCell ref="O52:P52"/>
    <mergeCell ref="B48:B50"/>
    <mergeCell ref="C48:D48"/>
    <mergeCell ref="O48:P48"/>
    <mergeCell ref="C49:D49"/>
    <mergeCell ref="O49:P49"/>
    <mergeCell ref="C53:D53"/>
    <mergeCell ref="O53:P53"/>
    <mergeCell ref="A54:A56"/>
    <mergeCell ref="B54:B56"/>
    <mergeCell ref="C54:D54"/>
    <mergeCell ref="O54:P54"/>
    <mergeCell ref="C55:D55"/>
    <mergeCell ref="O55:P55"/>
    <mergeCell ref="C56:D56"/>
    <mergeCell ref="O56:P56"/>
    <mergeCell ref="A57:A72"/>
    <mergeCell ref="B57:B62"/>
    <mergeCell ref="C57:D57"/>
    <mergeCell ref="O57:P57"/>
    <mergeCell ref="C58:D58"/>
    <mergeCell ref="C61:D61"/>
    <mergeCell ref="O61:P61"/>
    <mergeCell ref="C62:D62"/>
    <mergeCell ref="O62:P62"/>
    <mergeCell ref="O58:P58"/>
    <mergeCell ref="C59:D59"/>
    <mergeCell ref="O59:P59"/>
    <mergeCell ref="C60:D60"/>
    <mergeCell ref="O60:P60"/>
    <mergeCell ref="C63:D63"/>
    <mergeCell ref="O63:P63"/>
    <mergeCell ref="B69:B70"/>
    <mergeCell ref="C69:D69"/>
    <mergeCell ref="O69:P69"/>
    <mergeCell ref="C70:D70"/>
    <mergeCell ref="O70:P70"/>
    <mergeCell ref="C66:D66"/>
    <mergeCell ref="O66:P66"/>
    <mergeCell ref="C67:D67"/>
    <mergeCell ref="O67:P67"/>
    <mergeCell ref="B63:B68"/>
    <mergeCell ref="C71:D71"/>
    <mergeCell ref="O71:P71"/>
    <mergeCell ref="C64:D64"/>
    <mergeCell ref="O64:P64"/>
    <mergeCell ref="C65:D65"/>
    <mergeCell ref="O65:P65"/>
    <mergeCell ref="C72:D72"/>
    <mergeCell ref="O72:P72"/>
    <mergeCell ref="C68:D68"/>
    <mergeCell ref="O68:P68"/>
    <mergeCell ref="A73:A77"/>
    <mergeCell ref="B73:B75"/>
    <mergeCell ref="C73:D73"/>
    <mergeCell ref="O73:P73"/>
    <mergeCell ref="C74:D74"/>
    <mergeCell ref="O74:P74"/>
    <mergeCell ref="C75:D75"/>
    <mergeCell ref="O75:P75"/>
    <mergeCell ref="C80:D80"/>
    <mergeCell ref="O80:P80"/>
    <mergeCell ref="C76:D76"/>
    <mergeCell ref="O76:P76"/>
    <mergeCell ref="C77:D77"/>
    <mergeCell ref="O77:P77"/>
    <mergeCell ref="C81:D81"/>
    <mergeCell ref="O81:P81"/>
    <mergeCell ref="C82:D82"/>
    <mergeCell ref="O82:P82"/>
    <mergeCell ref="A78:A87"/>
    <mergeCell ref="B78:B85"/>
    <mergeCell ref="C78:D78"/>
    <mergeCell ref="O78:P78"/>
    <mergeCell ref="C79:D79"/>
    <mergeCell ref="O79:P79"/>
    <mergeCell ref="C85:D85"/>
    <mergeCell ref="O85:P85"/>
    <mergeCell ref="C86:D86"/>
    <mergeCell ref="O86:P86"/>
    <mergeCell ref="C83:D83"/>
    <mergeCell ref="O83:P83"/>
    <mergeCell ref="C84:D84"/>
    <mergeCell ref="O84:P84"/>
    <mergeCell ref="C87:D87"/>
    <mergeCell ref="O87:P87"/>
    <mergeCell ref="A88:A97"/>
    <mergeCell ref="B88:B90"/>
    <mergeCell ref="C88:D88"/>
    <mergeCell ref="O88:P88"/>
    <mergeCell ref="C89:D89"/>
    <mergeCell ref="O89:P89"/>
    <mergeCell ref="C90:D90"/>
    <mergeCell ref="O90:P90"/>
    <mergeCell ref="O92:P92"/>
    <mergeCell ref="C97:D97"/>
    <mergeCell ref="O97:P97"/>
    <mergeCell ref="C93:D93"/>
    <mergeCell ref="O93:P93"/>
    <mergeCell ref="B94:B96"/>
    <mergeCell ref="C94:D94"/>
    <mergeCell ref="O94:P94"/>
    <mergeCell ref="C95:D95"/>
    <mergeCell ref="O95:P95"/>
    <mergeCell ref="A4:U4"/>
    <mergeCell ref="A1:C2"/>
    <mergeCell ref="B91:B93"/>
    <mergeCell ref="C91:D91"/>
    <mergeCell ref="O91:P91"/>
    <mergeCell ref="C92:D92"/>
    <mergeCell ref="C96:D96"/>
    <mergeCell ref="O96:P96"/>
    <mergeCell ref="E100:H100"/>
    <mergeCell ref="I100:L100"/>
    <mergeCell ref="M100:O100"/>
    <mergeCell ref="E102:H102"/>
    <mergeCell ref="I102:L102"/>
    <mergeCell ref="M102:O102"/>
  </mergeCells>
  <printOptions/>
  <pageMargins left="0.7" right="0.7" top="0.75" bottom="0.75" header="0.3" footer="0.3"/>
  <pageSetup horizontalDpi="600" verticalDpi="600" orientation="portrait" scale="53" r:id="rId2"/>
  <rowBreaks count="1" manualBreakCount="1">
    <brk id="56" max="20" man="1"/>
  </rowBreaks>
  <colBreaks count="1" manualBreakCount="1">
    <brk id="2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7"/>
  <sheetViews>
    <sheetView view="pageBreakPreview" zoomScaleSheetLayoutView="100" zoomScalePageLayoutView="0" workbookViewId="0" topLeftCell="A42">
      <selection activeCell="C48" sqref="C48"/>
    </sheetView>
  </sheetViews>
  <sheetFormatPr defaultColWidth="8.8515625" defaultRowHeight="12.75"/>
  <cols>
    <col min="1" max="1" width="9.57421875" style="149" customWidth="1"/>
    <col min="2" max="2" width="7.28125" style="50" customWidth="1"/>
    <col min="3" max="3" width="14.421875" style="50" customWidth="1"/>
    <col min="4" max="4" width="12.28125" style="50" customWidth="1"/>
    <col min="5" max="5" width="4.28125" style="50" customWidth="1"/>
    <col min="6" max="6" width="7.28125" style="50" customWidth="1"/>
    <col min="7" max="12" width="6.7109375" style="50" customWidth="1"/>
    <col min="13" max="13" width="5.57421875" style="50" customWidth="1"/>
    <col min="14" max="14" width="6.7109375" style="50" hidden="1" customWidth="1"/>
    <col min="15" max="16" width="6.7109375" style="50" customWidth="1"/>
    <col min="17" max="17" width="2.7109375" style="149" customWidth="1"/>
    <col min="18" max="18" width="3.7109375" style="50" customWidth="1"/>
    <col min="19" max="19" width="6.7109375" style="50" customWidth="1"/>
    <col min="20" max="20" width="16.57421875" style="50" customWidth="1"/>
    <col min="21" max="21" width="19.140625" style="50" customWidth="1"/>
    <col min="22" max="22" width="4.8515625" style="50" customWidth="1"/>
    <col min="23" max="23" width="7.8515625" style="50" customWidth="1"/>
    <col min="24" max="24" width="5.00390625" style="50" customWidth="1"/>
    <col min="25" max="25" width="3.7109375" style="50" customWidth="1"/>
    <col min="26" max="26" width="1.421875" style="50" customWidth="1"/>
    <col min="27" max="31" width="8.00390625" style="50" customWidth="1"/>
    <col min="32" max="16384" width="8.8515625" style="50" customWidth="1"/>
  </cols>
  <sheetData>
    <row r="1" spans="1:31" ht="17.25" customHeight="1">
      <c r="A1" s="327"/>
      <c r="B1" s="327"/>
      <c r="C1" s="327"/>
      <c r="D1" s="327"/>
      <c r="E1" s="327"/>
      <c r="O1" s="438" t="s">
        <v>172</v>
      </c>
      <c r="P1" s="438"/>
      <c r="Y1" s="464" t="s">
        <v>173</v>
      </c>
      <c r="Z1" s="464"/>
      <c r="AA1" s="464"/>
      <c r="AB1" s="464"/>
      <c r="AC1" s="464"/>
      <c r="AD1" s="464"/>
      <c r="AE1" s="464"/>
    </row>
    <row r="2" spans="1:31" ht="18" customHeight="1">
      <c r="A2" s="327"/>
      <c r="B2" s="327"/>
      <c r="C2" s="327"/>
      <c r="D2" s="327"/>
      <c r="E2" s="327"/>
      <c r="Q2" s="150"/>
      <c r="Y2" s="464"/>
      <c r="Z2" s="464"/>
      <c r="AA2" s="464"/>
      <c r="AB2" s="464"/>
      <c r="AC2" s="464"/>
      <c r="AD2" s="464"/>
      <c r="AE2" s="464"/>
    </row>
    <row r="3" spans="1:29" ht="14.25" customHeight="1">
      <c r="A3" s="327"/>
      <c r="B3" s="327"/>
      <c r="C3" s="327"/>
      <c r="D3" s="327"/>
      <c r="E3" s="327"/>
      <c r="Q3" s="150"/>
      <c r="Y3" s="151"/>
      <c r="Z3" s="151"/>
      <c r="AA3" s="79"/>
      <c r="AB3" s="79"/>
      <c r="AC3" s="79"/>
    </row>
    <row r="4" spans="1:23" ht="38.25" customHeight="1">
      <c r="A4" s="299" t="s">
        <v>174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152"/>
      <c r="U4" s="152"/>
      <c r="V4" s="152"/>
      <c r="W4" s="152"/>
    </row>
    <row r="5" ht="12" customHeight="1"/>
    <row r="6" ht="21.75" customHeight="1"/>
    <row r="7" ht="20.25" customHeight="1"/>
    <row r="8" ht="21.75" customHeight="1"/>
    <row r="9" spans="1:31" ht="18" customHeight="1">
      <c r="A9" s="463" t="s">
        <v>2</v>
      </c>
      <c r="B9" s="46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462" t="s">
        <v>80</v>
      </c>
      <c r="R9" s="462"/>
      <c r="S9" s="462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18" customHeight="1">
      <c r="A10" s="420" t="s">
        <v>175</v>
      </c>
      <c r="B10" s="420"/>
      <c r="C10" s="420" t="s">
        <v>176</v>
      </c>
      <c r="D10" s="420"/>
      <c r="E10" s="420" t="s">
        <v>5</v>
      </c>
      <c r="F10" s="459" t="s">
        <v>6</v>
      </c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20" t="s">
        <v>175</v>
      </c>
      <c r="U10" s="420" t="s">
        <v>176</v>
      </c>
      <c r="V10" s="420" t="s">
        <v>5</v>
      </c>
      <c r="W10" s="420" t="s">
        <v>177</v>
      </c>
      <c r="X10" s="420"/>
      <c r="Y10" s="420"/>
      <c r="Z10" s="420"/>
      <c r="AA10" s="420" t="s">
        <v>178</v>
      </c>
      <c r="AB10" s="420"/>
      <c r="AC10" s="420"/>
      <c r="AD10" s="420"/>
      <c r="AE10" s="420"/>
    </row>
    <row r="11" spans="1:31" ht="9" customHeight="1">
      <c r="A11" s="420"/>
      <c r="B11" s="420"/>
      <c r="C11" s="420"/>
      <c r="D11" s="420"/>
      <c r="E11" s="420"/>
      <c r="F11" s="459"/>
      <c r="G11" s="459" t="s">
        <v>8</v>
      </c>
      <c r="H11" s="459" t="s">
        <v>9</v>
      </c>
      <c r="I11" s="459" t="s">
        <v>10</v>
      </c>
      <c r="J11" s="433"/>
      <c r="K11" s="433"/>
      <c r="L11" s="459" t="s">
        <v>11</v>
      </c>
      <c r="M11" s="433"/>
      <c r="N11" s="433"/>
      <c r="O11" s="433"/>
      <c r="P11" s="459" t="s">
        <v>12</v>
      </c>
      <c r="Q11" s="433"/>
      <c r="R11" s="433"/>
      <c r="S11" s="433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</row>
    <row r="12" spans="1:31" ht="15" customHeight="1">
      <c r="A12" s="420"/>
      <c r="B12" s="420"/>
      <c r="C12" s="420"/>
      <c r="D12" s="420"/>
      <c r="E12" s="420"/>
      <c r="F12" s="459"/>
      <c r="G12" s="459"/>
      <c r="H12" s="459"/>
      <c r="I12" s="459"/>
      <c r="J12" s="433"/>
      <c r="K12" s="433"/>
      <c r="L12" s="459"/>
      <c r="M12" s="433"/>
      <c r="N12" s="433"/>
      <c r="O12" s="433"/>
      <c r="P12" s="459"/>
      <c r="Q12" s="433"/>
      <c r="R12" s="433"/>
      <c r="S12" s="433"/>
      <c r="T12" s="420"/>
      <c r="U12" s="420"/>
      <c r="V12" s="420"/>
      <c r="W12" s="459" t="s">
        <v>13</v>
      </c>
      <c r="X12" s="433"/>
      <c r="Y12" s="433"/>
      <c r="Z12" s="433"/>
      <c r="AA12" s="459" t="s">
        <v>179</v>
      </c>
      <c r="AB12" s="459" t="s">
        <v>180</v>
      </c>
      <c r="AC12" s="459" t="s">
        <v>181</v>
      </c>
      <c r="AD12" s="459" t="s">
        <v>182</v>
      </c>
      <c r="AE12" s="459" t="s">
        <v>21</v>
      </c>
    </row>
    <row r="13" spans="1:31" ht="84.75" customHeight="1">
      <c r="A13" s="420"/>
      <c r="B13" s="420"/>
      <c r="C13" s="420"/>
      <c r="D13" s="420"/>
      <c r="E13" s="420"/>
      <c r="F13" s="459"/>
      <c r="G13" s="459"/>
      <c r="H13" s="459"/>
      <c r="I13" s="459"/>
      <c r="J13" s="155" t="s">
        <v>8</v>
      </c>
      <c r="K13" s="155" t="s">
        <v>9</v>
      </c>
      <c r="L13" s="459"/>
      <c r="M13" s="459" t="s">
        <v>8</v>
      </c>
      <c r="N13" s="459"/>
      <c r="O13" s="155" t="s">
        <v>9</v>
      </c>
      <c r="P13" s="459"/>
      <c r="Q13" s="465" t="s">
        <v>8</v>
      </c>
      <c r="R13" s="466"/>
      <c r="S13" s="155" t="s">
        <v>9</v>
      </c>
      <c r="T13" s="420"/>
      <c r="U13" s="420"/>
      <c r="V13" s="420"/>
      <c r="W13" s="459"/>
      <c r="X13" s="155" t="s">
        <v>8</v>
      </c>
      <c r="Y13" s="459" t="s">
        <v>9</v>
      </c>
      <c r="Z13" s="459"/>
      <c r="AA13" s="459"/>
      <c r="AB13" s="459"/>
      <c r="AC13" s="459"/>
      <c r="AD13" s="459"/>
      <c r="AE13" s="459"/>
    </row>
    <row r="14" spans="1:31" ht="9.75" customHeight="1">
      <c r="A14" s="420" t="s">
        <v>22</v>
      </c>
      <c r="B14" s="420"/>
      <c r="C14" s="420"/>
      <c r="D14" s="420"/>
      <c r="E14" s="154" t="s">
        <v>23</v>
      </c>
      <c r="F14" s="154" t="s">
        <v>24</v>
      </c>
      <c r="G14" s="154" t="s">
        <v>25</v>
      </c>
      <c r="H14" s="154" t="s">
        <v>26</v>
      </c>
      <c r="I14" s="154" t="s">
        <v>27</v>
      </c>
      <c r="J14" s="154" t="s">
        <v>28</v>
      </c>
      <c r="K14" s="154" t="s">
        <v>29</v>
      </c>
      <c r="L14" s="154" t="s">
        <v>30</v>
      </c>
      <c r="M14" s="420" t="s">
        <v>31</v>
      </c>
      <c r="N14" s="420"/>
      <c r="O14" s="154" t="s">
        <v>32</v>
      </c>
      <c r="P14" s="154" t="s">
        <v>33</v>
      </c>
      <c r="Q14" s="467" t="s">
        <v>34</v>
      </c>
      <c r="R14" s="468"/>
      <c r="S14" s="154" t="s">
        <v>35</v>
      </c>
      <c r="T14" s="420" t="s">
        <v>22</v>
      </c>
      <c r="U14" s="420"/>
      <c r="V14" s="154" t="s">
        <v>23</v>
      </c>
      <c r="W14" s="154" t="s">
        <v>36</v>
      </c>
      <c r="X14" s="154" t="s">
        <v>37</v>
      </c>
      <c r="Y14" s="420" t="s">
        <v>38</v>
      </c>
      <c r="Z14" s="420"/>
      <c r="AA14" s="154" t="s">
        <v>39</v>
      </c>
      <c r="AB14" s="154" t="s">
        <v>40</v>
      </c>
      <c r="AC14" s="154" t="s">
        <v>83</v>
      </c>
      <c r="AD14" s="154" t="s">
        <v>41</v>
      </c>
      <c r="AE14" s="154" t="s">
        <v>42</v>
      </c>
    </row>
    <row r="15" spans="1:33" s="163" customFormat="1" ht="15">
      <c r="A15" s="456" t="s">
        <v>183</v>
      </c>
      <c r="B15" s="456"/>
      <c r="C15" s="456" t="s">
        <v>183</v>
      </c>
      <c r="D15" s="456"/>
      <c r="E15" s="156">
        <v>1</v>
      </c>
      <c r="F15" s="161">
        <v>3670</v>
      </c>
      <c r="G15" s="161">
        <v>1732</v>
      </c>
      <c r="H15" s="161">
        <v>1938</v>
      </c>
      <c r="I15" s="161">
        <v>0</v>
      </c>
      <c r="J15" s="161">
        <v>0</v>
      </c>
      <c r="K15" s="161">
        <v>0</v>
      </c>
      <c r="L15" s="161">
        <v>681</v>
      </c>
      <c r="M15" s="434">
        <v>355</v>
      </c>
      <c r="N15" s="434"/>
      <c r="O15" s="161">
        <v>326</v>
      </c>
      <c r="P15" s="161">
        <v>1762</v>
      </c>
      <c r="Q15" s="469">
        <v>843</v>
      </c>
      <c r="R15" s="470"/>
      <c r="S15" s="161">
        <v>919</v>
      </c>
      <c r="T15" s="160" t="s">
        <v>183</v>
      </c>
      <c r="U15" s="160" t="s">
        <v>183</v>
      </c>
      <c r="V15" s="156">
        <v>1</v>
      </c>
      <c r="W15" s="161">
        <v>1227</v>
      </c>
      <c r="X15" s="161">
        <v>534</v>
      </c>
      <c r="Y15" s="434">
        <v>693</v>
      </c>
      <c r="Z15" s="434"/>
      <c r="AA15" s="161">
        <v>0</v>
      </c>
      <c r="AB15" s="161">
        <v>0</v>
      </c>
      <c r="AC15" s="161">
        <v>14</v>
      </c>
      <c r="AD15" s="161">
        <v>153</v>
      </c>
      <c r="AE15" s="161">
        <v>3503</v>
      </c>
      <c r="AF15" s="162">
        <f>+F15-I15-L15-P15-W15</f>
        <v>0</v>
      </c>
      <c r="AG15" s="162">
        <f>SUM(AA15:AE15)-F15</f>
        <v>0</v>
      </c>
    </row>
    <row r="16" spans="1:33" ht="14.25">
      <c r="A16" s="471" t="s">
        <v>184</v>
      </c>
      <c r="B16" s="472"/>
      <c r="C16" s="448" t="s">
        <v>185</v>
      </c>
      <c r="D16" s="448"/>
      <c r="E16" s="154">
        <v>2</v>
      </c>
      <c r="F16" s="158">
        <v>2</v>
      </c>
      <c r="G16" s="158">
        <v>0</v>
      </c>
      <c r="H16" s="158">
        <v>2</v>
      </c>
      <c r="I16" s="158">
        <v>0</v>
      </c>
      <c r="J16" s="158">
        <v>0</v>
      </c>
      <c r="K16" s="158">
        <v>0</v>
      </c>
      <c r="L16" s="158">
        <v>2</v>
      </c>
      <c r="M16" s="421">
        <v>0</v>
      </c>
      <c r="N16" s="421"/>
      <c r="O16" s="158">
        <v>2</v>
      </c>
      <c r="P16" s="158">
        <v>0</v>
      </c>
      <c r="Q16" s="423">
        <v>0</v>
      </c>
      <c r="R16" s="424"/>
      <c r="S16" s="158">
        <v>0</v>
      </c>
      <c r="T16" s="452" t="s">
        <v>184</v>
      </c>
      <c r="U16" s="157" t="s">
        <v>185</v>
      </c>
      <c r="V16" s="154">
        <v>2</v>
      </c>
      <c r="W16" s="158">
        <v>0</v>
      </c>
      <c r="X16" s="158">
        <v>0</v>
      </c>
      <c r="Y16" s="421">
        <v>0</v>
      </c>
      <c r="Z16" s="421"/>
      <c r="AA16" s="158">
        <v>0</v>
      </c>
      <c r="AB16" s="158">
        <v>0</v>
      </c>
      <c r="AC16" s="158">
        <v>1</v>
      </c>
      <c r="AD16" s="158">
        <v>1</v>
      </c>
      <c r="AE16" s="158">
        <v>0</v>
      </c>
      <c r="AF16" s="159">
        <f aca="true" t="shared" si="0" ref="AF16:AF46">+F16-I16-L16-P16-W16</f>
        <v>0</v>
      </c>
      <c r="AG16" s="159">
        <f aca="true" t="shared" si="1" ref="AG16:AG46">SUM(AA16:AE16)-F16</f>
        <v>0</v>
      </c>
    </row>
    <row r="17" spans="1:33" ht="14.25">
      <c r="A17" s="473"/>
      <c r="B17" s="474"/>
      <c r="C17" s="448" t="s">
        <v>186</v>
      </c>
      <c r="D17" s="448"/>
      <c r="E17" s="154">
        <v>3</v>
      </c>
      <c r="F17" s="158">
        <v>1</v>
      </c>
      <c r="G17" s="158">
        <v>1</v>
      </c>
      <c r="H17" s="158">
        <v>0</v>
      </c>
      <c r="I17" s="158">
        <v>0</v>
      </c>
      <c r="J17" s="158">
        <v>0</v>
      </c>
      <c r="K17" s="158">
        <v>0</v>
      </c>
      <c r="L17" s="158">
        <v>1</v>
      </c>
      <c r="M17" s="421">
        <v>1</v>
      </c>
      <c r="N17" s="421"/>
      <c r="O17" s="158">
        <v>0</v>
      </c>
      <c r="P17" s="158">
        <v>0</v>
      </c>
      <c r="Q17" s="423">
        <v>0</v>
      </c>
      <c r="R17" s="424"/>
      <c r="S17" s="158">
        <v>0</v>
      </c>
      <c r="T17" s="477"/>
      <c r="U17" s="157" t="s">
        <v>186</v>
      </c>
      <c r="V17" s="154">
        <v>3</v>
      </c>
      <c r="W17" s="158">
        <v>0</v>
      </c>
      <c r="X17" s="158">
        <v>0</v>
      </c>
      <c r="Y17" s="421">
        <v>0</v>
      </c>
      <c r="Z17" s="421"/>
      <c r="AA17" s="158">
        <v>0</v>
      </c>
      <c r="AB17" s="158">
        <v>0</v>
      </c>
      <c r="AC17" s="158">
        <v>0</v>
      </c>
      <c r="AD17" s="158">
        <v>0</v>
      </c>
      <c r="AE17" s="158">
        <v>1</v>
      </c>
      <c r="AF17" s="159">
        <f t="shared" si="0"/>
        <v>0</v>
      </c>
      <c r="AG17" s="159">
        <f t="shared" si="1"/>
        <v>0</v>
      </c>
    </row>
    <row r="18" spans="1:33" ht="14.25">
      <c r="A18" s="473"/>
      <c r="B18" s="474"/>
      <c r="C18" s="448" t="s">
        <v>187</v>
      </c>
      <c r="D18" s="448"/>
      <c r="E18" s="154">
        <v>4</v>
      </c>
      <c r="F18" s="158">
        <v>1</v>
      </c>
      <c r="G18" s="158">
        <v>1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421">
        <v>0</v>
      </c>
      <c r="N18" s="421"/>
      <c r="O18" s="158">
        <v>0</v>
      </c>
      <c r="P18" s="158">
        <v>0</v>
      </c>
      <c r="Q18" s="423">
        <v>0</v>
      </c>
      <c r="R18" s="424"/>
      <c r="S18" s="158">
        <v>0</v>
      </c>
      <c r="T18" s="477"/>
      <c r="U18" s="157" t="s">
        <v>187</v>
      </c>
      <c r="V18" s="154">
        <v>4</v>
      </c>
      <c r="W18" s="158">
        <v>1</v>
      </c>
      <c r="X18" s="158">
        <v>1</v>
      </c>
      <c r="Y18" s="421">
        <v>0</v>
      </c>
      <c r="Z18" s="421"/>
      <c r="AA18" s="158">
        <v>0</v>
      </c>
      <c r="AB18" s="158">
        <v>0</v>
      </c>
      <c r="AC18" s="158">
        <v>0</v>
      </c>
      <c r="AD18" s="158">
        <v>0</v>
      </c>
      <c r="AE18" s="158">
        <v>1</v>
      </c>
      <c r="AF18" s="159">
        <f t="shared" si="0"/>
        <v>0</v>
      </c>
      <c r="AG18" s="159">
        <f t="shared" si="1"/>
        <v>0</v>
      </c>
    </row>
    <row r="19" spans="1:33" ht="14.25">
      <c r="A19" s="475"/>
      <c r="B19" s="476"/>
      <c r="C19" s="448" t="s">
        <v>188</v>
      </c>
      <c r="D19" s="448"/>
      <c r="E19" s="154">
        <v>5</v>
      </c>
      <c r="F19" s="158">
        <v>1</v>
      </c>
      <c r="G19" s="158">
        <v>0</v>
      </c>
      <c r="H19" s="158">
        <v>1</v>
      </c>
      <c r="I19" s="158">
        <v>0</v>
      </c>
      <c r="J19" s="158">
        <v>0</v>
      </c>
      <c r="K19" s="158">
        <v>0</v>
      </c>
      <c r="L19" s="158">
        <v>1</v>
      </c>
      <c r="M19" s="421">
        <v>0</v>
      </c>
      <c r="N19" s="421"/>
      <c r="O19" s="158">
        <v>1</v>
      </c>
      <c r="P19" s="158">
        <v>0</v>
      </c>
      <c r="Q19" s="423">
        <v>0</v>
      </c>
      <c r="R19" s="424"/>
      <c r="S19" s="158">
        <v>0</v>
      </c>
      <c r="T19" s="453"/>
      <c r="U19" s="157" t="s">
        <v>188</v>
      </c>
      <c r="V19" s="154">
        <v>5</v>
      </c>
      <c r="W19" s="158">
        <v>0</v>
      </c>
      <c r="X19" s="158">
        <v>0</v>
      </c>
      <c r="Y19" s="421">
        <v>0</v>
      </c>
      <c r="Z19" s="421"/>
      <c r="AA19" s="158">
        <v>0</v>
      </c>
      <c r="AB19" s="158">
        <v>0</v>
      </c>
      <c r="AC19" s="158">
        <v>0</v>
      </c>
      <c r="AD19" s="158">
        <v>0</v>
      </c>
      <c r="AE19" s="158">
        <v>1</v>
      </c>
      <c r="AF19" s="159">
        <f t="shared" si="0"/>
        <v>0</v>
      </c>
      <c r="AG19" s="159">
        <f t="shared" si="1"/>
        <v>0</v>
      </c>
    </row>
    <row r="20" spans="1:33" ht="14.25">
      <c r="A20" s="471" t="s">
        <v>189</v>
      </c>
      <c r="B20" s="472"/>
      <c r="C20" s="448" t="s">
        <v>190</v>
      </c>
      <c r="D20" s="448"/>
      <c r="E20" s="154">
        <v>6</v>
      </c>
      <c r="F20" s="158">
        <v>4</v>
      </c>
      <c r="G20" s="158">
        <v>3</v>
      </c>
      <c r="H20" s="158">
        <v>1</v>
      </c>
      <c r="I20" s="158">
        <v>0</v>
      </c>
      <c r="J20" s="158">
        <v>0</v>
      </c>
      <c r="K20" s="158">
        <v>0</v>
      </c>
      <c r="L20" s="158">
        <v>2</v>
      </c>
      <c r="M20" s="421">
        <v>1</v>
      </c>
      <c r="N20" s="421"/>
      <c r="O20" s="158">
        <v>1</v>
      </c>
      <c r="P20" s="158">
        <v>1</v>
      </c>
      <c r="Q20" s="423">
        <v>1</v>
      </c>
      <c r="R20" s="424"/>
      <c r="S20" s="158">
        <v>0</v>
      </c>
      <c r="T20" s="452" t="s">
        <v>189</v>
      </c>
      <c r="U20" s="157" t="s">
        <v>190</v>
      </c>
      <c r="V20" s="154">
        <v>6</v>
      </c>
      <c r="W20" s="158">
        <v>1</v>
      </c>
      <c r="X20" s="158">
        <v>1</v>
      </c>
      <c r="Y20" s="421">
        <v>0</v>
      </c>
      <c r="Z20" s="421"/>
      <c r="AA20" s="158">
        <v>0</v>
      </c>
      <c r="AB20" s="158">
        <v>0</v>
      </c>
      <c r="AC20" s="158">
        <v>0</v>
      </c>
      <c r="AD20" s="158">
        <v>0</v>
      </c>
      <c r="AE20" s="158">
        <v>4</v>
      </c>
      <c r="AF20" s="159">
        <f t="shared" si="0"/>
        <v>0</v>
      </c>
      <c r="AG20" s="159">
        <f t="shared" si="1"/>
        <v>0</v>
      </c>
    </row>
    <row r="21" spans="1:33" ht="14.25">
      <c r="A21" s="475"/>
      <c r="B21" s="476"/>
      <c r="C21" s="448" t="s">
        <v>191</v>
      </c>
      <c r="D21" s="448"/>
      <c r="E21" s="154">
        <v>7</v>
      </c>
      <c r="F21" s="158">
        <v>1</v>
      </c>
      <c r="G21" s="158">
        <v>0</v>
      </c>
      <c r="H21" s="158">
        <v>1</v>
      </c>
      <c r="I21" s="158">
        <v>0</v>
      </c>
      <c r="J21" s="158">
        <v>0</v>
      </c>
      <c r="K21" s="158">
        <v>0</v>
      </c>
      <c r="L21" s="158">
        <v>1</v>
      </c>
      <c r="M21" s="421">
        <v>0</v>
      </c>
      <c r="N21" s="421"/>
      <c r="O21" s="158">
        <v>1</v>
      </c>
      <c r="P21" s="158">
        <v>0</v>
      </c>
      <c r="Q21" s="423">
        <v>0</v>
      </c>
      <c r="R21" s="424"/>
      <c r="S21" s="158">
        <v>0</v>
      </c>
      <c r="T21" s="453"/>
      <c r="U21" s="157" t="s">
        <v>191</v>
      </c>
      <c r="V21" s="154">
        <v>7</v>
      </c>
      <c r="W21" s="158">
        <v>0</v>
      </c>
      <c r="X21" s="158">
        <v>0</v>
      </c>
      <c r="Y21" s="421">
        <v>0</v>
      </c>
      <c r="Z21" s="421"/>
      <c r="AA21" s="158">
        <v>0</v>
      </c>
      <c r="AB21" s="158">
        <v>0</v>
      </c>
      <c r="AC21" s="158">
        <v>0</v>
      </c>
      <c r="AD21" s="158">
        <v>0</v>
      </c>
      <c r="AE21" s="158">
        <v>1</v>
      </c>
      <c r="AF21" s="159">
        <f t="shared" si="0"/>
        <v>0</v>
      </c>
      <c r="AG21" s="159">
        <f t="shared" si="1"/>
        <v>0</v>
      </c>
    </row>
    <row r="22" spans="1:33" ht="14.25">
      <c r="A22" s="471" t="s">
        <v>192</v>
      </c>
      <c r="B22" s="472"/>
      <c r="C22" s="448" t="s">
        <v>193</v>
      </c>
      <c r="D22" s="448"/>
      <c r="E22" s="154">
        <v>8</v>
      </c>
      <c r="F22" s="158">
        <v>5</v>
      </c>
      <c r="G22" s="158">
        <v>3</v>
      </c>
      <c r="H22" s="158">
        <v>2</v>
      </c>
      <c r="I22" s="158">
        <v>0</v>
      </c>
      <c r="J22" s="158">
        <v>0</v>
      </c>
      <c r="K22" s="158">
        <v>0</v>
      </c>
      <c r="L22" s="158">
        <v>0</v>
      </c>
      <c r="M22" s="421">
        <v>0</v>
      </c>
      <c r="N22" s="421"/>
      <c r="O22" s="158">
        <v>0</v>
      </c>
      <c r="P22" s="158">
        <v>3</v>
      </c>
      <c r="Q22" s="423">
        <v>1</v>
      </c>
      <c r="R22" s="424"/>
      <c r="S22" s="158">
        <v>2</v>
      </c>
      <c r="T22" s="452" t="s">
        <v>192</v>
      </c>
      <c r="U22" s="157" t="s">
        <v>193</v>
      </c>
      <c r="V22" s="154">
        <v>8</v>
      </c>
      <c r="W22" s="158">
        <v>2</v>
      </c>
      <c r="X22" s="158">
        <v>2</v>
      </c>
      <c r="Y22" s="421">
        <v>0</v>
      </c>
      <c r="Z22" s="421"/>
      <c r="AA22" s="158">
        <v>0</v>
      </c>
      <c r="AB22" s="158">
        <v>0</v>
      </c>
      <c r="AC22" s="158">
        <v>0</v>
      </c>
      <c r="AD22" s="158">
        <v>0</v>
      </c>
      <c r="AE22" s="158">
        <v>5</v>
      </c>
      <c r="AF22" s="159">
        <f t="shared" si="0"/>
        <v>0</v>
      </c>
      <c r="AG22" s="159">
        <f t="shared" si="1"/>
        <v>0</v>
      </c>
    </row>
    <row r="23" spans="1:33" ht="14.25" customHeight="1">
      <c r="A23" s="473"/>
      <c r="B23" s="474"/>
      <c r="C23" s="448" t="s">
        <v>194</v>
      </c>
      <c r="D23" s="448"/>
      <c r="E23" s="154">
        <v>9</v>
      </c>
      <c r="F23" s="158">
        <v>1</v>
      </c>
      <c r="G23" s="158">
        <v>0</v>
      </c>
      <c r="H23" s="158">
        <v>1</v>
      </c>
      <c r="I23" s="158">
        <v>0</v>
      </c>
      <c r="J23" s="158">
        <v>0</v>
      </c>
      <c r="K23" s="158">
        <v>0</v>
      </c>
      <c r="L23" s="158">
        <v>0</v>
      </c>
      <c r="M23" s="421">
        <v>0</v>
      </c>
      <c r="N23" s="421"/>
      <c r="O23" s="158">
        <v>0</v>
      </c>
      <c r="P23" s="158">
        <v>0</v>
      </c>
      <c r="Q23" s="423">
        <v>0</v>
      </c>
      <c r="R23" s="424"/>
      <c r="S23" s="158">
        <v>0</v>
      </c>
      <c r="T23" s="477"/>
      <c r="U23" s="157" t="s">
        <v>194</v>
      </c>
      <c r="V23" s="154">
        <v>9</v>
      </c>
      <c r="W23" s="158">
        <v>1</v>
      </c>
      <c r="X23" s="158">
        <v>0</v>
      </c>
      <c r="Y23" s="421">
        <v>1</v>
      </c>
      <c r="Z23" s="421"/>
      <c r="AA23" s="158">
        <v>0</v>
      </c>
      <c r="AB23" s="158">
        <v>0</v>
      </c>
      <c r="AC23" s="158">
        <v>0</v>
      </c>
      <c r="AD23" s="158">
        <v>0</v>
      </c>
      <c r="AE23" s="158">
        <v>1</v>
      </c>
      <c r="AF23" s="159">
        <f t="shared" si="0"/>
        <v>0</v>
      </c>
      <c r="AG23" s="159">
        <f t="shared" si="1"/>
        <v>0</v>
      </c>
    </row>
    <row r="24" spans="1:33" ht="14.25">
      <c r="A24" s="473"/>
      <c r="B24" s="474"/>
      <c r="C24" s="448" t="s">
        <v>195</v>
      </c>
      <c r="D24" s="448"/>
      <c r="E24" s="154">
        <v>10</v>
      </c>
      <c r="F24" s="158">
        <v>29</v>
      </c>
      <c r="G24" s="158">
        <v>8</v>
      </c>
      <c r="H24" s="158">
        <v>21</v>
      </c>
      <c r="I24" s="158">
        <v>0</v>
      </c>
      <c r="J24" s="158">
        <v>0</v>
      </c>
      <c r="K24" s="158">
        <v>0</v>
      </c>
      <c r="L24" s="158">
        <v>0</v>
      </c>
      <c r="M24" s="421">
        <v>0</v>
      </c>
      <c r="N24" s="421"/>
      <c r="O24" s="158">
        <v>0</v>
      </c>
      <c r="P24" s="158">
        <v>2</v>
      </c>
      <c r="Q24" s="423">
        <v>0</v>
      </c>
      <c r="R24" s="424"/>
      <c r="S24" s="158">
        <v>2</v>
      </c>
      <c r="T24" s="477"/>
      <c r="U24" s="157" t="s">
        <v>195</v>
      </c>
      <c r="V24" s="154">
        <v>10</v>
      </c>
      <c r="W24" s="158">
        <v>27</v>
      </c>
      <c r="X24" s="158">
        <v>8</v>
      </c>
      <c r="Y24" s="421">
        <v>19</v>
      </c>
      <c r="Z24" s="421"/>
      <c r="AA24" s="158">
        <v>0</v>
      </c>
      <c r="AB24" s="158">
        <v>0</v>
      </c>
      <c r="AC24" s="158">
        <v>0</v>
      </c>
      <c r="AD24" s="158">
        <v>0</v>
      </c>
      <c r="AE24" s="158">
        <v>29</v>
      </c>
      <c r="AF24" s="159">
        <f t="shared" si="0"/>
        <v>0</v>
      </c>
      <c r="AG24" s="159">
        <f t="shared" si="1"/>
        <v>0</v>
      </c>
    </row>
    <row r="25" spans="1:33" ht="14.25">
      <c r="A25" s="473"/>
      <c r="B25" s="474"/>
      <c r="C25" s="448" t="s">
        <v>196</v>
      </c>
      <c r="D25" s="448"/>
      <c r="E25" s="154">
        <v>11</v>
      </c>
      <c r="F25" s="158">
        <v>1</v>
      </c>
      <c r="G25" s="158">
        <v>1</v>
      </c>
      <c r="H25" s="158">
        <v>0</v>
      </c>
      <c r="I25" s="158">
        <v>0</v>
      </c>
      <c r="J25" s="158">
        <v>0</v>
      </c>
      <c r="K25" s="158">
        <v>0</v>
      </c>
      <c r="L25" s="158">
        <v>1</v>
      </c>
      <c r="M25" s="421">
        <v>1</v>
      </c>
      <c r="N25" s="421"/>
      <c r="O25" s="158">
        <v>0</v>
      </c>
      <c r="P25" s="158">
        <v>0</v>
      </c>
      <c r="Q25" s="423">
        <v>0</v>
      </c>
      <c r="R25" s="424"/>
      <c r="S25" s="158">
        <v>0</v>
      </c>
      <c r="T25" s="477"/>
      <c r="U25" s="157" t="s">
        <v>196</v>
      </c>
      <c r="V25" s="154">
        <v>11</v>
      </c>
      <c r="W25" s="158">
        <v>0</v>
      </c>
      <c r="X25" s="158">
        <v>0</v>
      </c>
      <c r="Y25" s="421">
        <v>0</v>
      </c>
      <c r="Z25" s="421"/>
      <c r="AA25" s="158">
        <v>0</v>
      </c>
      <c r="AB25" s="158">
        <v>0</v>
      </c>
      <c r="AC25" s="158">
        <v>0</v>
      </c>
      <c r="AD25" s="158">
        <v>0</v>
      </c>
      <c r="AE25" s="158">
        <v>1</v>
      </c>
      <c r="AF25" s="159">
        <f t="shared" si="0"/>
        <v>0</v>
      </c>
      <c r="AG25" s="159">
        <f t="shared" si="1"/>
        <v>0</v>
      </c>
    </row>
    <row r="26" spans="1:33" ht="14.25">
      <c r="A26" s="473"/>
      <c r="B26" s="474"/>
      <c r="C26" s="448" t="s">
        <v>197</v>
      </c>
      <c r="D26" s="448"/>
      <c r="E26" s="154">
        <v>12</v>
      </c>
      <c r="F26" s="158">
        <v>3</v>
      </c>
      <c r="G26" s="158">
        <v>2</v>
      </c>
      <c r="H26" s="158">
        <v>1</v>
      </c>
      <c r="I26" s="158">
        <v>0</v>
      </c>
      <c r="J26" s="158">
        <v>0</v>
      </c>
      <c r="K26" s="158">
        <v>0</v>
      </c>
      <c r="L26" s="158">
        <v>1</v>
      </c>
      <c r="M26" s="421">
        <v>0</v>
      </c>
      <c r="N26" s="421"/>
      <c r="O26" s="158">
        <v>1</v>
      </c>
      <c r="P26" s="158">
        <v>0</v>
      </c>
      <c r="Q26" s="423">
        <v>0</v>
      </c>
      <c r="R26" s="424"/>
      <c r="S26" s="158">
        <v>0</v>
      </c>
      <c r="T26" s="477"/>
      <c r="U26" s="157" t="s">
        <v>197</v>
      </c>
      <c r="V26" s="154">
        <v>12</v>
      </c>
      <c r="W26" s="158">
        <v>2</v>
      </c>
      <c r="X26" s="158">
        <v>2</v>
      </c>
      <c r="Y26" s="421">
        <v>0</v>
      </c>
      <c r="Z26" s="421"/>
      <c r="AA26" s="158">
        <v>0</v>
      </c>
      <c r="AB26" s="158">
        <v>0</v>
      </c>
      <c r="AC26" s="158">
        <v>0</v>
      </c>
      <c r="AD26" s="158">
        <v>0</v>
      </c>
      <c r="AE26" s="158">
        <v>3</v>
      </c>
      <c r="AF26" s="159">
        <f t="shared" si="0"/>
        <v>0</v>
      </c>
      <c r="AG26" s="159">
        <f t="shared" si="1"/>
        <v>0</v>
      </c>
    </row>
    <row r="27" spans="1:33" ht="14.25">
      <c r="A27" s="473"/>
      <c r="B27" s="474"/>
      <c r="C27" s="448" t="s">
        <v>198</v>
      </c>
      <c r="D27" s="448"/>
      <c r="E27" s="154">
        <v>13</v>
      </c>
      <c r="F27" s="158">
        <v>1</v>
      </c>
      <c r="G27" s="158">
        <v>1</v>
      </c>
      <c r="H27" s="158">
        <v>0</v>
      </c>
      <c r="I27" s="158">
        <v>0</v>
      </c>
      <c r="J27" s="158">
        <v>0</v>
      </c>
      <c r="K27" s="158">
        <v>0</v>
      </c>
      <c r="L27" s="158">
        <v>1</v>
      </c>
      <c r="M27" s="421">
        <v>1</v>
      </c>
      <c r="N27" s="421"/>
      <c r="O27" s="158">
        <v>0</v>
      </c>
      <c r="P27" s="158">
        <v>0</v>
      </c>
      <c r="Q27" s="423">
        <v>0</v>
      </c>
      <c r="R27" s="424"/>
      <c r="S27" s="158">
        <v>0</v>
      </c>
      <c r="T27" s="477"/>
      <c r="U27" s="157" t="s">
        <v>198</v>
      </c>
      <c r="V27" s="154">
        <v>13</v>
      </c>
      <c r="W27" s="158">
        <v>0</v>
      </c>
      <c r="X27" s="158">
        <v>0</v>
      </c>
      <c r="Y27" s="421">
        <v>0</v>
      </c>
      <c r="Z27" s="421"/>
      <c r="AA27" s="158">
        <v>0</v>
      </c>
      <c r="AB27" s="158">
        <v>0</v>
      </c>
      <c r="AC27" s="158">
        <v>0</v>
      </c>
      <c r="AD27" s="158">
        <v>0</v>
      </c>
      <c r="AE27" s="158">
        <v>1</v>
      </c>
      <c r="AF27" s="159">
        <f t="shared" si="0"/>
        <v>0</v>
      </c>
      <c r="AG27" s="159">
        <f t="shared" si="1"/>
        <v>0</v>
      </c>
    </row>
    <row r="28" spans="1:33" ht="22.5">
      <c r="A28" s="473"/>
      <c r="B28" s="474"/>
      <c r="C28" s="448" t="s">
        <v>199</v>
      </c>
      <c r="D28" s="448"/>
      <c r="E28" s="154">
        <v>14</v>
      </c>
      <c r="F28" s="158">
        <v>84</v>
      </c>
      <c r="G28" s="158">
        <v>50</v>
      </c>
      <c r="H28" s="158">
        <v>34</v>
      </c>
      <c r="I28" s="158">
        <v>0</v>
      </c>
      <c r="J28" s="158">
        <v>0</v>
      </c>
      <c r="K28" s="158">
        <v>0</v>
      </c>
      <c r="L28" s="158">
        <v>48</v>
      </c>
      <c r="M28" s="421">
        <v>24</v>
      </c>
      <c r="N28" s="421"/>
      <c r="O28" s="158">
        <v>24</v>
      </c>
      <c r="P28" s="158">
        <v>20</v>
      </c>
      <c r="Q28" s="423">
        <v>13</v>
      </c>
      <c r="R28" s="424"/>
      <c r="S28" s="158">
        <v>7</v>
      </c>
      <c r="T28" s="477"/>
      <c r="U28" s="157" t="s">
        <v>199</v>
      </c>
      <c r="V28" s="154">
        <v>14</v>
      </c>
      <c r="W28" s="158">
        <v>16</v>
      </c>
      <c r="X28" s="158">
        <v>13</v>
      </c>
      <c r="Y28" s="421">
        <v>3</v>
      </c>
      <c r="Z28" s="421"/>
      <c r="AA28" s="158">
        <v>0</v>
      </c>
      <c r="AB28" s="158">
        <v>0</v>
      </c>
      <c r="AC28" s="158">
        <v>6</v>
      </c>
      <c r="AD28" s="158">
        <v>17</v>
      </c>
      <c r="AE28" s="158">
        <v>61</v>
      </c>
      <c r="AF28" s="159">
        <f t="shared" si="0"/>
        <v>0</v>
      </c>
      <c r="AG28" s="159">
        <f t="shared" si="1"/>
        <v>0</v>
      </c>
    </row>
    <row r="29" spans="1:33" ht="14.25">
      <c r="A29" s="473"/>
      <c r="B29" s="474"/>
      <c r="C29" s="448" t="s">
        <v>200</v>
      </c>
      <c r="D29" s="448"/>
      <c r="E29" s="154">
        <v>15</v>
      </c>
      <c r="F29" s="158">
        <v>1</v>
      </c>
      <c r="G29" s="158">
        <v>0</v>
      </c>
      <c r="H29" s="158">
        <v>1</v>
      </c>
      <c r="I29" s="158">
        <v>0</v>
      </c>
      <c r="J29" s="158">
        <v>0</v>
      </c>
      <c r="K29" s="158">
        <v>0</v>
      </c>
      <c r="L29" s="158">
        <v>1</v>
      </c>
      <c r="M29" s="421">
        <v>0</v>
      </c>
      <c r="N29" s="421"/>
      <c r="O29" s="158">
        <v>1</v>
      </c>
      <c r="P29" s="158">
        <v>0</v>
      </c>
      <c r="Q29" s="423">
        <v>0</v>
      </c>
      <c r="R29" s="424"/>
      <c r="S29" s="158">
        <v>0</v>
      </c>
      <c r="T29" s="477"/>
      <c r="U29" s="157" t="s">
        <v>200</v>
      </c>
      <c r="V29" s="154">
        <v>15</v>
      </c>
      <c r="W29" s="158">
        <v>0</v>
      </c>
      <c r="X29" s="158">
        <v>0</v>
      </c>
      <c r="Y29" s="421">
        <v>0</v>
      </c>
      <c r="Z29" s="421"/>
      <c r="AA29" s="158">
        <v>0</v>
      </c>
      <c r="AB29" s="158">
        <v>0</v>
      </c>
      <c r="AC29" s="158">
        <v>0</v>
      </c>
      <c r="AD29" s="158">
        <v>0</v>
      </c>
      <c r="AE29" s="158">
        <v>1</v>
      </c>
      <c r="AF29" s="159">
        <f t="shared" si="0"/>
        <v>0</v>
      </c>
      <c r="AG29" s="159">
        <f t="shared" si="1"/>
        <v>0</v>
      </c>
    </row>
    <row r="30" spans="1:33" ht="14.25">
      <c r="A30" s="473"/>
      <c r="B30" s="474"/>
      <c r="C30" s="448" t="s">
        <v>201</v>
      </c>
      <c r="D30" s="448"/>
      <c r="E30" s="154">
        <v>16</v>
      </c>
      <c r="F30" s="158">
        <v>3174</v>
      </c>
      <c r="G30" s="158">
        <v>1459</v>
      </c>
      <c r="H30" s="158">
        <v>1715</v>
      </c>
      <c r="I30" s="158">
        <v>0</v>
      </c>
      <c r="J30" s="158">
        <v>0</v>
      </c>
      <c r="K30" s="158">
        <v>0</v>
      </c>
      <c r="L30" s="158">
        <v>330</v>
      </c>
      <c r="M30" s="421">
        <v>167</v>
      </c>
      <c r="N30" s="421"/>
      <c r="O30" s="158">
        <v>163</v>
      </c>
      <c r="P30" s="158">
        <v>1678</v>
      </c>
      <c r="Q30" s="423">
        <v>792</v>
      </c>
      <c r="R30" s="424"/>
      <c r="S30" s="158">
        <v>886</v>
      </c>
      <c r="T30" s="477"/>
      <c r="U30" s="157" t="s">
        <v>201</v>
      </c>
      <c r="V30" s="154">
        <v>16</v>
      </c>
      <c r="W30" s="158">
        <v>1166</v>
      </c>
      <c r="X30" s="158">
        <v>500</v>
      </c>
      <c r="Y30" s="421">
        <v>666</v>
      </c>
      <c r="Z30" s="421"/>
      <c r="AA30" s="158">
        <v>0</v>
      </c>
      <c r="AB30" s="158">
        <v>0</v>
      </c>
      <c r="AC30" s="158">
        <v>0</v>
      </c>
      <c r="AD30" s="158">
        <v>75</v>
      </c>
      <c r="AE30" s="158">
        <v>3099</v>
      </c>
      <c r="AF30" s="159">
        <f t="shared" si="0"/>
        <v>0</v>
      </c>
      <c r="AG30" s="159">
        <f t="shared" si="1"/>
        <v>0</v>
      </c>
    </row>
    <row r="31" spans="1:33" ht="14.25">
      <c r="A31" s="473"/>
      <c r="B31" s="474"/>
      <c r="C31" s="448" t="s">
        <v>202</v>
      </c>
      <c r="D31" s="448"/>
      <c r="E31" s="154">
        <v>17</v>
      </c>
      <c r="F31" s="158">
        <v>1</v>
      </c>
      <c r="G31" s="158">
        <v>1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421">
        <v>0</v>
      </c>
      <c r="N31" s="421"/>
      <c r="O31" s="158">
        <v>0</v>
      </c>
      <c r="P31" s="158">
        <v>0</v>
      </c>
      <c r="Q31" s="423">
        <v>0</v>
      </c>
      <c r="R31" s="424"/>
      <c r="S31" s="158">
        <v>0</v>
      </c>
      <c r="T31" s="477"/>
      <c r="U31" s="157" t="s">
        <v>202</v>
      </c>
      <c r="V31" s="154">
        <v>17</v>
      </c>
      <c r="W31" s="158">
        <v>1</v>
      </c>
      <c r="X31" s="158">
        <v>1</v>
      </c>
      <c r="Y31" s="421">
        <v>0</v>
      </c>
      <c r="Z31" s="421"/>
      <c r="AA31" s="158">
        <v>0</v>
      </c>
      <c r="AB31" s="158">
        <v>0</v>
      </c>
      <c r="AC31" s="158">
        <v>0</v>
      </c>
      <c r="AD31" s="158">
        <v>0</v>
      </c>
      <c r="AE31" s="158">
        <v>1</v>
      </c>
      <c r="AF31" s="159">
        <f t="shared" si="0"/>
        <v>0</v>
      </c>
      <c r="AG31" s="159">
        <f t="shared" si="1"/>
        <v>0</v>
      </c>
    </row>
    <row r="32" spans="1:33" ht="33.75">
      <c r="A32" s="473"/>
      <c r="B32" s="474"/>
      <c r="C32" s="448" t="s">
        <v>203</v>
      </c>
      <c r="D32" s="448"/>
      <c r="E32" s="154">
        <v>18</v>
      </c>
      <c r="F32" s="158">
        <v>5</v>
      </c>
      <c r="G32" s="158">
        <v>5</v>
      </c>
      <c r="H32" s="158">
        <v>0</v>
      </c>
      <c r="I32" s="158">
        <v>0</v>
      </c>
      <c r="J32" s="158">
        <v>0</v>
      </c>
      <c r="K32" s="158">
        <v>0</v>
      </c>
      <c r="L32" s="158">
        <v>3</v>
      </c>
      <c r="M32" s="421">
        <v>3</v>
      </c>
      <c r="N32" s="421"/>
      <c r="O32" s="158">
        <v>0</v>
      </c>
      <c r="P32" s="158">
        <v>1</v>
      </c>
      <c r="Q32" s="423">
        <v>1</v>
      </c>
      <c r="R32" s="424"/>
      <c r="S32" s="158">
        <v>0</v>
      </c>
      <c r="T32" s="477"/>
      <c r="U32" s="157" t="s">
        <v>203</v>
      </c>
      <c r="V32" s="154">
        <v>18</v>
      </c>
      <c r="W32" s="158">
        <v>1</v>
      </c>
      <c r="X32" s="158">
        <v>1</v>
      </c>
      <c r="Y32" s="421">
        <v>0</v>
      </c>
      <c r="Z32" s="421"/>
      <c r="AA32" s="158">
        <v>0</v>
      </c>
      <c r="AB32" s="158">
        <v>0</v>
      </c>
      <c r="AC32" s="158">
        <v>0</v>
      </c>
      <c r="AD32" s="158">
        <v>0</v>
      </c>
      <c r="AE32" s="158">
        <v>5</v>
      </c>
      <c r="AF32" s="159">
        <f t="shared" si="0"/>
        <v>0</v>
      </c>
      <c r="AG32" s="159">
        <f t="shared" si="1"/>
        <v>0</v>
      </c>
    </row>
    <row r="33" spans="1:33" ht="22.5">
      <c r="A33" s="473"/>
      <c r="B33" s="474"/>
      <c r="C33" s="448" t="s">
        <v>204</v>
      </c>
      <c r="D33" s="448"/>
      <c r="E33" s="154">
        <v>19</v>
      </c>
      <c r="F33" s="158">
        <v>42</v>
      </c>
      <c r="G33" s="158">
        <v>24</v>
      </c>
      <c r="H33" s="158">
        <v>18</v>
      </c>
      <c r="I33" s="158">
        <v>0</v>
      </c>
      <c r="J33" s="158">
        <v>0</v>
      </c>
      <c r="K33" s="158">
        <v>0</v>
      </c>
      <c r="L33" s="158">
        <v>42</v>
      </c>
      <c r="M33" s="421">
        <v>24</v>
      </c>
      <c r="N33" s="421"/>
      <c r="O33" s="158">
        <v>18</v>
      </c>
      <c r="P33" s="158">
        <v>0</v>
      </c>
      <c r="Q33" s="423">
        <v>0</v>
      </c>
      <c r="R33" s="424"/>
      <c r="S33" s="158">
        <v>0</v>
      </c>
      <c r="T33" s="477"/>
      <c r="U33" s="157" t="s">
        <v>204</v>
      </c>
      <c r="V33" s="154">
        <v>19</v>
      </c>
      <c r="W33" s="158">
        <v>0</v>
      </c>
      <c r="X33" s="158">
        <v>0</v>
      </c>
      <c r="Y33" s="421">
        <v>0</v>
      </c>
      <c r="Z33" s="421"/>
      <c r="AA33" s="158">
        <v>0</v>
      </c>
      <c r="AB33" s="158">
        <v>0</v>
      </c>
      <c r="AC33" s="158">
        <v>0</v>
      </c>
      <c r="AD33" s="158">
        <v>0</v>
      </c>
      <c r="AE33" s="158">
        <v>42</v>
      </c>
      <c r="AF33" s="159">
        <f t="shared" si="0"/>
        <v>0</v>
      </c>
      <c r="AG33" s="159">
        <f t="shared" si="1"/>
        <v>0</v>
      </c>
    </row>
    <row r="34" spans="1:33" ht="14.25">
      <c r="A34" s="473"/>
      <c r="B34" s="474"/>
      <c r="C34" s="448" t="s">
        <v>205</v>
      </c>
      <c r="D34" s="448"/>
      <c r="E34" s="154">
        <v>20</v>
      </c>
      <c r="F34" s="158">
        <v>2</v>
      </c>
      <c r="G34" s="158">
        <v>1</v>
      </c>
      <c r="H34" s="158">
        <v>1</v>
      </c>
      <c r="I34" s="158">
        <v>0</v>
      </c>
      <c r="J34" s="158">
        <v>0</v>
      </c>
      <c r="K34" s="158">
        <v>0</v>
      </c>
      <c r="L34" s="158">
        <v>2</v>
      </c>
      <c r="M34" s="421">
        <v>1</v>
      </c>
      <c r="N34" s="421"/>
      <c r="O34" s="158">
        <v>1</v>
      </c>
      <c r="P34" s="158">
        <v>0</v>
      </c>
      <c r="Q34" s="423">
        <v>0</v>
      </c>
      <c r="R34" s="424"/>
      <c r="S34" s="158">
        <v>0</v>
      </c>
      <c r="T34" s="477"/>
      <c r="U34" s="157" t="s">
        <v>205</v>
      </c>
      <c r="V34" s="154">
        <v>20</v>
      </c>
      <c r="W34" s="158">
        <v>0</v>
      </c>
      <c r="X34" s="158">
        <v>0</v>
      </c>
      <c r="Y34" s="421">
        <v>0</v>
      </c>
      <c r="Z34" s="421"/>
      <c r="AA34" s="158">
        <v>0</v>
      </c>
      <c r="AB34" s="158">
        <v>0</v>
      </c>
      <c r="AC34" s="158">
        <v>0</v>
      </c>
      <c r="AD34" s="158">
        <v>1</v>
      </c>
      <c r="AE34" s="158">
        <v>1</v>
      </c>
      <c r="AF34" s="159">
        <f t="shared" si="0"/>
        <v>0</v>
      </c>
      <c r="AG34" s="159">
        <f t="shared" si="1"/>
        <v>0</v>
      </c>
    </row>
    <row r="35" spans="1:33" ht="14.25" customHeight="1">
      <c r="A35" s="473"/>
      <c r="B35" s="474"/>
      <c r="C35" s="448" t="s">
        <v>206</v>
      </c>
      <c r="D35" s="448"/>
      <c r="E35" s="154">
        <v>21</v>
      </c>
      <c r="F35" s="158">
        <v>1</v>
      </c>
      <c r="G35" s="158">
        <v>1</v>
      </c>
      <c r="H35" s="158">
        <v>0</v>
      </c>
      <c r="I35" s="158">
        <v>0</v>
      </c>
      <c r="J35" s="158">
        <v>0</v>
      </c>
      <c r="K35" s="158">
        <v>0</v>
      </c>
      <c r="L35" s="158">
        <v>1</v>
      </c>
      <c r="M35" s="421">
        <v>1</v>
      </c>
      <c r="N35" s="421"/>
      <c r="O35" s="158">
        <v>0</v>
      </c>
      <c r="P35" s="158">
        <v>0</v>
      </c>
      <c r="Q35" s="423">
        <v>0</v>
      </c>
      <c r="R35" s="424"/>
      <c r="S35" s="158">
        <v>0</v>
      </c>
      <c r="T35" s="477"/>
      <c r="U35" s="157" t="s">
        <v>206</v>
      </c>
      <c r="V35" s="154">
        <v>21</v>
      </c>
      <c r="W35" s="158">
        <v>0</v>
      </c>
      <c r="X35" s="158">
        <v>0</v>
      </c>
      <c r="Y35" s="421">
        <v>0</v>
      </c>
      <c r="Z35" s="421"/>
      <c r="AA35" s="158">
        <v>0</v>
      </c>
      <c r="AB35" s="158">
        <v>0</v>
      </c>
      <c r="AC35" s="158">
        <v>0</v>
      </c>
      <c r="AD35" s="158">
        <v>0</v>
      </c>
      <c r="AE35" s="158">
        <v>1</v>
      </c>
      <c r="AF35" s="159">
        <f t="shared" si="0"/>
        <v>0</v>
      </c>
      <c r="AG35" s="159">
        <f t="shared" si="1"/>
        <v>0</v>
      </c>
    </row>
    <row r="36" spans="1:33" ht="14.25">
      <c r="A36" s="473"/>
      <c r="B36" s="474"/>
      <c r="C36" s="448" t="s">
        <v>207</v>
      </c>
      <c r="D36" s="448"/>
      <c r="E36" s="154">
        <v>22</v>
      </c>
      <c r="F36" s="158">
        <v>3</v>
      </c>
      <c r="G36" s="158">
        <v>2</v>
      </c>
      <c r="H36" s="158">
        <v>1</v>
      </c>
      <c r="I36" s="158">
        <v>0</v>
      </c>
      <c r="J36" s="158">
        <v>0</v>
      </c>
      <c r="K36" s="158">
        <v>0</v>
      </c>
      <c r="L36" s="158">
        <v>1</v>
      </c>
      <c r="M36" s="421">
        <v>0</v>
      </c>
      <c r="N36" s="421"/>
      <c r="O36" s="158">
        <v>1</v>
      </c>
      <c r="P36" s="158">
        <v>2</v>
      </c>
      <c r="Q36" s="423">
        <v>2</v>
      </c>
      <c r="R36" s="424"/>
      <c r="S36" s="158">
        <v>0</v>
      </c>
      <c r="T36" s="477"/>
      <c r="U36" s="157" t="s">
        <v>207</v>
      </c>
      <c r="V36" s="154">
        <v>22</v>
      </c>
      <c r="W36" s="158">
        <v>0</v>
      </c>
      <c r="X36" s="158">
        <v>0</v>
      </c>
      <c r="Y36" s="421">
        <v>0</v>
      </c>
      <c r="Z36" s="421"/>
      <c r="AA36" s="158">
        <v>0</v>
      </c>
      <c r="AB36" s="158">
        <v>0</v>
      </c>
      <c r="AC36" s="158">
        <v>0</v>
      </c>
      <c r="AD36" s="158">
        <v>0</v>
      </c>
      <c r="AE36" s="158">
        <v>3</v>
      </c>
      <c r="AF36" s="159">
        <f t="shared" si="0"/>
        <v>0</v>
      </c>
      <c r="AG36" s="159">
        <f t="shared" si="1"/>
        <v>0</v>
      </c>
    </row>
    <row r="37" spans="1:33" ht="14.25">
      <c r="A37" s="473"/>
      <c r="B37" s="474"/>
      <c r="C37" s="448" t="s">
        <v>208</v>
      </c>
      <c r="D37" s="448"/>
      <c r="E37" s="154">
        <v>23</v>
      </c>
      <c r="F37" s="158">
        <v>3</v>
      </c>
      <c r="G37" s="158">
        <v>3</v>
      </c>
      <c r="H37" s="158">
        <v>0</v>
      </c>
      <c r="I37" s="158">
        <v>0</v>
      </c>
      <c r="J37" s="158">
        <v>0</v>
      </c>
      <c r="K37" s="158">
        <v>0</v>
      </c>
      <c r="L37" s="158">
        <v>2</v>
      </c>
      <c r="M37" s="421">
        <v>2</v>
      </c>
      <c r="N37" s="421"/>
      <c r="O37" s="158">
        <v>0</v>
      </c>
      <c r="P37" s="158">
        <v>1</v>
      </c>
      <c r="Q37" s="423">
        <v>1</v>
      </c>
      <c r="R37" s="424"/>
      <c r="S37" s="158">
        <v>0</v>
      </c>
      <c r="T37" s="477"/>
      <c r="U37" s="157" t="s">
        <v>208</v>
      </c>
      <c r="V37" s="154">
        <v>23</v>
      </c>
      <c r="W37" s="158">
        <v>0</v>
      </c>
      <c r="X37" s="158">
        <v>0</v>
      </c>
      <c r="Y37" s="421">
        <v>0</v>
      </c>
      <c r="Z37" s="421"/>
      <c r="AA37" s="158">
        <v>0</v>
      </c>
      <c r="AB37" s="158">
        <v>0</v>
      </c>
      <c r="AC37" s="158">
        <v>0</v>
      </c>
      <c r="AD37" s="158">
        <v>0</v>
      </c>
      <c r="AE37" s="158">
        <v>3</v>
      </c>
      <c r="AF37" s="159">
        <f t="shared" si="0"/>
        <v>0</v>
      </c>
      <c r="AG37" s="159">
        <f t="shared" si="1"/>
        <v>0</v>
      </c>
    </row>
    <row r="38" spans="1:33" ht="15" customHeight="1">
      <c r="A38" s="475"/>
      <c r="B38" s="476"/>
      <c r="C38" s="448" t="s">
        <v>209</v>
      </c>
      <c r="D38" s="448"/>
      <c r="E38" s="154">
        <v>24</v>
      </c>
      <c r="F38" s="158">
        <v>16</v>
      </c>
      <c r="G38" s="158">
        <v>7</v>
      </c>
      <c r="H38" s="158">
        <v>9</v>
      </c>
      <c r="I38" s="158">
        <v>0</v>
      </c>
      <c r="J38" s="158">
        <v>0</v>
      </c>
      <c r="K38" s="158">
        <v>0</v>
      </c>
      <c r="L38" s="158">
        <v>5</v>
      </c>
      <c r="M38" s="421">
        <v>3</v>
      </c>
      <c r="N38" s="421"/>
      <c r="O38" s="158">
        <v>2</v>
      </c>
      <c r="P38" s="158">
        <v>7</v>
      </c>
      <c r="Q38" s="423">
        <v>3</v>
      </c>
      <c r="R38" s="424"/>
      <c r="S38" s="158">
        <v>4</v>
      </c>
      <c r="T38" s="453"/>
      <c r="U38" s="157" t="s">
        <v>209</v>
      </c>
      <c r="V38" s="154">
        <v>24</v>
      </c>
      <c r="W38" s="158">
        <v>4</v>
      </c>
      <c r="X38" s="158">
        <v>1</v>
      </c>
      <c r="Y38" s="421">
        <v>3</v>
      </c>
      <c r="Z38" s="421"/>
      <c r="AA38" s="158">
        <v>0</v>
      </c>
      <c r="AB38" s="158">
        <v>0</v>
      </c>
      <c r="AC38" s="158">
        <v>0</v>
      </c>
      <c r="AD38" s="158">
        <v>0</v>
      </c>
      <c r="AE38" s="158">
        <v>16</v>
      </c>
      <c r="AF38" s="159">
        <f t="shared" si="0"/>
        <v>0</v>
      </c>
      <c r="AG38" s="159">
        <f t="shared" si="1"/>
        <v>0</v>
      </c>
    </row>
    <row r="39" spans="1:33" ht="18" customHeight="1">
      <c r="A39" s="471" t="s">
        <v>210</v>
      </c>
      <c r="B39" s="472"/>
      <c r="C39" s="448" t="s">
        <v>211</v>
      </c>
      <c r="D39" s="448"/>
      <c r="E39" s="154">
        <v>25</v>
      </c>
      <c r="F39" s="158">
        <v>1</v>
      </c>
      <c r="G39" s="158">
        <v>0</v>
      </c>
      <c r="H39" s="158">
        <v>1</v>
      </c>
      <c r="I39" s="158">
        <v>0</v>
      </c>
      <c r="J39" s="158">
        <v>0</v>
      </c>
      <c r="K39" s="158">
        <v>0</v>
      </c>
      <c r="L39" s="158">
        <v>0</v>
      </c>
      <c r="M39" s="421">
        <v>0</v>
      </c>
      <c r="N39" s="421"/>
      <c r="O39" s="158">
        <v>0</v>
      </c>
      <c r="P39" s="158">
        <v>1</v>
      </c>
      <c r="Q39" s="423">
        <v>0</v>
      </c>
      <c r="R39" s="424"/>
      <c r="S39" s="158">
        <v>1</v>
      </c>
      <c r="T39" s="452" t="s">
        <v>210</v>
      </c>
      <c r="U39" s="157" t="s">
        <v>211</v>
      </c>
      <c r="V39" s="154">
        <v>25</v>
      </c>
      <c r="W39" s="158">
        <v>0</v>
      </c>
      <c r="X39" s="158">
        <v>0</v>
      </c>
      <c r="Y39" s="421">
        <v>0</v>
      </c>
      <c r="Z39" s="421"/>
      <c r="AA39" s="158">
        <v>0</v>
      </c>
      <c r="AB39" s="158">
        <v>0</v>
      </c>
      <c r="AC39" s="158">
        <v>0</v>
      </c>
      <c r="AD39" s="158">
        <v>0</v>
      </c>
      <c r="AE39" s="158">
        <v>1</v>
      </c>
      <c r="AF39" s="159">
        <f t="shared" si="0"/>
        <v>0</v>
      </c>
      <c r="AG39" s="159">
        <f t="shared" si="1"/>
        <v>0</v>
      </c>
    </row>
    <row r="40" spans="1:33" ht="18" customHeight="1">
      <c r="A40" s="473"/>
      <c r="B40" s="474"/>
      <c r="C40" s="448" t="s">
        <v>212</v>
      </c>
      <c r="D40" s="448"/>
      <c r="E40" s="154">
        <v>26</v>
      </c>
      <c r="F40" s="158">
        <v>2</v>
      </c>
      <c r="G40" s="158">
        <v>2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421">
        <v>0</v>
      </c>
      <c r="N40" s="421"/>
      <c r="O40" s="158">
        <v>0</v>
      </c>
      <c r="P40" s="158">
        <v>1</v>
      </c>
      <c r="Q40" s="423">
        <v>1</v>
      </c>
      <c r="R40" s="424"/>
      <c r="S40" s="158">
        <v>0</v>
      </c>
      <c r="T40" s="477"/>
      <c r="U40" s="157" t="s">
        <v>212</v>
      </c>
      <c r="V40" s="154">
        <v>26</v>
      </c>
      <c r="W40" s="158">
        <v>1</v>
      </c>
      <c r="X40" s="158">
        <v>1</v>
      </c>
      <c r="Y40" s="421">
        <v>0</v>
      </c>
      <c r="Z40" s="421"/>
      <c r="AA40" s="158">
        <v>0</v>
      </c>
      <c r="AB40" s="158">
        <v>0</v>
      </c>
      <c r="AC40" s="158">
        <v>0</v>
      </c>
      <c r="AD40" s="158">
        <v>0</v>
      </c>
      <c r="AE40" s="158">
        <v>2</v>
      </c>
      <c r="AF40" s="159">
        <f t="shared" si="0"/>
        <v>0</v>
      </c>
      <c r="AG40" s="159">
        <f t="shared" si="1"/>
        <v>0</v>
      </c>
    </row>
    <row r="41" spans="1:33" ht="20.25" customHeight="1">
      <c r="A41" s="473"/>
      <c r="B41" s="474"/>
      <c r="C41" s="448" t="s">
        <v>213</v>
      </c>
      <c r="D41" s="448"/>
      <c r="E41" s="154">
        <v>27</v>
      </c>
      <c r="F41" s="158">
        <v>280</v>
      </c>
      <c r="G41" s="158">
        <v>154</v>
      </c>
      <c r="H41" s="158">
        <v>126</v>
      </c>
      <c r="I41" s="158">
        <v>0</v>
      </c>
      <c r="J41" s="158">
        <v>0</v>
      </c>
      <c r="K41" s="158">
        <v>0</v>
      </c>
      <c r="L41" s="158">
        <v>234</v>
      </c>
      <c r="M41" s="421">
        <v>125</v>
      </c>
      <c r="N41" s="421"/>
      <c r="O41" s="158">
        <v>109</v>
      </c>
      <c r="P41" s="158">
        <v>43</v>
      </c>
      <c r="Q41" s="423">
        <v>27</v>
      </c>
      <c r="R41" s="424"/>
      <c r="S41" s="158">
        <v>16</v>
      </c>
      <c r="T41" s="477"/>
      <c r="U41" s="157" t="s">
        <v>213</v>
      </c>
      <c r="V41" s="154">
        <v>27</v>
      </c>
      <c r="W41" s="158">
        <v>3</v>
      </c>
      <c r="X41" s="158">
        <v>2</v>
      </c>
      <c r="Y41" s="421">
        <v>1</v>
      </c>
      <c r="Z41" s="421"/>
      <c r="AA41" s="158">
        <v>0</v>
      </c>
      <c r="AB41" s="158">
        <v>0</v>
      </c>
      <c r="AC41" s="158">
        <v>6</v>
      </c>
      <c r="AD41" s="158">
        <v>59</v>
      </c>
      <c r="AE41" s="158">
        <v>215</v>
      </c>
      <c r="AF41" s="159">
        <f t="shared" si="0"/>
        <v>0</v>
      </c>
      <c r="AG41" s="159">
        <f t="shared" si="1"/>
        <v>0</v>
      </c>
    </row>
    <row r="42" spans="1:33" ht="20.25" customHeight="1">
      <c r="A42" s="473"/>
      <c r="B42" s="474"/>
      <c r="C42" s="448" t="s">
        <v>214</v>
      </c>
      <c r="D42" s="448"/>
      <c r="E42" s="154">
        <v>28</v>
      </c>
      <c r="F42" s="158">
        <v>1</v>
      </c>
      <c r="G42" s="158">
        <v>1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421">
        <v>0</v>
      </c>
      <c r="N42" s="421"/>
      <c r="O42" s="158">
        <v>0</v>
      </c>
      <c r="P42" s="158">
        <v>0</v>
      </c>
      <c r="Q42" s="423">
        <v>0</v>
      </c>
      <c r="R42" s="424"/>
      <c r="S42" s="158">
        <v>0</v>
      </c>
      <c r="T42" s="477"/>
      <c r="U42" s="157" t="s">
        <v>214</v>
      </c>
      <c r="V42" s="154">
        <v>28</v>
      </c>
      <c r="W42" s="158">
        <v>1</v>
      </c>
      <c r="X42" s="158">
        <v>1</v>
      </c>
      <c r="Y42" s="421">
        <v>0</v>
      </c>
      <c r="Z42" s="421"/>
      <c r="AA42" s="158">
        <v>0</v>
      </c>
      <c r="AB42" s="158">
        <v>0</v>
      </c>
      <c r="AC42" s="158">
        <v>0</v>
      </c>
      <c r="AD42" s="158">
        <v>0</v>
      </c>
      <c r="AE42" s="158">
        <v>1</v>
      </c>
      <c r="AF42" s="159">
        <f t="shared" si="0"/>
        <v>0</v>
      </c>
      <c r="AG42" s="159">
        <f t="shared" si="1"/>
        <v>0</v>
      </c>
    </row>
    <row r="43" spans="1:33" ht="20.25" customHeight="1">
      <c r="A43" s="475"/>
      <c r="B43" s="476"/>
      <c r="C43" s="448" t="s">
        <v>215</v>
      </c>
      <c r="D43" s="448"/>
      <c r="E43" s="154">
        <v>29</v>
      </c>
      <c r="F43" s="158">
        <v>1</v>
      </c>
      <c r="G43" s="158">
        <v>0</v>
      </c>
      <c r="H43" s="158">
        <v>1</v>
      </c>
      <c r="I43" s="158">
        <v>0</v>
      </c>
      <c r="J43" s="158">
        <v>0</v>
      </c>
      <c r="K43" s="158">
        <v>0</v>
      </c>
      <c r="L43" s="158">
        <v>1</v>
      </c>
      <c r="M43" s="421">
        <v>0</v>
      </c>
      <c r="N43" s="421"/>
      <c r="O43" s="158">
        <v>1</v>
      </c>
      <c r="P43" s="158">
        <v>0</v>
      </c>
      <c r="Q43" s="423">
        <v>0</v>
      </c>
      <c r="R43" s="424"/>
      <c r="S43" s="158">
        <v>0</v>
      </c>
      <c r="T43" s="453"/>
      <c r="U43" s="157" t="s">
        <v>215</v>
      </c>
      <c r="V43" s="154">
        <v>29</v>
      </c>
      <c r="W43" s="158">
        <v>0</v>
      </c>
      <c r="X43" s="158">
        <v>0</v>
      </c>
      <c r="Y43" s="421">
        <v>0</v>
      </c>
      <c r="Z43" s="421"/>
      <c r="AA43" s="158">
        <v>0</v>
      </c>
      <c r="AB43" s="158">
        <v>0</v>
      </c>
      <c r="AC43" s="158">
        <v>0</v>
      </c>
      <c r="AD43" s="158">
        <v>0</v>
      </c>
      <c r="AE43" s="158">
        <v>1</v>
      </c>
      <c r="AF43" s="159">
        <f t="shared" si="0"/>
        <v>0</v>
      </c>
      <c r="AG43" s="159">
        <f t="shared" si="1"/>
        <v>0</v>
      </c>
    </row>
    <row r="44" spans="1:33" ht="20.25" customHeight="1">
      <c r="A44" s="471" t="s">
        <v>216</v>
      </c>
      <c r="B44" s="472"/>
      <c r="C44" s="448" t="s">
        <v>217</v>
      </c>
      <c r="D44" s="448"/>
      <c r="E44" s="154">
        <v>30</v>
      </c>
      <c r="F44" s="158">
        <v>1</v>
      </c>
      <c r="G44" s="158">
        <v>1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421">
        <v>0</v>
      </c>
      <c r="N44" s="421"/>
      <c r="O44" s="158">
        <v>0</v>
      </c>
      <c r="P44" s="158">
        <v>1</v>
      </c>
      <c r="Q44" s="423">
        <v>1</v>
      </c>
      <c r="R44" s="424"/>
      <c r="S44" s="158">
        <v>0</v>
      </c>
      <c r="T44" s="452" t="s">
        <v>216</v>
      </c>
      <c r="U44" s="157" t="s">
        <v>217</v>
      </c>
      <c r="V44" s="154">
        <v>30</v>
      </c>
      <c r="W44" s="158">
        <v>0</v>
      </c>
      <c r="X44" s="158">
        <v>0</v>
      </c>
      <c r="Y44" s="421">
        <v>0</v>
      </c>
      <c r="Z44" s="421"/>
      <c r="AA44" s="158">
        <v>0</v>
      </c>
      <c r="AB44" s="158">
        <v>0</v>
      </c>
      <c r="AC44" s="158">
        <v>0</v>
      </c>
      <c r="AD44" s="158">
        <v>0</v>
      </c>
      <c r="AE44" s="158">
        <v>1</v>
      </c>
      <c r="AF44" s="159">
        <f t="shared" si="0"/>
        <v>0</v>
      </c>
      <c r="AG44" s="159">
        <f t="shared" si="1"/>
        <v>0</v>
      </c>
    </row>
    <row r="45" spans="1:33" ht="20.25" customHeight="1">
      <c r="A45" s="475"/>
      <c r="B45" s="476"/>
      <c r="C45" s="448" t="s">
        <v>218</v>
      </c>
      <c r="D45" s="448"/>
      <c r="E45" s="154">
        <v>31</v>
      </c>
      <c r="F45" s="158">
        <v>1</v>
      </c>
      <c r="G45" s="158">
        <v>1</v>
      </c>
      <c r="H45" s="158">
        <v>0</v>
      </c>
      <c r="I45" s="158">
        <v>0</v>
      </c>
      <c r="J45" s="158">
        <v>0</v>
      </c>
      <c r="K45" s="158">
        <v>0</v>
      </c>
      <c r="L45" s="158">
        <v>1</v>
      </c>
      <c r="M45" s="421">
        <v>1</v>
      </c>
      <c r="N45" s="421"/>
      <c r="O45" s="158">
        <v>0</v>
      </c>
      <c r="P45" s="158">
        <v>0</v>
      </c>
      <c r="Q45" s="423">
        <v>0</v>
      </c>
      <c r="R45" s="424"/>
      <c r="S45" s="158">
        <v>0</v>
      </c>
      <c r="T45" s="453"/>
      <c r="U45" s="157" t="s">
        <v>218</v>
      </c>
      <c r="V45" s="154">
        <v>31</v>
      </c>
      <c r="W45" s="158">
        <v>0</v>
      </c>
      <c r="X45" s="158">
        <v>0</v>
      </c>
      <c r="Y45" s="421">
        <v>0</v>
      </c>
      <c r="Z45" s="421"/>
      <c r="AA45" s="158">
        <v>0</v>
      </c>
      <c r="AB45" s="158">
        <v>0</v>
      </c>
      <c r="AC45" s="158">
        <v>1</v>
      </c>
      <c r="AD45" s="158">
        <v>0</v>
      </c>
      <c r="AE45" s="158">
        <v>0</v>
      </c>
      <c r="AF45" s="159">
        <f t="shared" si="0"/>
        <v>0</v>
      </c>
      <c r="AG45" s="159">
        <f t="shared" si="1"/>
        <v>0</v>
      </c>
    </row>
    <row r="46" spans="1:33" ht="20.25" customHeight="1">
      <c r="A46" s="448" t="s">
        <v>219</v>
      </c>
      <c r="B46" s="448"/>
      <c r="C46" s="448" t="s">
        <v>220</v>
      </c>
      <c r="D46" s="448"/>
      <c r="E46" s="154">
        <v>32</v>
      </c>
      <c r="F46" s="158">
        <v>1</v>
      </c>
      <c r="G46" s="158">
        <v>0</v>
      </c>
      <c r="H46" s="158">
        <v>1</v>
      </c>
      <c r="I46" s="158">
        <v>0</v>
      </c>
      <c r="J46" s="158">
        <v>0</v>
      </c>
      <c r="K46" s="158">
        <v>0</v>
      </c>
      <c r="L46" s="158">
        <v>0</v>
      </c>
      <c r="M46" s="421">
        <v>0</v>
      </c>
      <c r="N46" s="421"/>
      <c r="O46" s="158">
        <v>0</v>
      </c>
      <c r="P46" s="158">
        <v>1</v>
      </c>
      <c r="Q46" s="423">
        <v>0</v>
      </c>
      <c r="R46" s="424"/>
      <c r="S46" s="158">
        <v>1</v>
      </c>
      <c r="T46" s="157" t="s">
        <v>219</v>
      </c>
      <c r="U46" s="157" t="s">
        <v>220</v>
      </c>
      <c r="V46" s="154">
        <v>32</v>
      </c>
      <c r="W46" s="158">
        <v>0</v>
      </c>
      <c r="X46" s="158">
        <v>0</v>
      </c>
      <c r="Y46" s="421">
        <v>0</v>
      </c>
      <c r="Z46" s="421"/>
      <c r="AA46" s="158">
        <v>0</v>
      </c>
      <c r="AB46" s="158">
        <v>0</v>
      </c>
      <c r="AC46" s="158">
        <v>0</v>
      </c>
      <c r="AD46" s="158">
        <v>0</v>
      </c>
      <c r="AE46" s="158">
        <v>1</v>
      </c>
      <c r="AF46" s="159">
        <f t="shared" si="0"/>
        <v>0</v>
      </c>
      <c r="AG46" s="159">
        <f t="shared" si="1"/>
        <v>0</v>
      </c>
    </row>
    <row r="47" spans="1:3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Q47" s="51"/>
      <c r="R47" s="49"/>
      <c r="U47" s="49"/>
      <c r="Y47" s="49"/>
      <c r="AE47" s="51"/>
    </row>
    <row r="48" spans="3:21" ht="18" customHeight="1">
      <c r="C48" s="78"/>
      <c r="D48" s="78"/>
      <c r="E48" s="78"/>
      <c r="F48" s="75"/>
      <c r="G48" s="75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3:21" ht="29.25" customHeight="1">
      <c r="C49" s="48"/>
      <c r="D49" s="95"/>
      <c r="E49" s="134"/>
      <c r="F49" s="96"/>
      <c r="G49" s="328"/>
      <c r="H49" s="328"/>
      <c r="I49" s="328"/>
      <c r="J49" s="325"/>
      <c r="K49" s="325"/>
      <c r="L49" s="325"/>
      <c r="M49" s="325"/>
      <c r="N49" s="325"/>
      <c r="O49" s="325"/>
      <c r="P49" s="325"/>
      <c r="Q49" s="56"/>
      <c r="R49" s="56"/>
      <c r="S49" s="56"/>
      <c r="T49" s="56"/>
      <c r="U49" s="78"/>
    </row>
    <row r="50" spans="3:21" ht="12" customHeight="1">
      <c r="C50" s="78"/>
      <c r="D50" s="60"/>
      <c r="E50" s="60"/>
      <c r="F50" s="96"/>
      <c r="G50" s="59"/>
      <c r="H50" s="59"/>
      <c r="I50" s="59"/>
      <c r="J50" s="59"/>
      <c r="K50" s="59"/>
      <c r="L50" s="59"/>
      <c r="M50" s="59"/>
      <c r="N50" s="59"/>
      <c r="O50" s="59"/>
      <c r="P50" s="56"/>
      <c r="Q50" s="56"/>
      <c r="R50" s="56"/>
      <c r="S50" s="56"/>
      <c r="T50" s="56"/>
      <c r="U50" s="78"/>
    </row>
    <row r="51" spans="3:21" ht="42.75" customHeight="1">
      <c r="C51" s="78"/>
      <c r="D51" s="60"/>
      <c r="E51" s="62"/>
      <c r="F51" s="96"/>
      <c r="G51" s="325"/>
      <c r="H51" s="325"/>
      <c r="I51" s="325"/>
      <c r="J51" s="326"/>
      <c r="K51" s="326"/>
      <c r="L51" s="326"/>
      <c r="M51" s="326"/>
      <c r="N51" s="326"/>
      <c r="O51" s="326"/>
      <c r="P51" s="326"/>
      <c r="Q51" s="56"/>
      <c r="R51" s="56"/>
      <c r="S51" s="56"/>
      <c r="T51" s="56"/>
      <c r="U51" s="78"/>
    </row>
    <row r="52" spans="3:21" ht="14.25">
      <c r="C52" s="78"/>
      <c r="D52" s="18"/>
      <c r="E52" s="56"/>
      <c r="F52" s="96"/>
      <c r="G52" s="59"/>
      <c r="H52" s="18"/>
      <c r="I52" s="18"/>
      <c r="J52" s="18"/>
      <c r="K52" s="18"/>
      <c r="L52" s="18"/>
      <c r="M52" s="18"/>
      <c r="N52" s="18"/>
      <c r="O52" s="18"/>
      <c r="P52" s="56"/>
      <c r="Q52" s="56"/>
      <c r="R52" s="56"/>
      <c r="S52" s="56"/>
      <c r="T52" s="56"/>
      <c r="U52" s="78"/>
    </row>
    <row r="53" spans="3:21" ht="14.25">
      <c r="C53" s="7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9"/>
      <c r="Q53" s="59"/>
      <c r="R53" s="59"/>
      <c r="S53" s="59"/>
      <c r="T53" s="56"/>
      <c r="U53" s="78"/>
    </row>
    <row r="54" spans="3:21" ht="14.25">
      <c r="C54" s="78"/>
      <c r="D54" s="56"/>
      <c r="E54" s="56"/>
      <c r="F54" s="56"/>
      <c r="G54" s="56"/>
      <c r="H54" s="9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78"/>
    </row>
    <row r="57" spans="6:31" ht="14.25">
      <c r="F57" s="159">
        <f>SUM(F16:F46)-F15</f>
        <v>0</v>
      </c>
      <c r="G57" s="159">
        <f aca="true" t="shared" si="2" ref="G57:AE57">SUM(G16:G46)-G15</f>
        <v>0</v>
      </c>
      <c r="H57" s="159">
        <f t="shared" si="2"/>
        <v>0</v>
      </c>
      <c r="I57" s="159">
        <f t="shared" si="2"/>
        <v>0</v>
      </c>
      <c r="J57" s="159">
        <f t="shared" si="2"/>
        <v>0</v>
      </c>
      <c r="K57" s="159">
        <f t="shared" si="2"/>
        <v>0</v>
      </c>
      <c r="L57" s="159">
        <f t="shared" si="2"/>
        <v>0</v>
      </c>
      <c r="M57" s="159">
        <f t="shared" si="2"/>
        <v>0</v>
      </c>
      <c r="N57" s="159">
        <f t="shared" si="2"/>
        <v>0</v>
      </c>
      <c r="O57" s="159">
        <f t="shared" si="2"/>
        <v>0</v>
      </c>
      <c r="P57" s="159">
        <f t="shared" si="2"/>
        <v>0</v>
      </c>
      <c r="Q57" s="159">
        <f t="shared" si="2"/>
        <v>0</v>
      </c>
      <c r="R57" s="159">
        <f t="shared" si="2"/>
        <v>0</v>
      </c>
      <c r="S57" s="159">
        <f t="shared" si="2"/>
        <v>0</v>
      </c>
      <c r="T57" s="159"/>
      <c r="U57" s="159"/>
      <c r="V57" s="159"/>
      <c r="W57" s="159">
        <f t="shared" si="2"/>
        <v>0</v>
      </c>
      <c r="X57" s="159">
        <f t="shared" si="2"/>
        <v>0</v>
      </c>
      <c r="Y57" s="159">
        <f t="shared" si="2"/>
        <v>0</v>
      </c>
      <c r="Z57" s="159">
        <f t="shared" si="2"/>
        <v>0</v>
      </c>
      <c r="AA57" s="159">
        <f t="shared" si="2"/>
        <v>0</v>
      </c>
      <c r="AB57" s="159">
        <f t="shared" si="2"/>
        <v>0</v>
      </c>
      <c r="AC57" s="159">
        <f t="shared" si="2"/>
        <v>0</v>
      </c>
      <c r="AD57" s="159">
        <f t="shared" si="2"/>
        <v>0</v>
      </c>
      <c r="AE57" s="159">
        <f t="shared" si="2"/>
        <v>0</v>
      </c>
    </row>
  </sheetData>
  <sheetProtection/>
  <mergeCells count="185">
    <mergeCell ref="G49:I49"/>
    <mergeCell ref="J49:L49"/>
    <mergeCell ref="M49:P49"/>
    <mergeCell ref="G51:I51"/>
    <mergeCell ref="J51:L51"/>
    <mergeCell ref="M51:P51"/>
    <mergeCell ref="C45:D45"/>
    <mergeCell ref="M45:N45"/>
    <mergeCell ref="Q45:R45"/>
    <mergeCell ref="Y45:Z45"/>
    <mergeCell ref="A46:B46"/>
    <mergeCell ref="C46:D46"/>
    <mergeCell ref="M46:N46"/>
    <mergeCell ref="Q46:R46"/>
    <mergeCell ref="Y46:Z46"/>
    <mergeCell ref="C43:D43"/>
    <mergeCell ref="M43:N43"/>
    <mergeCell ref="Q43:R43"/>
    <mergeCell ref="Y43:Z43"/>
    <mergeCell ref="A44:B45"/>
    <mergeCell ref="C44:D44"/>
    <mergeCell ref="M44:N44"/>
    <mergeCell ref="Q44:R44"/>
    <mergeCell ref="T44:T45"/>
    <mergeCell ref="Y44:Z44"/>
    <mergeCell ref="C41:D41"/>
    <mergeCell ref="M41:N41"/>
    <mergeCell ref="Q41:R41"/>
    <mergeCell ref="Y41:Z41"/>
    <mergeCell ref="C42:D42"/>
    <mergeCell ref="M42:N42"/>
    <mergeCell ref="Q42:R42"/>
    <mergeCell ref="Y42:Z42"/>
    <mergeCell ref="A39:B43"/>
    <mergeCell ref="C39:D39"/>
    <mergeCell ref="M39:N39"/>
    <mergeCell ref="Q39:R39"/>
    <mergeCell ref="T39:T43"/>
    <mergeCell ref="Y39:Z39"/>
    <mergeCell ref="C40:D40"/>
    <mergeCell ref="M40:N40"/>
    <mergeCell ref="Q40:R40"/>
    <mergeCell ref="Y40:Z40"/>
    <mergeCell ref="C37:D37"/>
    <mergeCell ref="M37:N37"/>
    <mergeCell ref="Q37:R37"/>
    <mergeCell ref="Y37:Z37"/>
    <mergeCell ref="C38:D38"/>
    <mergeCell ref="M38:N38"/>
    <mergeCell ref="Q38:R38"/>
    <mergeCell ref="Y38:Z38"/>
    <mergeCell ref="C35:D35"/>
    <mergeCell ref="M35:N35"/>
    <mergeCell ref="Q35:R35"/>
    <mergeCell ref="Y35:Z35"/>
    <mergeCell ref="C36:D36"/>
    <mergeCell ref="M36:N36"/>
    <mergeCell ref="Q36:R36"/>
    <mergeCell ref="Y36:Z36"/>
    <mergeCell ref="C33:D33"/>
    <mergeCell ref="M33:N33"/>
    <mergeCell ref="Q33:R33"/>
    <mergeCell ref="Y33:Z33"/>
    <mergeCell ref="C34:D34"/>
    <mergeCell ref="M34:N34"/>
    <mergeCell ref="Q34:R34"/>
    <mergeCell ref="Y34:Z34"/>
    <mergeCell ref="C31:D31"/>
    <mergeCell ref="M31:N31"/>
    <mergeCell ref="Q31:R31"/>
    <mergeCell ref="Y31:Z31"/>
    <mergeCell ref="C32:D32"/>
    <mergeCell ref="M32:N32"/>
    <mergeCell ref="Q32:R32"/>
    <mergeCell ref="Y32:Z32"/>
    <mergeCell ref="C29:D29"/>
    <mergeCell ref="M29:N29"/>
    <mergeCell ref="Q29:R29"/>
    <mergeCell ref="Y29:Z29"/>
    <mergeCell ref="C30:D30"/>
    <mergeCell ref="M30:N30"/>
    <mergeCell ref="Q30:R30"/>
    <mergeCell ref="Y30:Z30"/>
    <mergeCell ref="C27:D27"/>
    <mergeCell ref="M27:N27"/>
    <mergeCell ref="Q27:R27"/>
    <mergeCell ref="Y27:Z27"/>
    <mergeCell ref="C28:D28"/>
    <mergeCell ref="M28:N28"/>
    <mergeCell ref="Q28:R28"/>
    <mergeCell ref="Y28:Z28"/>
    <mergeCell ref="C25:D25"/>
    <mergeCell ref="M25:N25"/>
    <mergeCell ref="Q25:R25"/>
    <mergeCell ref="Y25:Z25"/>
    <mergeCell ref="C26:D26"/>
    <mergeCell ref="M26:N26"/>
    <mergeCell ref="Q26:R26"/>
    <mergeCell ref="Y26:Z26"/>
    <mergeCell ref="C23:D23"/>
    <mergeCell ref="M23:N23"/>
    <mergeCell ref="Q23:R23"/>
    <mergeCell ref="Y23:Z23"/>
    <mergeCell ref="C24:D24"/>
    <mergeCell ref="M24:N24"/>
    <mergeCell ref="Q24:R24"/>
    <mergeCell ref="Y24:Z24"/>
    <mergeCell ref="C21:D21"/>
    <mergeCell ref="M21:N21"/>
    <mergeCell ref="Q21:R21"/>
    <mergeCell ref="Y21:Z21"/>
    <mergeCell ref="A22:B38"/>
    <mergeCell ref="C22:D22"/>
    <mergeCell ref="M22:N22"/>
    <mergeCell ref="Q22:R22"/>
    <mergeCell ref="T22:T38"/>
    <mergeCell ref="Y22:Z22"/>
    <mergeCell ref="C19:D19"/>
    <mergeCell ref="M19:N19"/>
    <mergeCell ref="Q19:R19"/>
    <mergeCell ref="Y19:Z19"/>
    <mergeCell ref="A20:B21"/>
    <mergeCell ref="C20:D20"/>
    <mergeCell ref="M20:N20"/>
    <mergeCell ref="Q20:R20"/>
    <mergeCell ref="T20:T21"/>
    <mergeCell ref="Y20:Z20"/>
    <mergeCell ref="Y16:Z16"/>
    <mergeCell ref="C17:D17"/>
    <mergeCell ref="M17:N17"/>
    <mergeCell ref="Q17:R17"/>
    <mergeCell ref="Y17:Z17"/>
    <mergeCell ref="C18:D18"/>
    <mergeCell ref="M18:N18"/>
    <mergeCell ref="Q18:R18"/>
    <mergeCell ref="Y18:Z18"/>
    <mergeCell ref="A15:B15"/>
    <mergeCell ref="C15:D15"/>
    <mergeCell ref="M15:N15"/>
    <mergeCell ref="Q15:R15"/>
    <mergeCell ref="Y15:Z15"/>
    <mergeCell ref="A16:B19"/>
    <mergeCell ref="C16:D16"/>
    <mergeCell ref="M16:N16"/>
    <mergeCell ref="Q16:R16"/>
    <mergeCell ref="T16:T19"/>
    <mergeCell ref="Y13:Z13"/>
    <mergeCell ref="X12:Z12"/>
    <mergeCell ref="A14:D14"/>
    <mergeCell ref="M14:N14"/>
    <mergeCell ref="Q14:R14"/>
    <mergeCell ref="T14:U14"/>
    <mergeCell ref="Y14:Z14"/>
    <mergeCell ref="W12:W13"/>
    <mergeCell ref="I11:I13"/>
    <mergeCell ref="J11:K12"/>
    <mergeCell ref="T10:T13"/>
    <mergeCell ref="P11:P13"/>
    <mergeCell ref="AB12:AB13"/>
    <mergeCell ref="AC12:AC13"/>
    <mergeCell ref="AD12:AD13"/>
    <mergeCell ref="U10:U13"/>
    <mergeCell ref="V10:V13"/>
    <mergeCell ref="W10:Z11"/>
    <mergeCell ref="AA10:AE11"/>
    <mergeCell ref="AE12:AE13"/>
    <mergeCell ref="M13:N13"/>
    <mergeCell ref="Q13:R13"/>
    <mergeCell ref="A10:B13"/>
    <mergeCell ref="C10:D13"/>
    <mergeCell ref="E10:E13"/>
    <mergeCell ref="F10:F13"/>
    <mergeCell ref="G10:S10"/>
    <mergeCell ref="L11:L13"/>
    <mergeCell ref="M11:O12"/>
    <mergeCell ref="A9:B9"/>
    <mergeCell ref="Q9:S9"/>
    <mergeCell ref="A1:E3"/>
    <mergeCell ref="A4:S4"/>
    <mergeCell ref="Y1:AE2"/>
    <mergeCell ref="Q11:S12"/>
    <mergeCell ref="G11:G13"/>
    <mergeCell ref="H11:H13"/>
    <mergeCell ref="O1:P1"/>
    <mergeCell ref="AA12:AA13"/>
  </mergeCells>
  <printOptions/>
  <pageMargins left="0.7" right="0.7" top="0.75" bottom="0.75" header="0.3" footer="0.3"/>
  <pageSetup horizontalDpi="600" verticalDpi="600" orientation="portrait" scale="68" r:id="rId2"/>
  <rowBreaks count="1" manualBreakCount="1">
    <brk id="55" max="30" man="1"/>
  </rowBreaks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6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8.8515625" defaultRowHeight="12.75"/>
  <cols>
    <col min="1" max="1" width="12.7109375" style="166" customWidth="1"/>
    <col min="2" max="2" width="6.57421875" style="166" customWidth="1"/>
    <col min="3" max="3" width="4.00390625" style="166" customWidth="1"/>
    <col min="4" max="4" width="5.140625" style="200" customWidth="1"/>
    <col min="5" max="5" width="6.57421875" style="200" customWidth="1"/>
    <col min="6" max="6" width="6.8515625" style="200" customWidth="1"/>
    <col min="7" max="15" width="6.57421875" style="200" customWidth="1"/>
    <col min="16" max="19" width="6.57421875" style="166" customWidth="1"/>
    <col min="20" max="16384" width="8.8515625" style="166" customWidth="1"/>
  </cols>
  <sheetData>
    <row r="1" spans="1:19" ht="18.75" customHeight="1">
      <c r="A1" s="327"/>
      <c r="B1" s="327"/>
      <c r="C1" s="327"/>
      <c r="D1" s="327"/>
      <c r="E1" s="327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5"/>
      <c r="R1" s="478" t="s">
        <v>221</v>
      </c>
      <c r="S1" s="478"/>
    </row>
    <row r="2" spans="1:19" ht="18.75" customHeight="1">
      <c r="A2" s="327"/>
      <c r="B2" s="327"/>
      <c r="C2" s="327"/>
      <c r="D2" s="327"/>
      <c r="E2" s="327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65"/>
      <c r="S2" s="165"/>
    </row>
    <row r="3" spans="1:19" ht="19.5" customHeight="1">
      <c r="A3" s="327"/>
      <c r="B3" s="327"/>
      <c r="C3" s="327"/>
      <c r="D3" s="327"/>
      <c r="E3" s="327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65"/>
      <c r="S3" s="165"/>
    </row>
    <row r="4" spans="1:19" ht="36.75" customHeight="1">
      <c r="A4" s="479" t="s">
        <v>222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</row>
    <row r="5" spans="1:19" ht="27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5"/>
      <c r="R5" s="165"/>
      <c r="S5" s="165"/>
    </row>
    <row r="6" spans="1:19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5"/>
      <c r="R6" s="165"/>
      <c r="S6" s="165"/>
    </row>
    <row r="7" spans="1:19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7"/>
      <c r="L7" s="117"/>
      <c r="M7" s="117"/>
      <c r="N7" s="117"/>
      <c r="O7" s="117"/>
      <c r="P7" s="117"/>
      <c r="Q7" s="165"/>
      <c r="R7" s="165"/>
      <c r="S7" s="165"/>
    </row>
    <row r="8" spans="1:19" ht="12.75">
      <c r="A8" s="120"/>
      <c r="B8" s="12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117"/>
      <c r="O8" s="117"/>
      <c r="P8" s="117"/>
      <c r="Q8" s="165"/>
      <c r="R8" s="165"/>
      <c r="S8" s="165"/>
    </row>
    <row r="9" spans="1:19" ht="12.7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69"/>
      <c r="L9" s="169"/>
      <c r="M9" s="169"/>
      <c r="N9" s="169"/>
      <c r="O9" s="169"/>
      <c r="P9" s="169"/>
      <c r="Q9" s="165"/>
      <c r="R9" s="165"/>
      <c r="S9" s="165"/>
    </row>
    <row r="10" spans="1:19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69"/>
      <c r="L10" s="169"/>
      <c r="M10" s="169"/>
      <c r="N10" s="481"/>
      <c r="O10" s="481"/>
      <c r="P10" s="481"/>
      <c r="Q10" s="165"/>
      <c r="R10" s="165"/>
      <c r="S10" s="165"/>
    </row>
    <row r="11" spans="1:19" ht="18" customHeight="1">
      <c r="A11" s="170" t="s">
        <v>2</v>
      </c>
      <c r="B11" s="170"/>
      <c r="C11" s="170"/>
      <c r="D11" s="171"/>
      <c r="E11" s="171"/>
      <c r="F11" s="171"/>
      <c r="G11" s="171"/>
      <c r="H11" s="172"/>
      <c r="I11" s="172"/>
      <c r="J11" s="172"/>
      <c r="K11" s="172"/>
      <c r="L11" s="172"/>
      <c r="M11" s="172"/>
      <c r="N11" s="172"/>
      <c r="O11" s="172"/>
      <c r="Q11" s="165"/>
      <c r="R11" s="165"/>
      <c r="S11" s="173" t="s">
        <v>80</v>
      </c>
    </row>
    <row r="12" spans="1:19" ht="20.25" customHeight="1">
      <c r="A12" s="482" t="s">
        <v>223</v>
      </c>
      <c r="B12" s="482"/>
      <c r="C12" s="483" t="s">
        <v>5</v>
      </c>
      <c r="D12" s="301" t="s">
        <v>224</v>
      </c>
      <c r="E12" s="493" t="s">
        <v>225</v>
      </c>
      <c r="F12" s="174"/>
      <c r="G12" s="174"/>
      <c r="H12" s="493" t="s">
        <v>226</v>
      </c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5"/>
    </row>
    <row r="13" spans="1:19" ht="18.75" customHeight="1">
      <c r="A13" s="482"/>
      <c r="B13" s="482"/>
      <c r="C13" s="484"/>
      <c r="D13" s="302"/>
      <c r="E13" s="499"/>
      <c r="F13" s="496" t="s">
        <v>8</v>
      </c>
      <c r="G13" s="498" t="s">
        <v>9</v>
      </c>
      <c r="H13" s="486"/>
      <c r="I13" s="496" t="s">
        <v>8</v>
      </c>
      <c r="J13" s="498" t="s">
        <v>9</v>
      </c>
      <c r="K13" s="486" t="s">
        <v>227</v>
      </c>
      <c r="L13" s="175"/>
      <c r="M13" s="176"/>
      <c r="N13" s="486" t="s">
        <v>228</v>
      </c>
      <c r="O13" s="175"/>
      <c r="P13" s="176"/>
      <c r="Q13" s="486" t="s">
        <v>21</v>
      </c>
      <c r="R13" s="175"/>
      <c r="S13" s="176"/>
    </row>
    <row r="14" spans="1:19" ht="105.75" customHeight="1">
      <c r="A14" s="482"/>
      <c r="B14" s="482"/>
      <c r="C14" s="485"/>
      <c r="D14" s="303"/>
      <c r="E14" s="500"/>
      <c r="F14" s="497"/>
      <c r="G14" s="497"/>
      <c r="H14" s="487"/>
      <c r="I14" s="496"/>
      <c r="J14" s="498"/>
      <c r="K14" s="487"/>
      <c r="L14" s="177" t="s">
        <v>8</v>
      </c>
      <c r="M14" s="177" t="s">
        <v>9</v>
      </c>
      <c r="N14" s="487"/>
      <c r="O14" s="177" t="s">
        <v>8</v>
      </c>
      <c r="P14" s="177" t="s">
        <v>9</v>
      </c>
      <c r="Q14" s="487"/>
      <c r="R14" s="177" t="s">
        <v>8</v>
      </c>
      <c r="S14" s="177" t="s">
        <v>9</v>
      </c>
    </row>
    <row r="15" spans="1:19" ht="16.5" customHeight="1">
      <c r="A15" s="488" t="s">
        <v>22</v>
      </c>
      <c r="B15" s="488"/>
      <c r="C15" s="178" t="s">
        <v>23</v>
      </c>
      <c r="D15" s="179">
        <v>1</v>
      </c>
      <c r="E15" s="180">
        <v>2</v>
      </c>
      <c r="F15" s="179">
        <v>3</v>
      </c>
      <c r="G15" s="180">
        <v>4</v>
      </c>
      <c r="H15" s="179">
        <v>5</v>
      </c>
      <c r="I15" s="180">
        <v>6</v>
      </c>
      <c r="J15" s="179">
        <v>7</v>
      </c>
      <c r="K15" s="180">
        <v>8</v>
      </c>
      <c r="L15" s="179">
        <v>9</v>
      </c>
      <c r="M15" s="180">
        <v>10</v>
      </c>
      <c r="N15" s="179">
        <v>11</v>
      </c>
      <c r="O15" s="180">
        <v>12</v>
      </c>
      <c r="P15" s="179">
        <v>13</v>
      </c>
      <c r="Q15" s="180">
        <v>14</v>
      </c>
      <c r="R15" s="179">
        <v>15</v>
      </c>
      <c r="S15" s="179">
        <v>16</v>
      </c>
    </row>
    <row r="16" spans="1:23" s="184" customFormat="1" ht="19.5" customHeight="1">
      <c r="A16" s="489" t="s">
        <v>62</v>
      </c>
      <c r="B16" s="490"/>
      <c r="C16" s="201">
        <v>1</v>
      </c>
      <c r="D16" s="202">
        <v>84</v>
      </c>
      <c r="E16" s="202">
        <v>6701</v>
      </c>
      <c r="F16" s="202">
        <v>2279</v>
      </c>
      <c r="G16" s="202">
        <v>4422</v>
      </c>
      <c r="H16" s="202">
        <v>6701</v>
      </c>
      <c r="I16" s="202">
        <v>2279</v>
      </c>
      <c r="J16" s="202">
        <v>4422</v>
      </c>
      <c r="K16" s="202">
        <v>155</v>
      </c>
      <c r="L16" s="202">
        <v>30</v>
      </c>
      <c r="M16" s="202">
        <v>125</v>
      </c>
      <c r="N16" s="202">
        <v>6447</v>
      </c>
      <c r="O16" s="202">
        <v>2223</v>
      </c>
      <c r="P16" s="202">
        <v>4224</v>
      </c>
      <c r="Q16" s="203">
        <v>104</v>
      </c>
      <c r="R16" s="203">
        <v>27</v>
      </c>
      <c r="S16" s="203">
        <v>77</v>
      </c>
      <c r="T16" s="183"/>
      <c r="U16" s="183"/>
      <c r="V16" s="183"/>
      <c r="W16" s="183"/>
    </row>
    <row r="17" spans="1:24" ht="19.5" customHeight="1">
      <c r="A17" s="491" t="s">
        <v>229</v>
      </c>
      <c r="B17" s="492"/>
      <c r="C17" s="113">
        <v>2</v>
      </c>
      <c r="D17" s="181">
        <v>68</v>
      </c>
      <c r="E17" s="181">
        <v>6157</v>
      </c>
      <c r="F17" s="181">
        <v>2044</v>
      </c>
      <c r="G17" s="181">
        <v>4113</v>
      </c>
      <c r="H17" s="181">
        <v>6157</v>
      </c>
      <c r="I17" s="181">
        <v>2044</v>
      </c>
      <c r="J17" s="181">
        <v>4113</v>
      </c>
      <c r="K17" s="181">
        <v>154</v>
      </c>
      <c r="L17" s="181">
        <v>30</v>
      </c>
      <c r="M17" s="181">
        <v>124</v>
      </c>
      <c r="N17" s="181">
        <v>5909</v>
      </c>
      <c r="O17" s="181">
        <v>1989</v>
      </c>
      <c r="P17" s="181">
        <v>3920</v>
      </c>
      <c r="Q17" s="182">
        <v>99</v>
      </c>
      <c r="R17" s="182">
        <v>26</v>
      </c>
      <c r="S17" s="182">
        <v>73</v>
      </c>
      <c r="T17" s="183"/>
      <c r="U17" s="183"/>
      <c r="V17" s="183"/>
      <c r="W17" s="183"/>
      <c r="X17" s="184"/>
    </row>
    <row r="18" spans="1:24" ht="19.5" customHeight="1">
      <c r="A18" s="491" t="s">
        <v>230</v>
      </c>
      <c r="B18" s="492"/>
      <c r="C18" s="113">
        <v>3</v>
      </c>
      <c r="D18" s="181">
        <v>16</v>
      </c>
      <c r="E18" s="181">
        <v>544</v>
      </c>
      <c r="F18" s="181">
        <v>235</v>
      </c>
      <c r="G18" s="181">
        <v>309</v>
      </c>
      <c r="H18" s="181">
        <v>544</v>
      </c>
      <c r="I18" s="181">
        <v>235</v>
      </c>
      <c r="J18" s="181">
        <v>309</v>
      </c>
      <c r="K18" s="181">
        <v>1</v>
      </c>
      <c r="L18" s="181">
        <v>0</v>
      </c>
      <c r="M18" s="181">
        <v>1</v>
      </c>
      <c r="N18" s="181">
        <v>538</v>
      </c>
      <c r="O18" s="181">
        <v>234</v>
      </c>
      <c r="P18" s="181">
        <v>304</v>
      </c>
      <c r="Q18" s="182">
        <v>5</v>
      </c>
      <c r="R18" s="182">
        <v>1</v>
      </c>
      <c r="S18" s="182">
        <v>4</v>
      </c>
      <c r="T18" s="183"/>
      <c r="U18" s="183"/>
      <c r="V18" s="183"/>
      <c r="W18" s="183"/>
      <c r="X18" s="184"/>
    </row>
    <row r="19" spans="1:24" ht="19.5" customHeight="1">
      <c r="A19" s="491" t="s">
        <v>231</v>
      </c>
      <c r="B19" s="492"/>
      <c r="C19" s="113">
        <v>4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3"/>
      <c r="U19" s="183"/>
      <c r="V19" s="183"/>
      <c r="W19" s="183"/>
      <c r="X19" s="184"/>
    </row>
    <row r="20" spans="1:23" s="184" customFormat="1" ht="19.5" customHeight="1">
      <c r="A20" s="489" t="s">
        <v>89</v>
      </c>
      <c r="B20" s="490"/>
      <c r="C20" s="201">
        <v>5</v>
      </c>
      <c r="D20" s="202">
        <v>51</v>
      </c>
      <c r="E20" s="202">
        <v>5266</v>
      </c>
      <c r="F20" s="202">
        <v>1882</v>
      </c>
      <c r="G20" s="202">
        <v>3384</v>
      </c>
      <c r="H20" s="202">
        <v>5266</v>
      </c>
      <c r="I20" s="202">
        <v>1882</v>
      </c>
      <c r="J20" s="202">
        <v>3384</v>
      </c>
      <c r="K20" s="202">
        <v>154</v>
      </c>
      <c r="L20" s="202">
        <v>30</v>
      </c>
      <c r="M20" s="202">
        <v>124</v>
      </c>
      <c r="N20" s="202">
        <v>5035</v>
      </c>
      <c r="O20" s="202">
        <v>1831</v>
      </c>
      <c r="P20" s="202">
        <v>3204</v>
      </c>
      <c r="Q20" s="203">
        <v>82</v>
      </c>
      <c r="R20" s="203">
        <v>22</v>
      </c>
      <c r="S20" s="203">
        <v>60</v>
      </c>
      <c r="T20" s="183"/>
      <c r="U20" s="183"/>
      <c r="V20" s="183"/>
      <c r="W20" s="183"/>
    </row>
    <row r="21" spans="1:23" s="184" customFormat="1" ht="19.5" customHeight="1">
      <c r="A21" s="491" t="s">
        <v>229</v>
      </c>
      <c r="B21" s="492"/>
      <c r="C21" s="113">
        <v>6</v>
      </c>
      <c r="D21" s="181">
        <v>47</v>
      </c>
      <c r="E21" s="181">
        <v>5010</v>
      </c>
      <c r="F21" s="181">
        <v>1740</v>
      </c>
      <c r="G21" s="181">
        <v>3270</v>
      </c>
      <c r="H21" s="181">
        <v>5010</v>
      </c>
      <c r="I21" s="181">
        <v>1740</v>
      </c>
      <c r="J21" s="181">
        <v>3270</v>
      </c>
      <c r="K21" s="181">
        <v>154</v>
      </c>
      <c r="L21" s="181">
        <v>30</v>
      </c>
      <c r="M21" s="181">
        <v>124</v>
      </c>
      <c r="N21" s="181">
        <v>4781</v>
      </c>
      <c r="O21" s="181">
        <v>1690</v>
      </c>
      <c r="P21" s="181">
        <v>3091</v>
      </c>
      <c r="Q21" s="182">
        <v>80</v>
      </c>
      <c r="R21" s="182">
        <v>21</v>
      </c>
      <c r="S21" s="182">
        <v>59</v>
      </c>
      <c r="T21" s="183"/>
      <c r="U21" s="183"/>
      <c r="V21" s="183"/>
      <c r="W21" s="183"/>
    </row>
    <row r="22" spans="1:23" s="184" customFormat="1" ht="19.5" customHeight="1">
      <c r="A22" s="491" t="s">
        <v>230</v>
      </c>
      <c r="B22" s="492"/>
      <c r="C22" s="113">
        <v>7</v>
      </c>
      <c r="D22" s="181">
        <v>4</v>
      </c>
      <c r="E22" s="181">
        <v>256</v>
      </c>
      <c r="F22" s="181">
        <v>142</v>
      </c>
      <c r="G22" s="181">
        <v>114</v>
      </c>
      <c r="H22" s="181">
        <v>256</v>
      </c>
      <c r="I22" s="181">
        <v>142</v>
      </c>
      <c r="J22" s="181">
        <v>114</v>
      </c>
      <c r="K22" s="181">
        <v>0</v>
      </c>
      <c r="L22" s="181">
        <v>0</v>
      </c>
      <c r="M22" s="181">
        <v>0</v>
      </c>
      <c r="N22" s="181">
        <v>254</v>
      </c>
      <c r="O22" s="181">
        <v>141</v>
      </c>
      <c r="P22" s="181">
        <v>113</v>
      </c>
      <c r="Q22" s="182">
        <v>2</v>
      </c>
      <c r="R22" s="182">
        <v>1</v>
      </c>
      <c r="S22" s="182">
        <v>1</v>
      </c>
      <c r="T22" s="183"/>
      <c r="U22" s="183"/>
      <c r="V22" s="183"/>
      <c r="W22" s="183"/>
    </row>
    <row r="23" spans="1:23" s="184" customFormat="1" ht="19.5" customHeight="1">
      <c r="A23" s="491" t="s">
        <v>231</v>
      </c>
      <c r="B23" s="492"/>
      <c r="C23" s="113">
        <v>8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3"/>
      <c r="U23" s="183"/>
      <c r="V23" s="183"/>
      <c r="W23" s="183"/>
    </row>
    <row r="24" spans="1:23" s="184" customFormat="1" ht="19.5" customHeight="1">
      <c r="A24" s="501" t="s">
        <v>90</v>
      </c>
      <c r="B24" s="502"/>
      <c r="C24" s="201">
        <v>9</v>
      </c>
      <c r="D24" s="202">
        <v>30</v>
      </c>
      <c r="E24" s="202">
        <v>1311</v>
      </c>
      <c r="F24" s="202">
        <v>355</v>
      </c>
      <c r="G24" s="202">
        <v>956</v>
      </c>
      <c r="H24" s="202">
        <v>1311</v>
      </c>
      <c r="I24" s="202">
        <v>355</v>
      </c>
      <c r="J24" s="202">
        <v>956</v>
      </c>
      <c r="K24" s="202">
        <v>1</v>
      </c>
      <c r="L24" s="202">
        <v>0</v>
      </c>
      <c r="M24" s="202">
        <v>1</v>
      </c>
      <c r="N24" s="202">
        <v>1290</v>
      </c>
      <c r="O24" s="202">
        <v>352</v>
      </c>
      <c r="P24" s="202">
        <v>938</v>
      </c>
      <c r="Q24" s="203">
        <v>20</v>
      </c>
      <c r="R24" s="203">
        <v>3</v>
      </c>
      <c r="S24" s="203">
        <v>17</v>
      </c>
      <c r="T24" s="183"/>
      <c r="U24" s="183"/>
      <c r="V24" s="183"/>
      <c r="W24" s="183"/>
    </row>
    <row r="25" spans="1:23" s="184" customFormat="1" ht="19.5" customHeight="1">
      <c r="A25" s="491" t="s">
        <v>229</v>
      </c>
      <c r="B25" s="492"/>
      <c r="C25" s="113">
        <v>10</v>
      </c>
      <c r="D25" s="181">
        <v>20</v>
      </c>
      <c r="E25" s="181">
        <v>1039</v>
      </c>
      <c r="F25" s="181">
        <v>272</v>
      </c>
      <c r="G25" s="181">
        <v>767</v>
      </c>
      <c r="H25" s="181">
        <v>1039</v>
      </c>
      <c r="I25" s="181">
        <v>272</v>
      </c>
      <c r="J25" s="181">
        <v>767</v>
      </c>
      <c r="K25" s="181">
        <v>0</v>
      </c>
      <c r="L25" s="181">
        <v>0</v>
      </c>
      <c r="M25" s="181">
        <v>0</v>
      </c>
      <c r="N25" s="181">
        <v>1022</v>
      </c>
      <c r="O25" s="181">
        <v>269</v>
      </c>
      <c r="P25" s="181">
        <v>753</v>
      </c>
      <c r="Q25" s="182">
        <v>17</v>
      </c>
      <c r="R25" s="182">
        <v>3</v>
      </c>
      <c r="S25" s="182">
        <v>14</v>
      </c>
      <c r="T25" s="183"/>
      <c r="U25" s="183"/>
      <c r="V25" s="183"/>
      <c r="W25" s="183"/>
    </row>
    <row r="26" spans="1:23" s="184" customFormat="1" ht="19.5" customHeight="1">
      <c r="A26" s="491" t="s">
        <v>230</v>
      </c>
      <c r="B26" s="492"/>
      <c r="C26" s="113">
        <v>11</v>
      </c>
      <c r="D26" s="181">
        <v>10</v>
      </c>
      <c r="E26" s="181">
        <v>272</v>
      </c>
      <c r="F26" s="181">
        <v>83</v>
      </c>
      <c r="G26" s="181">
        <v>189</v>
      </c>
      <c r="H26" s="181">
        <v>272</v>
      </c>
      <c r="I26" s="181">
        <v>83</v>
      </c>
      <c r="J26" s="181">
        <v>189</v>
      </c>
      <c r="K26" s="181">
        <v>1</v>
      </c>
      <c r="L26" s="181">
        <v>0</v>
      </c>
      <c r="M26" s="181">
        <v>1</v>
      </c>
      <c r="N26" s="181">
        <v>268</v>
      </c>
      <c r="O26" s="181">
        <v>83</v>
      </c>
      <c r="P26" s="181">
        <v>185</v>
      </c>
      <c r="Q26" s="182">
        <v>3</v>
      </c>
      <c r="R26" s="182">
        <v>0</v>
      </c>
      <c r="S26" s="182">
        <v>3</v>
      </c>
      <c r="T26" s="183"/>
      <c r="U26" s="183"/>
      <c r="V26" s="183"/>
      <c r="W26" s="183"/>
    </row>
    <row r="27" spans="1:23" s="184" customFormat="1" ht="19.5" customHeight="1">
      <c r="A27" s="491" t="s">
        <v>231</v>
      </c>
      <c r="B27" s="492"/>
      <c r="C27" s="113">
        <v>12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3"/>
      <c r="U27" s="183"/>
      <c r="V27" s="183"/>
      <c r="W27" s="183"/>
    </row>
    <row r="28" spans="1:23" s="184" customFormat="1" ht="19.5" customHeight="1">
      <c r="A28" s="489" t="s">
        <v>232</v>
      </c>
      <c r="B28" s="490"/>
      <c r="C28" s="201">
        <v>13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183"/>
      <c r="U28" s="183"/>
      <c r="V28" s="183"/>
      <c r="W28" s="183"/>
    </row>
    <row r="29" spans="1:23" s="184" customFormat="1" ht="19.5" customHeight="1">
      <c r="A29" s="491" t="s">
        <v>229</v>
      </c>
      <c r="B29" s="492"/>
      <c r="C29" s="113">
        <v>14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3"/>
      <c r="U29" s="183"/>
      <c r="V29" s="183"/>
      <c r="W29" s="183"/>
    </row>
    <row r="30" spans="1:23" s="184" customFormat="1" ht="19.5" customHeight="1">
      <c r="A30" s="491" t="s">
        <v>230</v>
      </c>
      <c r="B30" s="492"/>
      <c r="C30" s="113">
        <v>15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3"/>
      <c r="U30" s="183"/>
      <c r="V30" s="183"/>
      <c r="W30" s="183"/>
    </row>
    <row r="31" spans="1:23" s="184" customFormat="1" ht="17.25" customHeight="1">
      <c r="A31" s="491" t="s">
        <v>231</v>
      </c>
      <c r="B31" s="492"/>
      <c r="C31" s="113">
        <v>16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3"/>
      <c r="U31" s="183"/>
      <c r="V31" s="183"/>
      <c r="W31" s="183"/>
    </row>
    <row r="32" spans="1:23" s="184" customFormat="1" ht="29.25" customHeight="1">
      <c r="A32" s="501" t="s">
        <v>92</v>
      </c>
      <c r="B32" s="502"/>
      <c r="C32" s="201">
        <v>17</v>
      </c>
      <c r="D32" s="202">
        <v>3</v>
      </c>
      <c r="E32" s="202">
        <v>124</v>
      </c>
      <c r="F32" s="202">
        <v>42</v>
      </c>
      <c r="G32" s="202">
        <v>82</v>
      </c>
      <c r="H32" s="202">
        <v>124</v>
      </c>
      <c r="I32" s="202">
        <v>42</v>
      </c>
      <c r="J32" s="202">
        <v>82</v>
      </c>
      <c r="K32" s="202">
        <v>0</v>
      </c>
      <c r="L32" s="202">
        <v>0</v>
      </c>
      <c r="M32" s="202">
        <v>0</v>
      </c>
      <c r="N32" s="202">
        <v>122</v>
      </c>
      <c r="O32" s="202">
        <v>40</v>
      </c>
      <c r="P32" s="202">
        <v>82</v>
      </c>
      <c r="Q32" s="203">
        <v>2</v>
      </c>
      <c r="R32" s="203">
        <v>2</v>
      </c>
      <c r="S32" s="203">
        <v>0</v>
      </c>
      <c r="T32" s="183"/>
      <c r="U32" s="183"/>
      <c r="V32" s="183"/>
      <c r="W32" s="183"/>
    </row>
    <row r="33" spans="1:23" s="184" customFormat="1" ht="19.5" customHeight="1">
      <c r="A33" s="491" t="s">
        <v>229</v>
      </c>
      <c r="B33" s="492"/>
      <c r="C33" s="113">
        <v>18</v>
      </c>
      <c r="D33" s="181">
        <v>1</v>
      </c>
      <c r="E33" s="181">
        <v>108</v>
      </c>
      <c r="F33" s="181">
        <v>32</v>
      </c>
      <c r="G33" s="181">
        <v>76</v>
      </c>
      <c r="H33" s="181">
        <v>108</v>
      </c>
      <c r="I33" s="181">
        <v>32</v>
      </c>
      <c r="J33" s="181">
        <v>76</v>
      </c>
      <c r="K33" s="181">
        <v>0</v>
      </c>
      <c r="L33" s="181">
        <v>0</v>
      </c>
      <c r="M33" s="181">
        <v>0</v>
      </c>
      <c r="N33" s="181">
        <v>106</v>
      </c>
      <c r="O33" s="181">
        <v>30</v>
      </c>
      <c r="P33" s="181">
        <v>76</v>
      </c>
      <c r="Q33" s="182">
        <v>2</v>
      </c>
      <c r="R33" s="182">
        <v>2</v>
      </c>
      <c r="S33" s="182">
        <v>0</v>
      </c>
      <c r="T33" s="183"/>
      <c r="U33" s="183"/>
      <c r="V33" s="183"/>
      <c r="W33" s="183"/>
    </row>
    <row r="34" spans="1:23" s="184" customFormat="1" ht="19.5" customHeight="1">
      <c r="A34" s="491" t="s">
        <v>230</v>
      </c>
      <c r="B34" s="492"/>
      <c r="C34" s="113">
        <v>19</v>
      </c>
      <c r="D34" s="181">
        <v>2</v>
      </c>
      <c r="E34" s="181">
        <v>16</v>
      </c>
      <c r="F34" s="181">
        <v>10</v>
      </c>
      <c r="G34" s="181">
        <v>6</v>
      </c>
      <c r="H34" s="181">
        <v>16</v>
      </c>
      <c r="I34" s="181">
        <v>10</v>
      </c>
      <c r="J34" s="181">
        <v>6</v>
      </c>
      <c r="K34" s="181">
        <v>0</v>
      </c>
      <c r="L34" s="181">
        <v>0</v>
      </c>
      <c r="M34" s="181">
        <v>0</v>
      </c>
      <c r="N34" s="181">
        <v>16</v>
      </c>
      <c r="O34" s="181">
        <v>10</v>
      </c>
      <c r="P34" s="181">
        <v>6</v>
      </c>
      <c r="Q34" s="182">
        <v>0</v>
      </c>
      <c r="R34" s="182">
        <v>0</v>
      </c>
      <c r="S34" s="182">
        <v>0</v>
      </c>
      <c r="T34" s="183"/>
      <c r="U34" s="183"/>
      <c r="V34" s="183"/>
      <c r="W34" s="183"/>
    </row>
    <row r="35" spans="1:23" s="184" customFormat="1" ht="19.5" customHeight="1">
      <c r="A35" s="491" t="s">
        <v>231</v>
      </c>
      <c r="B35" s="492"/>
      <c r="C35" s="113">
        <v>20</v>
      </c>
      <c r="D35" s="185">
        <v>0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3"/>
      <c r="U35" s="183"/>
      <c r="V35" s="183"/>
      <c r="W35" s="183"/>
    </row>
    <row r="36" spans="1:19" ht="12.75">
      <c r="A36" s="186" t="s">
        <v>72</v>
      </c>
      <c r="B36" s="187"/>
      <c r="C36" s="17"/>
      <c r="D36" s="188" t="s">
        <v>233</v>
      </c>
      <c r="E36" s="17"/>
      <c r="F36" s="74"/>
      <c r="G36" s="74"/>
      <c r="H36" s="189"/>
      <c r="I36" s="74"/>
      <c r="J36" s="190"/>
      <c r="K36" s="60"/>
      <c r="L36" s="191"/>
      <c r="M36" s="191"/>
      <c r="N36" s="47"/>
      <c r="O36" s="48"/>
      <c r="P36" s="165"/>
      <c r="Q36" s="165"/>
      <c r="R36" s="165"/>
      <c r="S36" s="165"/>
    </row>
    <row r="37" spans="1:19" ht="12.75">
      <c r="A37" s="57"/>
      <c r="B37" s="57"/>
      <c r="C37" s="17"/>
      <c r="D37" s="188" t="s">
        <v>234</v>
      </c>
      <c r="E37" s="17"/>
      <c r="F37" s="74"/>
      <c r="G37" s="74"/>
      <c r="H37" s="189"/>
      <c r="I37" s="74"/>
      <c r="J37" s="190"/>
      <c r="K37" s="60"/>
      <c r="L37" s="191"/>
      <c r="M37" s="191"/>
      <c r="N37" s="47"/>
      <c r="O37" s="48"/>
      <c r="P37" s="165"/>
      <c r="Q37" s="165"/>
      <c r="R37" s="165"/>
      <c r="S37" s="165"/>
    </row>
    <row r="38" spans="1:19" ht="63.75" customHeight="1">
      <c r="A38" s="131"/>
      <c r="B38" s="131"/>
      <c r="C38" s="17"/>
      <c r="D38" s="43"/>
      <c r="E38" s="17"/>
      <c r="F38" s="44"/>
      <c r="G38" s="44"/>
      <c r="H38" s="45"/>
      <c r="I38" s="44"/>
      <c r="J38" s="46"/>
      <c r="K38" s="44"/>
      <c r="L38" s="47"/>
      <c r="M38" s="47"/>
      <c r="N38" s="47"/>
      <c r="O38" s="48"/>
      <c r="P38" s="165"/>
      <c r="Q38" s="165"/>
      <c r="R38" s="165"/>
      <c r="S38" s="165"/>
    </row>
    <row r="39" spans="1:19" ht="37.5" customHeight="1">
      <c r="A39" s="192"/>
      <c r="B39" s="56"/>
      <c r="C39" s="60"/>
      <c r="D39" s="60"/>
      <c r="E39" s="328"/>
      <c r="F39" s="328"/>
      <c r="G39" s="328"/>
      <c r="H39" s="328"/>
      <c r="I39" s="325"/>
      <c r="J39" s="325"/>
      <c r="K39" s="56"/>
      <c r="L39" s="325"/>
      <c r="M39" s="325"/>
      <c r="N39" s="325"/>
      <c r="O39" s="73"/>
      <c r="P39" s="73"/>
      <c r="Q39" s="73"/>
      <c r="R39" s="165"/>
      <c r="S39" s="165"/>
    </row>
    <row r="40" spans="1:19" ht="18.75" customHeight="1">
      <c r="A40" s="112"/>
      <c r="B40" s="60"/>
      <c r="C40" s="60"/>
      <c r="D40" s="60"/>
      <c r="E40" s="59"/>
      <c r="F40" s="59"/>
      <c r="G40" s="59"/>
      <c r="H40" s="59"/>
      <c r="I40" s="59"/>
      <c r="J40" s="59"/>
      <c r="K40" s="59"/>
      <c r="L40" s="56"/>
      <c r="M40" s="56"/>
      <c r="N40" s="60"/>
      <c r="O40" s="73"/>
      <c r="P40" s="73"/>
      <c r="Q40" s="73"/>
      <c r="R40" s="165"/>
      <c r="S40" s="165"/>
    </row>
    <row r="41" spans="1:19" ht="54.75" customHeight="1">
      <c r="A41" s="63"/>
      <c r="B41" s="60"/>
      <c r="C41" s="60"/>
      <c r="D41" s="60"/>
      <c r="E41" s="325"/>
      <c r="F41" s="325"/>
      <c r="G41" s="325"/>
      <c r="H41" s="59"/>
      <c r="I41" s="326"/>
      <c r="J41" s="326"/>
      <c r="K41" s="59"/>
      <c r="L41" s="325"/>
      <c r="M41" s="325"/>
      <c r="N41" s="325"/>
      <c r="O41" s="73"/>
      <c r="P41" s="73"/>
      <c r="Q41" s="73"/>
      <c r="R41" s="165"/>
      <c r="S41" s="165"/>
    </row>
    <row r="42" spans="1:19" ht="18" customHeight="1">
      <c r="A42" s="49"/>
      <c r="B42" s="60"/>
      <c r="C42" s="60"/>
      <c r="D42" s="60"/>
      <c r="E42" s="59"/>
      <c r="F42" s="18"/>
      <c r="G42" s="18"/>
      <c r="H42" s="18"/>
      <c r="I42" s="18"/>
      <c r="J42" s="18"/>
      <c r="K42" s="18"/>
      <c r="L42" s="56"/>
      <c r="M42" s="56"/>
      <c r="N42" s="60"/>
      <c r="O42" s="73"/>
      <c r="P42" s="73"/>
      <c r="Q42" s="73"/>
      <c r="R42" s="165"/>
      <c r="S42" s="165"/>
    </row>
    <row r="43" spans="1:19" ht="12.75">
      <c r="A43" s="49"/>
      <c r="B43" s="56"/>
      <c r="C43" s="59"/>
      <c r="D43" s="18"/>
      <c r="E43" s="18"/>
      <c r="F43" s="18"/>
      <c r="G43" s="18"/>
      <c r="H43" s="18"/>
      <c r="I43" s="18"/>
      <c r="J43" s="56"/>
      <c r="K43" s="56"/>
      <c r="L43" s="56"/>
      <c r="M43" s="60"/>
      <c r="N43" s="74"/>
      <c r="O43" s="74"/>
      <c r="P43" s="73"/>
      <c r="Q43" s="73"/>
      <c r="R43" s="165"/>
      <c r="S43" s="165"/>
    </row>
    <row r="44" spans="1:19" ht="12.75">
      <c r="A44" s="75"/>
      <c r="B44" s="75"/>
      <c r="C44" s="60"/>
      <c r="D44" s="60"/>
      <c r="E44" s="60"/>
      <c r="F44" s="60"/>
      <c r="G44" s="60"/>
      <c r="H44" s="60"/>
      <c r="I44" s="193"/>
      <c r="J44" s="60"/>
      <c r="K44" s="60"/>
      <c r="L44" s="60"/>
      <c r="M44" s="60"/>
      <c r="N44" s="60"/>
      <c r="O44" s="60"/>
      <c r="P44" s="73"/>
      <c r="Q44" s="73"/>
      <c r="R44" s="165"/>
      <c r="S44" s="165"/>
    </row>
    <row r="45" spans="1:19" ht="12.75">
      <c r="A45" s="194"/>
      <c r="B45" s="194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65"/>
      <c r="Q45" s="165"/>
      <c r="R45" s="165"/>
      <c r="S45" s="165"/>
    </row>
    <row r="46" spans="1:19" ht="12.7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</row>
    <row r="47" spans="1:19" ht="12.75">
      <c r="A47" s="196"/>
      <c r="B47" s="196"/>
      <c r="C47" s="196"/>
      <c r="D47" s="197">
        <f>+D16-D20-D24-D28-D32</f>
        <v>0</v>
      </c>
      <c r="E47" s="197">
        <f aca="true" t="shared" si="0" ref="E47:S47">+E16-E20-E24-E28-E32</f>
        <v>0</v>
      </c>
      <c r="F47" s="197">
        <f t="shared" si="0"/>
        <v>0</v>
      </c>
      <c r="G47" s="197">
        <f t="shared" si="0"/>
        <v>0</v>
      </c>
      <c r="H47" s="197">
        <f t="shared" si="0"/>
        <v>0</v>
      </c>
      <c r="I47" s="197">
        <f t="shared" si="0"/>
        <v>0</v>
      </c>
      <c r="J47" s="197">
        <f t="shared" si="0"/>
        <v>0</v>
      </c>
      <c r="K47" s="197">
        <f t="shared" si="0"/>
        <v>0</v>
      </c>
      <c r="L47" s="197">
        <f t="shared" si="0"/>
        <v>0</v>
      </c>
      <c r="M47" s="197">
        <f t="shared" si="0"/>
        <v>0</v>
      </c>
      <c r="N47" s="197">
        <f t="shared" si="0"/>
        <v>0</v>
      </c>
      <c r="O47" s="197">
        <f t="shared" si="0"/>
        <v>0</v>
      </c>
      <c r="P47" s="197">
        <f t="shared" si="0"/>
        <v>0</v>
      </c>
      <c r="Q47" s="197">
        <f t="shared" si="0"/>
        <v>0</v>
      </c>
      <c r="R47" s="197">
        <f t="shared" si="0"/>
        <v>0</v>
      </c>
      <c r="S47" s="197">
        <f t="shared" si="0"/>
        <v>0</v>
      </c>
    </row>
    <row r="48" spans="1:19" ht="12.75">
      <c r="A48" s="196"/>
      <c r="B48" s="196"/>
      <c r="C48" s="196"/>
      <c r="D48" s="197">
        <f>+D16-D17-D18-D19</f>
        <v>0</v>
      </c>
      <c r="E48" s="197">
        <f aca="true" t="shared" si="1" ref="E48:S48">+E16-E17-E18-E19</f>
        <v>0</v>
      </c>
      <c r="F48" s="197">
        <f t="shared" si="1"/>
        <v>0</v>
      </c>
      <c r="G48" s="197">
        <f t="shared" si="1"/>
        <v>0</v>
      </c>
      <c r="H48" s="197">
        <f t="shared" si="1"/>
        <v>0</v>
      </c>
      <c r="I48" s="197">
        <f t="shared" si="1"/>
        <v>0</v>
      </c>
      <c r="J48" s="197">
        <f t="shared" si="1"/>
        <v>0</v>
      </c>
      <c r="K48" s="197">
        <f t="shared" si="1"/>
        <v>0</v>
      </c>
      <c r="L48" s="197">
        <f t="shared" si="1"/>
        <v>0</v>
      </c>
      <c r="M48" s="197">
        <f t="shared" si="1"/>
        <v>0</v>
      </c>
      <c r="N48" s="197">
        <f t="shared" si="1"/>
        <v>0</v>
      </c>
      <c r="O48" s="197">
        <f t="shared" si="1"/>
        <v>0</v>
      </c>
      <c r="P48" s="197">
        <f t="shared" si="1"/>
        <v>0</v>
      </c>
      <c r="Q48" s="197">
        <f t="shared" si="1"/>
        <v>0</v>
      </c>
      <c r="R48" s="197">
        <f t="shared" si="1"/>
        <v>0</v>
      </c>
      <c r="S48" s="197">
        <f t="shared" si="1"/>
        <v>0</v>
      </c>
    </row>
    <row r="49" spans="1:19" ht="12.75">
      <c r="A49" s="196"/>
      <c r="B49" s="196"/>
      <c r="C49" s="196"/>
      <c r="D49" s="197">
        <f>+D17-D21-D25-D29-D33</f>
        <v>0</v>
      </c>
      <c r="E49" s="197">
        <f aca="true" t="shared" si="2" ref="E49:S49">+E17-E21-E25-E29-E33</f>
        <v>0</v>
      </c>
      <c r="F49" s="197">
        <f t="shared" si="2"/>
        <v>0</v>
      </c>
      <c r="G49" s="197">
        <f t="shared" si="2"/>
        <v>0</v>
      </c>
      <c r="H49" s="197">
        <f t="shared" si="2"/>
        <v>0</v>
      </c>
      <c r="I49" s="197">
        <f t="shared" si="2"/>
        <v>0</v>
      </c>
      <c r="J49" s="197">
        <f t="shared" si="2"/>
        <v>0</v>
      </c>
      <c r="K49" s="197">
        <f t="shared" si="2"/>
        <v>0</v>
      </c>
      <c r="L49" s="197">
        <f t="shared" si="2"/>
        <v>0</v>
      </c>
      <c r="M49" s="197">
        <f t="shared" si="2"/>
        <v>0</v>
      </c>
      <c r="N49" s="197">
        <f t="shared" si="2"/>
        <v>0</v>
      </c>
      <c r="O49" s="197">
        <f t="shared" si="2"/>
        <v>0</v>
      </c>
      <c r="P49" s="197">
        <f t="shared" si="2"/>
        <v>0</v>
      </c>
      <c r="Q49" s="197">
        <f t="shared" si="2"/>
        <v>0</v>
      </c>
      <c r="R49" s="197">
        <f t="shared" si="2"/>
        <v>0</v>
      </c>
      <c r="S49" s="197">
        <f t="shared" si="2"/>
        <v>0</v>
      </c>
    </row>
    <row r="50" spans="1:19" ht="12.75">
      <c r="A50" s="196"/>
      <c r="B50" s="196"/>
      <c r="C50" s="196"/>
      <c r="D50" s="197">
        <f aca="true" t="shared" si="3" ref="D50:S51">+D18-D22-D26-D30-D34</f>
        <v>0</v>
      </c>
      <c r="E50" s="197">
        <f t="shared" si="3"/>
        <v>0</v>
      </c>
      <c r="F50" s="197">
        <f t="shared" si="3"/>
        <v>0</v>
      </c>
      <c r="G50" s="197">
        <f t="shared" si="3"/>
        <v>0</v>
      </c>
      <c r="H50" s="197">
        <f t="shared" si="3"/>
        <v>0</v>
      </c>
      <c r="I50" s="197">
        <f t="shared" si="3"/>
        <v>0</v>
      </c>
      <c r="J50" s="197">
        <f t="shared" si="3"/>
        <v>0</v>
      </c>
      <c r="K50" s="197">
        <f t="shared" si="3"/>
        <v>0</v>
      </c>
      <c r="L50" s="197">
        <f t="shared" si="3"/>
        <v>0</v>
      </c>
      <c r="M50" s="197">
        <f t="shared" si="3"/>
        <v>0</v>
      </c>
      <c r="N50" s="197">
        <f t="shared" si="3"/>
        <v>0</v>
      </c>
      <c r="O50" s="197">
        <f t="shared" si="3"/>
        <v>0</v>
      </c>
      <c r="P50" s="197">
        <f t="shared" si="3"/>
        <v>0</v>
      </c>
      <c r="Q50" s="197">
        <f t="shared" si="3"/>
        <v>0</v>
      </c>
      <c r="R50" s="197">
        <f t="shared" si="3"/>
        <v>0</v>
      </c>
      <c r="S50" s="197">
        <f t="shared" si="3"/>
        <v>0</v>
      </c>
    </row>
    <row r="51" spans="1:19" ht="12.75">
      <c r="A51" s="196"/>
      <c r="B51" s="196"/>
      <c r="C51" s="196"/>
      <c r="D51" s="197">
        <f t="shared" si="3"/>
        <v>0</v>
      </c>
      <c r="E51" s="197">
        <f t="shared" si="3"/>
        <v>0</v>
      </c>
      <c r="F51" s="197">
        <f t="shared" si="3"/>
        <v>0</v>
      </c>
      <c r="G51" s="197">
        <f t="shared" si="3"/>
        <v>0</v>
      </c>
      <c r="H51" s="197">
        <f t="shared" si="3"/>
        <v>0</v>
      </c>
      <c r="I51" s="197">
        <f t="shared" si="3"/>
        <v>0</v>
      </c>
      <c r="J51" s="197">
        <f t="shared" si="3"/>
        <v>0</v>
      </c>
      <c r="K51" s="197">
        <f t="shared" si="3"/>
        <v>0</v>
      </c>
      <c r="L51" s="197">
        <f t="shared" si="3"/>
        <v>0</v>
      </c>
      <c r="M51" s="197">
        <f t="shared" si="3"/>
        <v>0</v>
      </c>
      <c r="N51" s="197">
        <f t="shared" si="3"/>
        <v>0</v>
      </c>
      <c r="O51" s="197">
        <f t="shared" si="3"/>
        <v>0</v>
      </c>
      <c r="P51" s="197">
        <f t="shared" si="3"/>
        <v>0</v>
      </c>
      <c r="Q51" s="197">
        <f t="shared" si="3"/>
        <v>0</v>
      </c>
      <c r="R51" s="197">
        <f t="shared" si="3"/>
        <v>0</v>
      </c>
      <c r="S51" s="197">
        <f t="shared" si="3"/>
        <v>0</v>
      </c>
    </row>
    <row r="52" spans="1:15" ht="12.75">
      <c r="A52" s="196"/>
      <c r="B52" s="196"/>
      <c r="C52" s="196"/>
      <c r="D52" s="19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1:15" ht="12.75">
      <c r="A53" s="196"/>
      <c r="B53" s="196"/>
      <c r="C53" s="196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1:15" ht="12.75">
      <c r="A54" s="196"/>
      <c r="B54" s="196"/>
      <c r="C54" s="196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1:15" ht="12.75">
      <c r="A55" s="196"/>
      <c r="B55" s="196"/>
      <c r="C55" s="196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1:15" ht="12.75">
      <c r="A56" s="196"/>
      <c r="B56" s="196"/>
      <c r="C56" s="196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1:15" ht="12.75">
      <c r="A57" s="196"/>
      <c r="B57" s="196"/>
      <c r="C57" s="196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1:15" ht="12.75">
      <c r="A58" s="196"/>
      <c r="B58" s="196"/>
      <c r="C58" s="196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1:15" ht="12.75">
      <c r="A59" s="196"/>
      <c r="B59" s="196"/>
      <c r="C59" s="196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  <row r="60" spans="1:15" ht="12.75">
      <c r="A60" s="196"/>
      <c r="B60" s="196"/>
      <c r="C60" s="196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</row>
    <row r="61" spans="1:15" ht="12.7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</row>
    <row r="62" spans="1:15" ht="12.75">
      <c r="A62" s="196"/>
      <c r="B62" s="196"/>
      <c r="C62" s="196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</row>
    <row r="63" spans="1:15" ht="12.75">
      <c r="A63" s="196"/>
      <c r="B63" s="196"/>
      <c r="C63" s="196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</row>
    <row r="64" spans="1:15" ht="12.75">
      <c r="A64" s="196"/>
      <c r="B64" s="196"/>
      <c r="C64" s="196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</row>
    <row r="65" spans="1:15" ht="12.75">
      <c r="A65" s="196"/>
      <c r="B65" s="196"/>
      <c r="C65" s="196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</row>
    <row r="66" spans="1:15" ht="12.75">
      <c r="A66" s="196"/>
      <c r="B66" s="196"/>
      <c r="C66" s="196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</row>
    <row r="67" spans="1:15" ht="12.75">
      <c r="A67" s="196"/>
      <c r="B67" s="196"/>
      <c r="C67" s="196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</row>
    <row r="68" spans="1:15" ht="12.75">
      <c r="A68" s="196"/>
      <c r="B68" s="196"/>
      <c r="C68" s="196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</row>
    <row r="69" spans="1:15" ht="12.75">
      <c r="A69" s="196"/>
      <c r="B69" s="196"/>
      <c r="C69" s="196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</row>
    <row r="70" spans="1:15" ht="12.75">
      <c r="A70" s="196"/>
      <c r="B70" s="196"/>
      <c r="C70" s="196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</row>
    <row r="71" spans="1:15" ht="12.75">
      <c r="A71" s="196"/>
      <c r="B71" s="196"/>
      <c r="C71" s="196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</row>
    <row r="72" spans="1:15" ht="12.75">
      <c r="A72" s="196"/>
      <c r="B72" s="196"/>
      <c r="C72" s="196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</row>
    <row r="73" spans="1:15" ht="12.75">
      <c r="A73" s="196"/>
      <c r="B73" s="196"/>
      <c r="C73" s="196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</row>
    <row r="74" spans="1:15" ht="12.75">
      <c r="A74" s="196"/>
      <c r="B74" s="196"/>
      <c r="C74" s="196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</row>
    <row r="75" spans="1:15" ht="12.75">
      <c r="A75" s="196"/>
      <c r="B75" s="196"/>
      <c r="C75" s="196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</row>
    <row r="76" spans="1:15" ht="12.75">
      <c r="A76" s="196"/>
      <c r="B76" s="196"/>
      <c r="C76" s="196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</row>
    <row r="77" spans="1:15" ht="12.75">
      <c r="A77" s="196"/>
      <c r="B77" s="196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1:15" ht="12.75">
      <c r="A78" s="196"/>
      <c r="B78" s="196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</row>
    <row r="79" spans="1:15" ht="12.75">
      <c r="A79" s="196"/>
      <c r="B79" s="196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</row>
    <row r="80" spans="1:15" ht="12.7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</row>
    <row r="81" spans="1:15" ht="12.75">
      <c r="A81" s="196"/>
      <c r="B81" s="196"/>
      <c r="C81" s="196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</row>
    <row r="82" spans="1:15" ht="12.75">
      <c r="A82" s="196"/>
      <c r="B82" s="196"/>
      <c r="C82" s="196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</row>
    <row r="83" spans="1:15" ht="12.75">
      <c r="A83" s="196"/>
      <c r="B83" s="196"/>
      <c r="C83" s="196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</row>
    <row r="84" spans="1:15" ht="12.75">
      <c r="A84" s="196"/>
      <c r="B84" s="196"/>
      <c r="C84" s="196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</row>
    <row r="85" spans="1:15" ht="12.75">
      <c r="A85" s="196"/>
      <c r="B85" s="196"/>
      <c r="C85" s="196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</row>
    <row r="86" spans="1:15" ht="12.75">
      <c r="A86" s="196"/>
      <c r="B86" s="196"/>
      <c r="C86" s="196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</row>
    <row r="87" spans="1:15" ht="12.75">
      <c r="A87" s="196"/>
      <c r="B87" s="196"/>
      <c r="C87" s="196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</row>
    <row r="88" spans="1:15" ht="12.7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</row>
    <row r="89" spans="1:15" ht="12.75">
      <c r="A89" s="196"/>
      <c r="B89" s="196"/>
      <c r="C89" s="196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</row>
    <row r="90" spans="1:15" ht="12.75">
      <c r="A90" s="196"/>
      <c r="B90" s="196"/>
      <c r="C90" s="196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</row>
    <row r="91" spans="1:15" ht="12.75">
      <c r="A91" s="196"/>
      <c r="B91" s="196"/>
      <c r="C91" s="196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</row>
    <row r="92" spans="1:15" ht="12.75">
      <c r="A92" s="196"/>
      <c r="B92" s="196"/>
      <c r="C92" s="196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</row>
    <row r="93" spans="1:15" ht="12.75">
      <c r="A93" s="196"/>
      <c r="B93" s="196"/>
      <c r="C93" s="196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</row>
    <row r="94" spans="1:15" ht="12.75">
      <c r="A94" s="196"/>
      <c r="B94" s="196"/>
      <c r="C94" s="196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15" ht="12.75">
      <c r="A95" s="196"/>
      <c r="B95" s="196"/>
      <c r="C95" s="196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</row>
    <row r="96" spans="1:15" ht="12.75">
      <c r="A96" s="196"/>
      <c r="B96" s="196"/>
      <c r="C96" s="196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</row>
    <row r="97" spans="1:15" ht="12.75">
      <c r="A97" s="196"/>
      <c r="B97" s="196"/>
      <c r="C97" s="196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</row>
    <row r="98" spans="1:15" ht="12.75">
      <c r="A98" s="196"/>
      <c r="B98" s="196"/>
      <c r="C98" s="196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</row>
    <row r="99" spans="1:15" ht="12.75">
      <c r="A99" s="196"/>
      <c r="B99" s="196"/>
      <c r="C99" s="196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</row>
    <row r="100" spans="1:15" ht="12.75">
      <c r="A100" s="196"/>
      <c r="B100" s="196"/>
      <c r="C100" s="196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</row>
    <row r="101" spans="1:15" ht="12.75">
      <c r="A101" s="196"/>
      <c r="B101" s="196"/>
      <c r="C101" s="196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12.75">
      <c r="A102" s="196"/>
      <c r="B102" s="196"/>
      <c r="C102" s="196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</row>
    <row r="103" spans="1:15" ht="12.75">
      <c r="A103" s="196"/>
      <c r="B103" s="196"/>
      <c r="C103" s="196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</row>
    <row r="104" spans="1:15" ht="12.75">
      <c r="A104" s="196"/>
      <c r="B104" s="196"/>
      <c r="C104" s="196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</row>
    <row r="105" spans="1:15" ht="12.75">
      <c r="A105" s="196"/>
      <c r="B105" s="196"/>
      <c r="C105" s="196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ht="12.75">
      <c r="A106" s="196"/>
      <c r="B106" s="196"/>
      <c r="C106" s="196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</row>
    <row r="107" spans="1:15" ht="12.75">
      <c r="A107" s="196"/>
      <c r="B107" s="196"/>
      <c r="C107" s="196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</row>
    <row r="108" spans="1:15" ht="12.75">
      <c r="A108" s="196"/>
      <c r="B108" s="196"/>
      <c r="C108" s="196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</row>
    <row r="109" spans="1:15" ht="12.75">
      <c r="A109" s="196"/>
      <c r="B109" s="196"/>
      <c r="C109" s="196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</row>
    <row r="110" spans="1:15" ht="12.75">
      <c r="A110" s="196"/>
      <c r="B110" s="196"/>
      <c r="C110" s="196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</row>
    <row r="111" spans="1:15" ht="12.75">
      <c r="A111" s="196"/>
      <c r="B111" s="196"/>
      <c r="C111" s="196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</row>
    <row r="112" spans="1:15" ht="12.75">
      <c r="A112" s="196"/>
      <c r="B112" s="196"/>
      <c r="C112" s="196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</row>
    <row r="113" spans="1:15" ht="12.75">
      <c r="A113" s="196"/>
      <c r="B113" s="196"/>
      <c r="C113" s="196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</row>
    <row r="114" spans="1:15" ht="12.75">
      <c r="A114" s="196"/>
      <c r="B114" s="196"/>
      <c r="C114" s="196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</row>
    <row r="115" spans="1:15" ht="12.75">
      <c r="A115" s="196"/>
      <c r="B115" s="196"/>
      <c r="C115" s="196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</row>
    <row r="116" spans="1:15" ht="12.75">
      <c r="A116" s="196"/>
      <c r="B116" s="196"/>
      <c r="C116" s="196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</row>
    <row r="117" spans="1:15" ht="12.75">
      <c r="A117" s="196"/>
      <c r="B117" s="196"/>
      <c r="C117" s="196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</row>
    <row r="118" spans="1:15" ht="12.75">
      <c r="A118" s="196"/>
      <c r="B118" s="196"/>
      <c r="C118" s="196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</row>
    <row r="119" spans="1:15" ht="12.7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</row>
    <row r="120" spans="1:15" ht="12.75">
      <c r="A120" s="196"/>
      <c r="B120" s="196"/>
      <c r="C120" s="196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</row>
    <row r="121" spans="1:15" ht="12.75">
      <c r="A121" s="196"/>
      <c r="B121" s="196"/>
      <c r="C121" s="196"/>
      <c r="D121" s="198"/>
      <c r="E121" s="198"/>
      <c r="F121" s="198"/>
      <c r="G121" s="198"/>
      <c r="H121" s="199"/>
      <c r="I121" s="199"/>
      <c r="J121" s="199"/>
      <c r="K121" s="198"/>
      <c r="L121" s="198"/>
      <c r="M121" s="198"/>
      <c r="N121" s="198"/>
      <c r="O121" s="198"/>
    </row>
    <row r="122" spans="1:15" ht="12.75">
      <c r="A122" s="196"/>
      <c r="B122" s="196"/>
      <c r="C122" s="196"/>
      <c r="D122" s="198"/>
      <c r="E122" s="198"/>
      <c r="F122" s="198"/>
      <c r="G122" s="198"/>
      <c r="H122" s="199"/>
      <c r="I122" s="199"/>
      <c r="J122" s="199"/>
      <c r="K122" s="198"/>
      <c r="L122" s="198"/>
      <c r="M122" s="198"/>
      <c r="N122" s="198"/>
      <c r="O122" s="198"/>
    </row>
    <row r="123" spans="1:15" ht="12.75">
      <c r="A123" s="196"/>
      <c r="B123" s="196"/>
      <c r="C123" s="196"/>
      <c r="D123" s="198"/>
      <c r="E123" s="198"/>
      <c r="F123" s="198"/>
      <c r="G123" s="198"/>
      <c r="H123" s="199"/>
      <c r="I123" s="199"/>
      <c r="J123" s="199"/>
      <c r="K123" s="198"/>
      <c r="L123" s="198"/>
      <c r="M123" s="198"/>
      <c r="N123" s="198"/>
      <c r="O123" s="198"/>
    </row>
    <row r="124" spans="1:15" ht="12.75">
      <c r="A124" s="196"/>
      <c r="B124" s="196"/>
      <c r="C124" s="196"/>
      <c r="D124" s="198"/>
      <c r="E124" s="198"/>
      <c r="F124" s="198"/>
      <c r="G124" s="198"/>
      <c r="H124" s="199"/>
      <c r="I124" s="199"/>
      <c r="J124" s="199"/>
      <c r="K124" s="198"/>
      <c r="L124" s="198"/>
      <c r="M124" s="198"/>
      <c r="N124" s="198"/>
      <c r="O124" s="198"/>
    </row>
    <row r="125" spans="1:15" ht="12.75">
      <c r="A125" s="196"/>
      <c r="B125" s="196"/>
      <c r="C125" s="196"/>
      <c r="D125" s="198"/>
      <c r="E125" s="198"/>
      <c r="F125" s="198"/>
      <c r="G125" s="198"/>
      <c r="H125" s="199"/>
      <c r="I125" s="199"/>
      <c r="J125" s="199"/>
      <c r="K125" s="198"/>
      <c r="L125" s="198"/>
      <c r="M125" s="198"/>
      <c r="N125" s="198"/>
      <c r="O125" s="198"/>
    </row>
    <row r="126" spans="1:15" ht="12.75">
      <c r="A126" s="196"/>
      <c r="B126" s="196"/>
      <c r="C126" s="196"/>
      <c r="D126" s="198"/>
      <c r="E126" s="198"/>
      <c r="F126" s="198"/>
      <c r="G126" s="198"/>
      <c r="H126" s="199"/>
      <c r="I126" s="199"/>
      <c r="J126" s="199"/>
      <c r="K126" s="198"/>
      <c r="L126" s="198"/>
      <c r="M126" s="198"/>
      <c r="N126" s="198"/>
      <c r="O126" s="198"/>
    </row>
    <row r="127" spans="1:15" ht="12.75">
      <c r="A127" s="196"/>
      <c r="B127" s="196"/>
      <c r="C127" s="196"/>
      <c r="D127" s="198"/>
      <c r="E127" s="198"/>
      <c r="F127" s="198"/>
      <c r="G127" s="198"/>
      <c r="H127" s="199"/>
      <c r="I127" s="199"/>
      <c r="J127" s="199"/>
      <c r="K127" s="198"/>
      <c r="L127" s="198"/>
      <c r="M127" s="198"/>
      <c r="N127" s="198"/>
      <c r="O127" s="198"/>
    </row>
    <row r="128" spans="1:15" ht="12.75">
      <c r="A128" s="196"/>
      <c r="B128" s="196"/>
      <c r="C128" s="196"/>
      <c r="D128" s="198"/>
      <c r="E128" s="198"/>
      <c r="F128" s="198"/>
      <c r="G128" s="198"/>
      <c r="H128" s="199"/>
      <c r="I128" s="199"/>
      <c r="J128" s="199"/>
      <c r="K128" s="198"/>
      <c r="L128" s="198"/>
      <c r="M128" s="198"/>
      <c r="N128" s="198"/>
      <c r="O128" s="198"/>
    </row>
    <row r="129" spans="1:15" ht="12.75">
      <c r="A129" s="196"/>
      <c r="B129" s="196"/>
      <c r="C129" s="196"/>
      <c r="D129" s="198"/>
      <c r="E129" s="198"/>
      <c r="F129" s="198"/>
      <c r="G129" s="198"/>
      <c r="H129" s="199"/>
      <c r="I129" s="199"/>
      <c r="J129" s="199"/>
      <c r="K129" s="198"/>
      <c r="L129" s="198"/>
      <c r="M129" s="198"/>
      <c r="N129" s="198"/>
      <c r="O129" s="198"/>
    </row>
    <row r="130" spans="1:15" ht="12.75">
      <c r="A130" s="196"/>
      <c r="B130" s="196"/>
      <c r="C130" s="196"/>
      <c r="D130" s="198"/>
      <c r="E130" s="198"/>
      <c r="F130" s="198"/>
      <c r="G130" s="198"/>
      <c r="H130" s="199"/>
      <c r="I130" s="199"/>
      <c r="J130" s="199"/>
      <c r="K130" s="198"/>
      <c r="L130" s="198"/>
      <c r="M130" s="198"/>
      <c r="N130" s="198"/>
      <c r="O130" s="198"/>
    </row>
    <row r="131" spans="1:15" ht="12.75">
      <c r="A131" s="196"/>
      <c r="B131" s="196"/>
      <c r="C131" s="196"/>
      <c r="D131" s="198"/>
      <c r="E131" s="198"/>
      <c r="F131" s="198"/>
      <c r="G131" s="198"/>
      <c r="H131" s="199"/>
      <c r="I131" s="199"/>
      <c r="J131" s="199"/>
      <c r="K131" s="198"/>
      <c r="L131" s="198"/>
      <c r="M131" s="198"/>
      <c r="N131" s="198"/>
      <c r="O131" s="198"/>
    </row>
    <row r="132" spans="1:15" ht="12.75">
      <c r="A132" s="196"/>
      <c r="B132" s="196"/>
      <c r="C132" s="196"/>
      <c r="D132" s="198"/>
      <c r="E132" s="198"/>
      <c r="F132" s="198"/>
      <c r="G132" s="198"/>
      <c r="H132" s="199"/>
      <c r="I132" s="199"/>
      <c r="J132" s="199"/>
      <c r="K132" s="198"/>
      <c r="L132" s="198"/>
      <c r="M132" s="198"/>
      <c r="N132" s="198"/>
      <c r="O132" s="198"/>
    </row>
    <row r="133" spans="1:15" ht="12.75">
      <c r="A133" s="196"/>
      <c r="B133" s="196"/>
      <c r="C133" s="196"/>
      <c r="D133" s="198"/>
      <c r="E133" s="198"/>
      <c r="F133" s="198"/>
      <c r="G133" s="198"/>
      <c r="H133" s="199"/>
      <c r="I133" s="199"/>
      <c r="J133" s="199"/>
      <c r="K133" s="198"/>
      <c r="L133" s="198"/>
      <c r="M133" s="198"/>
      <c r="N133" s="198"/>
      <c r="O133" s="198"/>
    </row>
    <row r="134" spans="1:15" ht="12.75">
      <c r="A134" s="196"/>
      <c r="B134" s="196"/>
      <c r="C134" s="196"/>
      <c r="D134" s="198"/>
      <c r="E134" s="198"/>
      <c r="F134" s="198"/>
      <c r="G134" s="198"/>
      <c r="H134" s="199"/>
      <c r="I134" s="199"/>
      <c r="J134" s="199"/>
      <c r="K134" s="198"/>
      <c r="L134" s="198"/>
      <c r="M134" s="198"/>
      <c r="N134" s="198"/>
      <c r="O134" s="198"/>
    </row>
    <row r="135" spans="1:15" ht="12.75">
      <c r="A135" s="196"/>
      <c r="B135" s="196"/>
      <c r="C135" s="196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1:15" ht="12.75">
      <c r="A136" s="196"/>
      <c r="B136" s="196"/>
      <c r="C136" s="196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1:15" ht="12.75">
      <c r="A137" s="196"/>
      <c r="B137" s="196"/>
      <c r="C137" s="196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1:15" ht="12.75">
      <c r="A138" s="196"/>
      <c r="B138" s="196"/>
      <c r="C138" s="196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</row>
    <row r="139" spans="1:15" ht="12.75">
      <c r="A139" s="196"/>
      <c r="B139" s="196"/>
      <c r="C139" s="196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</row>
    <row r="140" spans="1:15" ht="12.75">
      <c r="A140" s="196"/>
      <c r="B140" s="196"/>
      <c r="C140" s="196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</row>
    <row r="141" spans="1:15" ht="12.75">
      <c r="A141" s="196"/>
      <c r="B141" s="196"/>
      <c r="C141" s="196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</row>
    <row r="142" spans="1:15" ht="12.75">
      <c r="A142" s="196"/>
      <c r="B142" s="196"/>
      <c r="C142" s="196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</row>
    <row r="143" spans="1:15" ht="12.75">
      <c r="A143" s="196"/>
      <c r="B143" s="196"/>
      <c r="C143" s="196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1:15" ht="12.75">
      <c r="A144" s="196"/>
      <c r="B144" s="196"/>
      <c r="C144" s="196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t="12.75">
      <c r="A145" s="196"/>
      <c r="B145" s="196"/>
      <c r="C145" s="196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</row>
    <row r="146" spans="1:15" ht="12.75">
      <c r="A146" s="196"/>
      <c r="B146" s="196"/>
      <c r="C146" s="196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</row>
    <row r="147" spans="1:15" ht="12.75">
      <c r="A147" s="196"/>
      <c r="B147" s="196"/>
      <c r="C147" s="196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1:15" ht="12.75">
      <c r="A148" s="198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</row>
    <row r="149" spans="1:15" ht="12.75">
      <c r="A149" s="196"/>
      <c r="B149" s="196"/>
      <c r="C149" s="196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</row>
    <row r="150" spans="1:15" ht="12.75">
      <c r="A150" s="196"/>
      <c r="B150" s="196"/>
      <c r="C150" s="196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1:15" ht="12.75">
      <c r="A151" s="196"/>
      <c r="B151" s="196"/>
      <c r="C151" s="196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</row>
    <row r="152" spans="1:15" ht="12.75">
      <c r="A152" s="198"/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1:15" ht="12.75">
      <c r="A153" s="196"/>
      <c r="B153" s="196"/>
      <c r="C153" s="196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1:15" ht="12.75">
      <c r="A154" s="196"/>
      <c r="B154" s="196"/>
      <c r="C154" s="196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1:15" ht="12.75">
      <c r="A155" s="196"/>
      <c r="B155" s="196"/>
      <c r="C155" s="196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1:15" ht="12.75">
      <c r="A156" s="196"/>
      <c r="B156" s="196"/>
      <c r="C156" s="196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</row>
    <row r="157" spans="1:15" ht="12.75">
      <c r="A157" s="196"/>
      <c r="B157" s="196"/>
      <c r="C157" s="196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1:15" ht="12.75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</row>
    <row r="159" spans="1:15" ht="12.75">
      <c r="A159" s="196"/>
      <c r="B159" s="196"/>
      <c r="C159" s="196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1:15" ht="12.75">
      <c r="A160" s="196"/>
      <c r="B160" s="196"/>
      <c r="C160" s="196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1:15" ht="12.75">
      <c r="A161" s="196"/>
      <c r="B161" s="196"/>
      <c r="C161" s="196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</row>
    <row r="162" spans="1:15" ht="12.75">
      <c r="A162" s="196"/>
      <c r="B162" s="196"/>
      <c r="C162" s="196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</row>
    <row r="163" spans="1:15" ht="12.75">
      <c r="A163" s="196"/>
      <c r="B163" s="196"/>
      <c r="C163" s="196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</row>
    <row r="164" spans="1:15" ht="12.75">
      <c r="A164" s="196"/>
      <c r="B164" s="196"/>
      <c r="C164" s="196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</row>
    <row r="165" spans="1:15" ht="12.75">
      <c r="A165" s="196"/>
      <c r="B165" s="196"/>
      <c r="C165" s="196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</row>
    <row r="166" spans="1:15" ht="12.75">
      <c r="A166" s="196"/>
      <c r="B166" s="196"/>
      <c r="C166" s="196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</row>
    <row r="167" spans="1:15" ht="12.75">
      <c r="A167" s="198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</row>
    <row r="168" spans="1:15" ht="12.75">
      <c r="A168" s="198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</row>
    <row r="169" spans="1:15" ht="12.75">
      <c r="A169" s="196"/>
      <c r="B169" s="196"/>
      <c r="C169" s="196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t="12.75">
      <c r="A170" s="196"/>
      <c r="B170" s="196"/>
      <c r="C170" s="196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</row>
    <row r="171" spans="1:15" ht="12.75">
      <c r="A171" s="196"/>
      <c r="B171" s="196"/>
      <c r="C171" s="196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1:15" ht="12.75">
      <c r="A172" s="196"/>
      <c r="B172" s="196"/>
      <c r="C172" s="196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</row>
    <row r="173" spans="1:15" ht="12.75">
      <c r="A173" s="196"/>
      <c r="B173" s="196"/>
      <c r="C173" s="196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</row>
    <row r="174" spans="1:15" ht="12.75">
      <c r="A174" s="196"/>
      <c r="B174" s="196"/>
      <c r="C174" s="196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</row>
    <row r="175" spans="1:15" ht="12.75">
      <c r="A175" s="196"/>
      <c r="B175" s="196"/>
      <c r="C175" s="196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</row>
    <row r="176" spans="1:15" ht="12.75">
      <c r="A176" s="196"/>
      <c r="B176" s="196"/>
      <c r="C176" s="196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</row>
    <row r="177" spans="1:15" ht="12.75">
      <c r="A177" s="196"/>
      <c r="B177" s="196"/>
      <c r="C177" s="196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1:15" ht="12.75">
      <c r="A178" s="196"/>
      <c r="B178" s="196"/>
      <c r="C178" s="196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</row>
    <row r="179" spans="1:15" ht="12.75">
      <c r="A179" s="196"/>
      <c r="B179" s="196"/>
      <c r="C179" s="196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</row>
    <row r="180" spans="1:15" ht="12.75">
      <c r="A180" s="196"/>
      <c r="B180" s="196"/>
      <c r="C180" s="196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</row>
    <row r="181" spans="1:15" ht="12.75">
      <c r="A181" s="196"/>
      <c r="B181" s="196"/>
      <c r="C181" s="196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</row>
    <row r="182" spans="1:15" ht="12.75">
      <c r="A182" s="196"/>
      <c r="B182" s="196"/>
      <c r="C182" s="196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</row>
    <row r="183" spans="1:15" ht="12.75">
      <c r="A183" s="196"/>
      <c r="B183" s="196"/>
      <c r="C183" s="196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</row>
    <row r="184" spans="1:15" ht="12.75">
      <c r="A184" s="196"/>
      <c r="B184" s="196"/>
      <c r="C184" s="196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</row>
    <row r="185" spans="1:15" ht="12.75">
      <c r="A185" s="198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</row>
    <row r="186" spans="1:15" ht="12.75">
      <c r="A186" s="196"/>
      <c r="B186" s="196"/>
      <c r="C186" s="196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</row>
    <row r="187" spans="1:15" ht="12.75">
      <c r="A187" s="196"/>
      <c r="B187" s="196"/>
      <c r="C187" s="196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</row>
    <row r="188" spans="1:15" ht="12.75">
      <c r="A188" s="196"/>
      <c r="B188" s="196"/>
      <c r="C188" s="196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</row>
    <row r="189" spans="1:15" ht="12.75">
      <c r="A189" s="196"/>
      <c r="B189" s="196"/>
      <c r="C189" s="196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</row>
    <row r="190" spans="1:15" ht="12.75">
      <c r="A190" s="196"/>
      <c r="B190" s="196"/>
      <c r="C190" s="196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</row>
    <row r="191" spans="1:15" ht="12.75">
      <c r="A191" s="196"/>
      <c r="B191" s="196"/>
      <c r="C191" s="196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</row>
    <row r="192" spans="1:15" ht="12.75">
      <c r="A192" s="196"/>
      <c r="B192" s="196"/>
      <c r="C192" s="196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</row>
    <row r="193" spans="1:15" ht="12.75">
      <c r="A193" s="196"/>
      <c r="B193" s="196"/>
      <c r="C193" s="196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</row>
    <row r="194" spans="1:15" ht="12.75">
      <c r="A194" s="196"/>
      <c r="B194" s="196"/>
      <c r="C194" s="196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1:15" ht="12.75">
      <c r="A195" s="196"/>
      <c r="B195" s="196"/>
      <c r="C195" s="196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</row>
    <row r="196" spans="1:15" ht="12.75">
      <c r="A196" s="196"/>
      <c r="B196" s="196"/>
      <c r="C196" s="196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</row>
    <row r="197" spans="1:15" ht="12.75">
      <c r="A197" s="196"/>
      <c r="B197" s="196"/>
      <c r="C197" s="196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</row>
    <row r="198" spans="1:15" ht="12.75">
      <c r="A198" s="196"/>
      <c r="B198" s="196"/>
      <c r="C198" s="196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1:15" ht="12.75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</row>
    <row r="200" spans="1:15" ht="12.75">
      <c r="A200" s="196"/>
      <c r="B200" s="196"/>
      <c r="C200" s="196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</row>
    <row r="201" spans="1:15" ht="12.75">
      <c r="A201" s="196"/>
      <c r="B201" s="196"/>
      <c r="C201" s="196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</row>
    <row r="202" spans="1:15" ht="12.75">
      <c r="A202" s="196"/>
      <c r="B202" s="196"/>
      <c r="C202" s="196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</row>
    <row r="203" spans="1:15" ht="12.75">
      <c r="A203" s="196"/>
      <c r="B203" s="196"/>
      <c r="C203" s="196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</row>
    <row r="204" spans="1:15" ht="12.75">
      <c r="A204" s="196"/>
      <c r="B204" s="196"/>
      <c r="C204" s="196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</row>
    <row r="205" spans="1:15" ht="12.75">
      <c r="A205" s="196"/>
      <c r="B205" s="196"/>
      <c r="C205" s="196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1:15" ht="12.75">
      <c r="A206" s="196"/>
      <c r="B206" s="196"/>
      <c r="C206" s="196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1:15" ht="12.75">
      <c r="A207" s="196"/>
      <c r="B207" s="196"/>
      <c r="C207" s="196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1:15" ht="12.75">
      <c r="A208" s="196"/>
      <c r="B208" s="196"/>
      <c r="C208" s="196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</row>
    <row r="209" spans="1:15" ht="12.75">
      <c r="A209" s="196"/>
      <c r="B209" s="196"/>
      <c r="C209" s="196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</row>
    <row r="210" spans="1:15" ht="12.75">
      <c r="A210" s="196"/>
      <c r="B210" s="196"/>
      <c r="C210" s="196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</row>
    <row r="211" spans="1:15" ht="12.75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</row>
    <row r="212" spans="1:15" ht="12.75">
      <c r="A212" s="196"/>
      <c r="B212" s="196"/>
      <c r="C212" s="196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</row>
    <row r="213" spans="1:15" ht="12.75">
      <c r="A213" s="196"/>
      <c r="B213" s="196"/>
      <c r="C213" s="196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</row>
    <row r="214" spans="1:15" ht="12.75">
      <c r="A214" s="196"/>
      <c r="B214" s="196"/>
      <c r="C214" s="196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</row>
    <row r="215" spans="1:15" ht="12.75">
      <c r="A215" s="196"/>
      <c r="B215" s="196"/>
      <c r="C215" s="196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1:15" ht="12.75">
      <c r="A216" s="196"/>
      <c r="B216" s="196"/>
      <c r="C216" s="196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</row>
    <row r="217" spans="1:15" ht="12.75">
      <c r="A217" s="196"/>
      <c r="B217" s="196"/>
      <c r="C217" s="196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</row>
    <row r="218" spans="1:15" ht="12.75">
      <c r="A218" s="196"/>
      <c r="B218" s="196"/>
      <c r="C218" s="196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</row>
    <row r="219" spans="1:15" ht="12.75">
      <c r="A219" s="196"/>
      <c r="B219" s="196"/>
      <c r="C219" s="196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</row>
    <row r="220" spans="1:15" ht="12.75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1:15" ht="12.75">
      <c r="A221" s="196"/>
      <c r="B221" s="196"/>
      <c r="C221" s="196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</row>
    <row r="222" spans="1:15" ht="12.75">
      <c r="A222" s="196"/>
      <c r="B222" s="196"/>
      <c r="C222" s="196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</row>
    <row r="223" spans="1:15" ht="12.75">
      <c r="A223" s="196"/>
      <c r="B223" s="196"/>
      <c r="C223" s="196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1:15" ht="12.75">
      <c r="A224" s="196"/>
      <c r="B224" s="196"/>
      <c r="C224" s="196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</row>
    <row r="225" spans="1:15" ht="12.75">
      <c r="A225" s="196"/>
      <c r="B225" s="196"/>
      <c r="C225" s="196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</row>
    <row r="226" spans="1:15" ht="12.75">
      <c r="A226" s="196"/>
      <c r="B226" s="196"/>
      <c r="C226" s="196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</row>
  </sheetData>
  <sheetProtection/>
  <mergeCells count="45">
    <mergeCell ref="L39:N39"/>
    <mergeCell ref="E41:G41"/>
    <mergeCell ref="I41:J41"/>
    <mergeCell ref="L41:N41"/>
    <mergeCell ref="A1:E3"/>
    <mergeCell ref="A32:B32"/>
    <mergeCell ref="A33:B33"/>
    <mergeCell ref="A34:B34"/>
    <mergeCell ref="A35:B35"/>
    <mergeCell ref="E39:H39"/>
    <mergeCell ref="I39:J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F13:F14"/>
    <mergeCell ref="G13:G14"/>
    <mergeCell ref="I13:I14"/>
    <mergeCell ref="J13:J14"/>
    <mergeCell ref="D12:D14"/>
    <mergeCell ref="E12:E14"/>
    <mergeCell ref="A15:B15"/>
    <mergeCell ref="A16:B16"/>
    <mergeCell ref="A17:B17"/>
    <mergeCell ref="H12:H14"/>
    <mergeCell ref="I12:S12"/>
    <mergeCell ref="K13:K14"/>
    <mergeCell ref="N13:N14"/>
    <mergeCell ref="R1:S1"/>
    <mergeCell ref="A4:S4"/>
    <mergeCell ref="C8:M8"/>
    <mergeCell ref="N10:P10"/>
    <mergeCell ref="A12:B14"/>
    <mergeCell ref="C12:C14"/>
    <mergeCell ref="Q13:Q14"/>
  </mergeCells>
  <printOptions/>
  <pageMargins left="0.7" right="0.7" top="0.75" bottom="0.75" header="0.3" footer="0.3"/>
  <pageSetup horizontalDpi="600" verticalDpi="600" orientation="portrait" scale="72" r:id="rId2"/>
  <colBreaks count="1" manualBreakCount="1">
    <brk id="1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115" zoomScaleSheetLayoutView="115" zoomScalePageLayoutView="0" workbookViewId="0" topLeftCell="A42">
      <selection activeCell="A60" sqref="A60:IV62"/>
    </sheetView>
  </sheetViews>
  <sheetFormatPr defaultColWidth="8.8515625" defaultRowHeight="12.75"/>
  <cols>
    <col min="1" max="1" width="12.00390625" style="78" customWidth="1"/>
    <col min="2" max="2" width="8.57421875" style="78" customWidth="1"/>
    <col min="3" max="3" width="12.7109375" style="78" customWidth="1"/>
    <col min="4" max="4" width="3.7109375" style="78" customWidth="1"/>
    <col min="5" max="5" width="7.8515625" style="78" customWidth="1"/>
    <col min="6" max="19" width="6.140625" style="78" customWidth="1"/>
    <col min="20" max="16384" width="8.8515625" style="78" customWidth="1"/>
  </cols>
  <sheetData>
    <row r="1" spans="1:19" ht="24.75" customHeight="1">
      <c r="A1" s="514"/>
      <c r="B1" s="514"/>
      <c r="C1" s="514"/>
      <c r="R1" s="395" t="s">
        <v>289</v>
      </c>
      <c r="S1" s="395"/>
    </row>
    <row r="2" spans="1:3" ht="24.75" customHeight="1">
      <c r="A2" s="514"/>
      <c r="B2" s="514"/>
      <c r="C2" s="514"/>
    </row>
    <row r="3" spans="1:19" ht="36.75" customHeight="1">
      <c r="A3" s="299" t="s">
        <v>290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19.5" customHeight="1"/>
    <row r="5" ht="28.5" customHeight="1"/>
    <row r="6" ht="21" customHeight="1"/>
    <row r="7" spans="1:19" ht="18" customHeight="1">
      <c r="A7" s="170" t="s">
        <v>2</v>
      </c>
      <c r="B7" s="82"/>
      <c r="C7" s="82"/>
      <c r="S7" s="241" t="s">
        <v>80</v>
      </c>
    </row>
    <row r="8" spans="1:19" ht="15" customHeight="1">
      <c r="A8" s="440" t="s">
        <v>4</v>
      </c>
      <c r="B8" s="521"/>
      <c r="C8" s="522"/>
      <c r="D8" s="371" t="s">
        <v>5</v>
      </c>
      <c r="E8" s="527" t="s">
        <v>62</v>
      </c>
      <c r="F8" s="377" t="s">
        <v>81</v>
      </c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8"/>
    </row>
    <row r="9" spans="1:19" ht="11.25" customHeight="1">
      <c r="A9" s="441"/>
      <c r="B9" s="523"/>
      <c r="C9" s="524"/>
      <c r="D9" s="371"/>
      <c r="E9" s="528"/>
      <c r="F9" s="530" t="s">
        <v>8</v>
      </c>
      <c r="G9" s="530" t="s">
        <v>9</v>
      </c>
      <c r="H9" s="372" t="s">
        <v>291</v>
      </c>
      <c r="I9" s="377"/>
      <c r="J9" s="378"/>
      <c r="K9" s="386" t="s">
        <v>292</v>
      </c>
      <c r="L9" s="519"/>
      <c r="M9" s="520"/>
      <c r="N9" s="372" t="s">
        <v>91</v>
      </c>
      <c r="O9" s="377"/>
      <c r="P9" s="378"/>
      <c r="Q9" s="372" t="s">
        <v>92</v>
      </c>
      <c r="R9" s="377"/>
      <c r="S9" s="378"/>
    </row>
    <row r="10" spans="1:19" ht="65.25" customHeight="1">
      <c r="A10" s="442"/>
      <c r="B10" s="525"/>
      <c r="C10" s="526"/>
      <c r="D10" s="371"/>
      <c r="E10" s="529"/>
      <c r="F10" s="530"/>
      <c r="G10" s="530"/>
      <c r="H10" s="374"/>
      <c r="I10" s="246" t="s">
        <v>8</v>
      </c>
      <c r="J10" s="246" t="s">
        <v>9</v>
      </c>
      <c r="K10" s="388"/>
      <c r="L10" s="246" t="s">
        <v>8</v>
      </c>
      <c r="M10" s="246" t="s">
        <v>9</v>
      </c>
      <c r="N10" s="374"/>
      <c r="O10" s="246" t="s">
        <v>8</v>
      </c>
      <c r="P10" s="246" t="s">
        <v>9</v>
      </c>
      <c r="Q10" s="374"/>
      <c r="R10" s="246" t="s">
        <v>8</v>
      </c>
      <c r="S10" s="246" t="s">
        <v>9</v>
      </c>
    </row>
    <row r="11" spans="1:19" ht="18" customHeight="1">
      <c r="A11" s="399" t="s">
        <v>22</v>
      </c>
      <c r="B11" s="519"/>
      <c r="C11" s="520"/>
      <c r="D11" s="179" t="s">
        <v>23</v>
      </c>
      <c r="E11" s="247">
        <v>1</v>
      </c>
      <c r="F11" s="247">
        <v>2</v>
      </c>
      <c r="G11" s="247">
        <v>3</v>
      </c>
      <c r="H11" s="247">
        <v>4</v>
      </c>
      <c r="I11" s="247">
        <v>5</v>
      </c>
      <c r="J11" s="247">
        <v>6</v>
      </c>
      <c r="K11" s="247">
        <v>7</v>
      </c>
      <c r="L11" s="247">
        <v>8</v>
      </c>
      <c r="M11" s="247">
        <v>9</v>
      </c>
      <c r="N11" s="247">
        <v>10</v>
      </c>
      <c r="O11" s="247">
        <v>11</v>
      </c>
      <c r="P11" s="247">
        <v>12</v>
      </c>
      <c r="Q11" s="247">
        <v>13</v>
      </c>
      <c r="R11" s="247">
        <v>14</v>
      </c>
      <c r="S11" s="247">
        <v>15</v>
      </c>
    </row>
    <row r="12" spans="1:19" ht="18" customHeight="1">
      <c r="A12" s="509" t="s">
        <v>241</v>
      </c>
      <c r="B12" s="510"/>
      <c r="C12" s="511"/>
      <c r="D12" s="247">
        <v>1</v>
      </c>
      <c r="E12" s="228">
        <v>11664</v>
      </c>
      <c r="F12" s="228">
        <v>4207</v>
      </c>
      <c r="G12" s="228">
        <v>7457</v>
      </c>
      <c r="H12" s="228">
        <v>7312</v>
      </c>
      <c r="I12" s="228">
        <v>2639</v>
      </c>
      <c r="J12" s="228">
        <v>4673</v>
      </c>
      <c r="K12" s="228">
        <v>4009</v>
      </c>
      <c r="L12" s="228">
        <v>1446</v>
      </c>
      <c r="M12" s="228">
        <v>2563</v>
      </c>
      <c r="N12" s="228">
        <v>0</v>
      </c>
      <c r="O12" s="228">
        <v>0</v>
      </c>
      <c r="P12" s="228">
        <v>0</v>
      </c>
      <c r="Q12" s="228">
        <v>343</v>
      </c>
      <c r="R12" s="228">
        <v>122</v>
      </c>
      <c r="S12" s="228">
        <v>221</v>
      </c>
    </row>
    <row r="13" spans="1:19" ht="18" customHeight="1">
      <c r="A13" s="506" t="s">
        <v>242</v>
      </c>
      <c r="B13" s="507"/>
      <c r="C13" s="508"/>
      <c r="D13" s="247">
        <f>1+D12</f>
        <v>2</v>
      </c>
      <c r="E13" s="233">
        <v>115</v>
      </c>
      <c r="F13" s="233">
        <v>63</v>
      </c>
      <c r="G13" s="233">
        <v>52</v>
      </c>
      <c r="H13" s="233">
        <v>35</v>
      </c>
      <c r="I13" s="233">
        <v>25</v>
      </c>
      <c r="J13" s="233">
        <v>10</v>
      </c>
      <c r="K13" s="233">
        <v>66</v>
      </c>
      <c r="L13" s="233">
        <v>31</v>
      </c>
      <c r="M13" s="233">
        <v>35</v>
      </c>
      <c r="N13" s="233">
        <v>0</v>
      </c>
      <c r="O13" s="233">
        <v>0</v>
      </c>
      <c r="P13" s="233">
        <v>0</v>
      </c>
      <c r="Q13" s="233">
        <v>14</v>
      </c>
      <c r="R13" s="233">
        <v>7</v>
      </c>
      <c r="S13" s="233">
        <v>7</v>
      </c>
    </row>
    <row r="14" spans="1:19" ht="18" customHeight="1">
      <c r="A14" s="506" t="s">
        <v>243</v>
      </c>
      <c r="B14" s="507"/>
      <c r="C14" s="508"/>
      <c r="D14" s="247">
        <f aca="true" t="shared" si="0" ref="D14:D50">1+D13</f>
        <v>3</v>
      </c>
      <c r="E14" s="233">
        <v>65</v>
      </c>
      <c r="F14" s="233">
        <v>35</v>
      </c>
      <c r="G14" s="233">
        <v>30</v>
      </c>
      <c r="H14" s="233">
        <v>18</v>
      </c>
      <c r="I14" s="233">
        <v>12</v>
      </c>
      <c r="J14" s="233">
        <v>6</v>
      </c>
      <c r="K14" s="233">
        <v>46</v>
      </c>
      <c r="L14" s="233">
        <v>22</v>
      </c>
      <c r="M14" s="233">
        <v>24</v>
      </c>
      <c r="N14" s="233">
        <v>0</v>
      </c>
      <c r="O14" s="233">
        <v>0</v>
      </c>
      <c r="P14" s="233">
        <v>0</v>
      </c>
      <c r="Q14" s="233">
        <v>1</v>
      </c>
      <c r="R14" s="233">
        <v>1</v>
      </c>
      <c r="S14" s="233">
        <v>0</v>
      </c>
    </row>
    <row r="15" spans="1:19" ht="18" customHeight="1">
      <c r="A15" s="503" t="s">
        <v>293</v>
      </c>
      <c r="B15" s="504"/>
      <c r="C15" s="505"/>
      <c r="D15" s="247">
        <f t="shared" si="0"/>
        <v>4</v>
      </c>
      <c r="E15" s="233">
        <v>57</v>
      </c>
      <c r="F15" s="233">
        <v>33</v>
      </c>
      <c r="G15" s="233">
        <v>24</v>
      </c>
      <c r="H15" s="233">
        <v>38</v>
      </c>
      <c r="I15" s="233">
        <v>26</v>
      </c>
      <c r="J15" s="233">
        <v>12</v>
      </c>
      <c r="K15" s="233">
        <v>19</v>
      </c>
      <c r="L15" s="233">
        <v>7</v>
      </c>
      <c r="M15" s="233">
        <v>12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</row>
    <row r="16" spans="1:19" ht="18" customHeight="1">
      <c r="A16" s="503" t="s">
        <v>294</v>
      </c>
      <c r="B16" s="504"/>
      <c r="C16" s="505"/>
      <c r="D16" s="247">
        <f t="shared" si="0"/>
        <v>5</v>
      </c>
      <c r="E16" s="233">
        <v>6</v>
      </c>
      <c r="F16" s="233">
        <v>6</v>
      </c>
      <c r="G16" s="233">
        <v>0</v>
      </c>
      <c r="H16" s="233">
        <v>2</v>
      </c>
      <c r="I16" s="233">
        <v>2</v>
      </c>
      <c r="J16" s="233">
        <v>0</v>
      </c>
      <c r="K16" s="233">
        <v>4</v>
      </c>
      <c r="L16" s="233">
        <v>4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</row>
    <row r="17" spans="1:19" ht="18" customHeight="1">
      <c r="A17" s="503" t="s">
        <v>295</v>
      </c>
      <c r="B17" s="504"/>
      <c r="C17" s="505"/>
      <c r="D17" s="247">
        <f t="shared" si="0"/>
        <v>6</v>
      </c>
      <c r="E17" s="233">
        <v>13</v>
      </c>
      <c r="F17" s="233">
        <v>6</v>
      </c>
      <c r="G17" s="233">
        <v>7</v>
      </c>
      <c r="H17" s="233">
        <v>5</v>
      </c>
      <c r="I17" s="233">
        <v>3</v>
      </c>
      <c r="J17" s="233">
        <v>2</v>
      </c>
      <c r="K17" s="233">
        <v>8</v>
      </c>
      <c r="L17" s="233">
        <v>3</v>
      </c>
      <c r="M17" s="233">
        <v>5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</row>
    <row r="18" spans="1:19" ht="27.75" customHeight="1">
      <c r="A18" s="503" t="s">
        <v>296</v>
      </c>
      <c r="B18" s="504"/>
      <c r="C18" s="505"/>
      <c r="D18" s="247">
        <f t="shared" si="0"/>
        <v>7</v>
      </c>
      <c r="E18" s="233">
        <v>8</v>
      </c>
      <c r="F18" s="233">
        <v>2</v>
      </c>
      <c r="G18" s="233">
        <v>6</v>
      </c>
      <c r="H18" s="233">
        <v>2</v>
      </c>
      <c r="I18" s="233">
        <v>1</v>
      </c>
      <c r="J18" s="233">
        <v>1</v>
      </c>
      <c r="K18" s="233">
        <v>6</v>
      </c>
      <c r="L18" s="233">
        <v>1</v>
      </c>
      <c r="M18" s="233">
        <v>5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</row>
    <row r="19" spans="1:19" ht="30" customHeight="1">
      <c r="A19" s="503" t="s">
        <v>297</v>
      </c>
      <c r="B19" s="504"/>
      <c r="C19" s="505"/>
      <c r="D19" s="247">
        <f t="shared" si="0"/>
        <v>8</v>
      </c>
      <c r="E19" s="233">
        <v>125</v>
      </c>
      <c r="F19" s="233">
        <v>60</v>
      </c>
      <c r="G19" s="233">
        <v>65</v>
      </c>
      <c r="H19" s="233">
        <v>69</v>
      </c>
      <c r="I19" s="233">
        <v>34</v>
      </c>
      <c r="J19" s="233">
        <v>35</v>
      </c>
      <c r="K19" s="233">
        <v>38</v>
      </c>
      <c r="L19" s="233">
        <v>19</v>
      </c>
      <c r="M19" s="233">
        <v>19</v>
      </c>
      <c r="N19" s="233">
        <v>0</v>
      </c>
      <c r="O19" s="233">
        <v>0</v>
      </c>
      <c r="P19" s="233">
        <v>0</v>
      </c>
      <c r="Q19" s="233">
        <v>18</v>
      </c>
      <c r="R19" s="233">
        <v>7</v>
      </c>
      <c r="S19" s="233">
        <v>11</v>
      </c>
    </row>
    <row r="20" spans="1:19" ht="27.75" customHeight="1">
      <c r="A20" s="503" t="s">
        <v>298</v>
      </c>
      <c r="B20" s="504"/>
      <c r="C20" s="505"/>
      <c r="D20" s="247">
        <f t="shared" si="0"/>
        <v>9</v>
      </c>
      <c r="E20" s="233">
        <v>18</v>
      </c>
      <c r="F20" s="233">
        <v>3</v>
      </c>
      <c r="G20" s="233">
        <v>15</v>
      </c>
      <c r="H20" s="233">
        <v>9</v>
      </c>
      <c r="I20" s="233">
        <v>2</v>
      </c>
      <c r="J20" s="233">
        <v>7</v>
      </c>
      <c r="K20" s="233">
        <v>9</v>
      </c>
      <c r="L20" s="233">
        <v>1</v>
      </c>
      <c r="M20" s="233">
        <v>8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</row>
    <row r="21" spans="1:19" ht="26.25" customHeight="1">
      <c r="A21" s="503" t="s">
        <v>299</v>
      </c>
      <c r="B21" s="504"/>
      <c r="C21" s="505"/>
      <c r="D21" s="247">
        <f t="shared" si="0"/>
        <v>10</v>
      </c>
      <c r="E21" s="233">
        <v>14</v>
      </c>
      <c r="F21" s="233">
        <v>5</v>
      </c>
      <c r="G21" s="233">
        <v>9</v>
      </c>
      <c r="H21" s="233">
        <v>10</v>
      </c>
      <c r="I21" s="233">
        <v>5</v>
      </c>
      <c r="J21" s="233">
        <v>5</v>
      </c>
      <c r="K21" s="233">
        <v>4</v>
      </c>
      <c r="L21" s="233">
        <v>0</v>
      </c>
      <c r="M21" s="233">
        <v>4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</row>
    <row r="22" spans="1:19" ht="18" customHeight="1">
      <c r="A22" s="506" t="s">
        <v>246</v>
      </c>
      <c r="B22" s="507"/>
      <c r="C22" s="508"/>
      <c r="D22" s="247">
        <f t="shared" si="0"/>
        <v>11</v>
      </c>
      <c r="E22" s="233">
        <v>71</v>
      </c>
      <c r="F22" s="233">
        <v>17</v>
      </c>
      <c r="G22" s="233">
        <v>54</v>
      </c>
      <c r="H22" s="233">
        <v>23</v>
      </c>
      <c r="I22" s="233">
        <v>6</v>
      </c>
      <c r="J22" s="233">
        <v>17</v>
      </c>
      <c r="K22" s="233">
        <v>38</v>
      </c>
      <c r="L22" s="233">
        <v>8</v>
      </c>
      <c r="M22" s="233">
        <v>30</v>
      </c>
      <c r="N22" s="233">
        <v>0</v>
      </c>
      <c r="O22" s="233">
        <v>0</v>
      </c>
      <c r="P22" s="233">
        <v>0</v>
      </c>
      <c r="Q22" s="233">
        <v>10</v>
      </c>
      <c r="R22" s="233">
        <v>3</v>
      </c>
      <c r="S22" s="233">
        <v>7</v>
      </c>
    </row>
    <row r="23" spans="1:19" ht="18" customHeight="1">
      <c r="A23" s="506" t="s">
        <v>300</v>
      </c>
      <c r="B23" s="507"/>
      <c r="C23" s="508"/>
      <c r="D23" s="247">
        <f t="shared" si="0"/>
        <v>12</v>
      </c>
      <c r="E23" s="233">
        <v>227</v>
      </c>
      <c r="F23" s="233">
        <v>102</v>
      </c>
      <c r="G23" s="233">
        <v>125</v>
      </c>
      <c r="H23" s="233">
        <v>140</v>
      </c>
      <c r="I23" s="233">
        <v>69</v>
      </c>
      <c r="J23" s="233">
        <v>71</v>
      </c>
      <c r="K23" s="233">
        <v>86</v>
      </c>
      <c r="L23" s="233">
        <v>32</v>
      </c>
      <c r="M23" s="233">
        <v>54</v>
      </c>
      <c r="N23" s="233">
        <v>0</v>
      </c>
      <c r="O23" s="233">
        <v>0</v>
      </c>
      <c r="P23" s="233">
        <v>0</v>
      </c>
      <c r="Q23" s="233">
        <v>1</v>
      </c>
      <c r="R23" s="233">
        <v>1</v>
      </c>
      <c r="S23" s="233">
        <v>0</v>
      </c>
    </row>
    <row r="24" spans="1:19" ht="18" customHeight="1">
      <c r="A24" s="503" t="s">
        <v>301</v>
      </c>
      <c r="B24" s="504"/>
      <c r="C24" s="505"/>
      <c r="D24" s="247">
        <f t="shared" si="0"/>
        <v>13</v>
      </c>
      <c r="E24" s="233">
        <v>19</v>
      </c>
      <c r="F24" s="233">
        <v>10</v>
      </c>
      <c r="G24" s="233">
        <v>9</v>
      </c>
      <c r="H24" s="233">
        <v>4</v>
      </c>
      <c r="I24" s="233">
        <v>3</v>
      </c>
      <c r="J24" s="233">
        <v>1</v>
      </c>
      <c r="K24" s="233">
        <v>15</v>
      </c>
      <c r="L24" s="233">
        <v>7</v>
      </c>
      <c r="M24" s="233">
        <v>8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</row>
    <row r="25" spans="1:19" ht="30.75" customHeight="1">
      <c r="A25" s="503" t="s">
        <v>302</v>
      </c>
      <c r="B25" s="504"/>
      <c r="C25" s="505"/>
      <c r="D25" s="247">
        <f t="shared" si="0"/>
        <v>14</v>
      </c>
      <c r="E25" s="233">
        <v>11</v>
      </c>
      <c r="F25" s="233">
        <v>0</v>
      </c>
      <c r="G25" s="233">
        <v>11</v>
      </c>
      <c r="H25" s="233">
        <v>8</v>
      </c>
      <c r="I25" s="233">
        <v>0</v>
      </c>
      <c r="J25" s="233">
        <v>8</v>
      </c>
      <c r="K25" s="233">
        <v>3</v>
      </c>
      <c r="L25" s="233">
        <v>0</v>
      </c>
      <c r="M25" s="233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</row>
    <row r="26" spans="1:19" ht="27.75" customHeight="1">
      <c r="A26" s="503" t="s">
        <v>303</v>
      </c>
      <c r="B26" s="504"/>
      <c r="C26" s="505"/>
      <c r="D26" s="247">
        <f t="shared" si="0"/>
        <v>15</v>
      </c>
      <c r="E26" s="233">
        <v>40</v>
      </c>
      <c r="F26" s="233">
        <v>1</v>
      </c>
      <c r="G26" s="233">
        <v>39</v>
      </c>
      <c r="H26" s="233">
        <v>23</v>
      </c>
      <c r="I26" s="233">
        <v>1</v>
      </c>
      <c r="J26" s="233">
        <v>22</v>
      </c>
      <c r="K26" s="233">
        <v>17</v>
      </c>
      <c r="L26" s="233">
        <v>0</v>
      </c>
      <c r="M26" s="233">
        <v>17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</row>
    <row r="27" spans="1:19" ht="18" customHeight="1">
      <c r="A27" s="506" t="s">
        <v>304</v>
      </c>
      <c r="B27" s="507"/>
      <c r="C27" s="508"/>
      <c r="D27" s="247">
        <f t="shared" si="0"/>
        <v>16</v>
      </c>
      <c r="E27" s="233">
        <v>622</v>
      </c>
      <c r="F27" s="233">
        <v>123</v>
      </c>
      <c r="G27" s="233">
        <v>499</v>
      </c>
      <c r="H27" s="233">
        <v>490</v>
      </c>
      <c r="I27" s="233">
        <v>109</v>
      </c>
      <c r="J27" s="233">
        <v>381</v>
      </c>
      <c r="K27" s="233">
        <v>101</v>
      </c>
      <c r="L27" s="233">
        <v>10</v>
      </c>
      <c r="M27" s="233">
        <v>91</v>
      </c>
      <c r="N27" s="233">
        <v>0</v>
      </c>
      <c r="O27" s="233">
        <v>0</v>
      </c>
      <c r="P27" s="233">
        <v>0</v>
      </c>
      <c r="Q27" s="233">
        <v>31</v>
      </c>
      <c r="R27" s="233">
        <v>4</v>
      </c>
      <c r="S27" s="233">
        <v>27</v>
      </c>
    </row>
    <row r="28" spans="1:19" ht="29.25" customHeight="1">
      <c r="A28" s="503" t="s">
        <v>305</v>
      </c>
      <c r="B28" s="504"/>
      <c r="C28" s="505"/>
      <c r="D28" s="247">
        <f t="shared" si="0"/>
        <v>17</v>
      </c>
      <c r="E28" s="233">
        <v>30</v>
      </c>
      <c r="F28" s="233">
        <v>26</v>
      </c>
      <c r="G28" s="233">
        <v>4</v>
      </c>
      <c r="H28" s="233">
        <v>21</v>
      </c>
      <c r="I28" s="233">
        <v>18</v>
      </c>
      <c r="J28" s="233">
        <v>3</v>
      </c>
      <c r="K28" s="233">
        <v>9</v>
      </c>
      <c r="L28" s="233">
        <v>8</v>
      </c>
      <c r="M28" s="233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3">
        <v>0</v>
      </c>
    </row>
    <row r="29" spans="1:19" ht="27" customHeight="1">
      <c r="A29" s="503" t="s">
        <v>306</v>
      </c>
      <c r="B29" s="504"/>
      <c r="C29" s="505"/>
      <c r="D29" s="247">
        <f t="shared" si="0"/>
        <v>18</v>
      </c>
      <c r="E29" s="233">
        <v>63</v>
      </c>
      <c r="F29" s="233">
        <v>23</v>
      </c>
      <c r="G29" s="233">
        <v>40</v>
      </c>
      <c r="H29" s="233">
        <v>50</v>
      </c>
      <c r="I29" s="233">
        <v>16</v>
      </c>
      <c r="J29" s="233">
        <v>34</v>
      </c>
      <c r="K29" s="233">
        <v>12</v>
      </c>
      <c r="L29" s="233">
        <v>6</v>
      </c>
      <c r="M29" s="233">
        <v>6</v>
      </c>
      <c r="N29" s="233">
        <v>0</v>
      </c>
      <c r="O29" s="233">
        <v>0</v>
      </c>
      <c r="P29" s="233">
        <v>0</v>
      </c>
      <c r="Q29" s="233">
        <v>1</v>
      </c>
      <c r="R29" s="233">
        <v>1</v>
      </c>
      <c r="S29" s="233">
        <v>0</v>
      </c>
    </row>
    <row r="30" spans="1:19" ht="30.75" customHeight="1">
      <c r="A30" s="503" t="s">
        <v>307</v>
      </c>
      <c r="B30" s="504"/>
      <c r="C30" s="505"/>
      <c r="D30" s="247">
        <f t="shared" si="0"/>
        <v>19</v>
      </c>
      <c r="E30" s="233">
        <v>14</v>
      </c>
      <c r="F30" s="233">
        <v>2</v>
      </c>
      <c r="G30" s="233">
        <v>12</v>
      </c>
      <c r="H30" s="233">
        <v>8</v>
      </c>
      <c r="I30" s="233">
        <v>1</v>
      </c>
      <c r="J30" s="233">
        <v>7</v>
      </c>
      <c r="K30" s="233">
        <v>6</v>
      </c>
      <c r="L30" s="233">
        <v>1</v>
      </c>
      <c r="M30" s="233">
        <v>5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3">
        <v>0</v>
      </c>
    </row>
    <row r="31" spans="1:19" ht="18" customHeight="1">
      <c r="A31" s="503" t="s">
        <v>308</v>
      </c>
      <c r="B31" s="504"/>
      <c r="C31" s="505"/>
      <c r="D31" s="247">
        <f t="shared" si="0"/>
        <v>20</v>
      </c>
      <c r="E31" s="233">
        <v>16</v>
      </c>
      <c r="F31" s="233">
        <v>11</v>
      </c>
      <c r="G31" s="233">
        <v>5</v>
      </c>
      <c r="H31" s="233">
        <v>8</v>
      </c>
      <c r="I31" s="233">
        <v>6</v>
      </c>
      <c r="J31" s="233">
        <v>2</v>
      </c>
      <c r="K31" s="233">
        <v>8</v>
      </c>
      <c r="L31" s="233">
        <v>5</v>
      </c>
      <c r="M31" s="233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</row>
    <row r="32" spans="1:19" ht="18" customHeight="1">
      <c r="A32" s="503" t="s">
        <v>247</v>
      </c>
      <c r="B32" s="504"/>
      <c r="C32" s="505"/>
      <c r="D32" s="247">
        <f t="shared" si="0"/>
        <v>21</v>
      </c>
      <c r="E32" s="233">
        <v>5112</v>
      </c>
      <c r="F32" s="233">
        <v>1971</v>
      </c>
      <c r="G32" s="233">
        <v>3141</v>
      </c>
      <c r="H32" s="233">
        <v>3322</v>
      </c>
      <c r="I32" s="233">
        <v>1288</v>
      </c>
      <c r="J32" s="233">
        <v>2034</v>
      </c>
      <c r="K32" s="233">
        <v>1647</v>
      </c>
      <c r="L32" s="233">
        <v>617</v>
      </c>
      <c r="M32" s="233">
        <v>1030</v>
      </c>
      <c r="N32" s="233">
        <v>0</v>
      </c>
      <c r="O32" s="233">
        <v>0</v>
      </c>
      <c r="P32" s="233">
        <v>0</v>
      </c>
      <c r="Q32" s="233">
        <v>143</v>
      </c>
      <c r="R32" s="233">
        <v>66</v>
      </c>
      <c r="S32" s="233">
        <v>77</v>
      </c>
    </row>
    <row r="33" spans="1:19" ht="18" customHeight="1">
      <c r="A33" s="506" t="s">
        <v>309</v>
      </c>
      <c r="B33" s="507"/>
      <c r="C33" s="508"/>
      <c r="D33" s="247">
        <f t="shared" si="0"/>
        <v>22</v>
      </c>
      <c r="E33" s="233">
        <v>648</v>
      </c>
      <c r="F33" s="233">
        <v>268</v>
      </c>
      <c r="G33" s="233">
        <v>380</v>
      </c>
      <c r="H33" s="233">
        <v>286</v>
      </c>
      <c r="I33" s="233">
        <v>122</v>
      </c>
      <c r="J33" s="233">
        <v>164</v>
      </c>
      <c r="K33" s="233">
        <v>359</v>
      </c>
      <c r="L33" s="233">
        <v>146</v>
      </c>
      <c r="M33" s="233">
        <v>213</v>
      </c>
      <c r="N33" s="233">
        <v>0</v>
      </c>
      <c r="O33" s="233">
        <v>0</v>
      </c>
      <c r="P33" s="233">
        <v>0</v>
      </c>
      <c r="Q33" s="233">
        <v>3</v>
      </c>
      <c r="R33" s="233">
        <v>0</v>
      </c>
      <c r="S33" s="233">
        <v>3</v>
      </c>
    </row>
    <row r="34" spans="1:19" ht="18" customHeight="1">
      <c r="A34" s="506" t="s">
        <v>310</v>
      </c>
      <c r="B34" s="507"/>
      <c r="C34" s="508"/>
      <c r="D34" s="247">
        <f t="shared" si="0"/>
        <v>23</v>
      </c>
      <c r="E34" s="233">
        <v>159</v>
      </c>
      <c r="F34" s="233">
        <v>31</v>
      </c>
      <c r="G34" s="233">
        <v>128</v>
      </c>
      <c r="H34" s="233">
        <v>125</v>
      </c>
      <c r="I34" s="233">
        <v>23</v>
      </c>
      <c r="J34" s="233">
        <v>102</v>
      </c>
      <c r="K34" s="233">
        <v>21</v>
      </c>
      <c r="L34" s="233">
        <v>8</v>
      </c>
      <c r="M34" s="233">
        <v>13</v>
      </c>
      <c r="N34" s="233">
        <v>0</v>
      </c>
      <c r="O34" s="233">
        <v>0</v>
      </c>
      <c r="P34" s="233">
        <v>0</v>
      </c>
      <c r="Q34" s="233">
        <v>13</v>
      </c>
      <c r="R34" s="233">
        <v>0</v>
      </c>
      <c r="S34" s="233">
        <v>13</v>
      </c>
    </row>
    <row r="35" spans="1:19" ht="25.5" customHeight="1">
      <c r="A35" s="503" t="s">
        <v>311</v>
      </c>
      <c r="B35" s="504"/>
      <c r="C35" s="505"/>
      <c r="D35" s="247">
        <f t="shared" si="0"/>
        <v>24</v>
      </c>
      <c r="E35" s="233">
        <v>3</v>
      </c>
      <c r="F35" s="233">
        <v>2</v>
      </c>
      <c r="G35" s="233">
        <v>1</v>
      </c>
      <c r="H35" s="233">
        <v>0</v>
      </c>
      <c r="I35" s="233">
        <v>0</v>
      </c>
      <c r="J35" s="233">
        <v>0</v>
      </c>
      <c r="K35" s="233">
        <v>3</v>
      </c>
      <c r="L35" s="233">
        <v>2</v>
      </c>
      <c r="M35" s="233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</row>
    <row r="36" spans="1:19" ht="18" customHeight="1">
      <c r="A36" s="503" t="s">
        <v>312</v>
      </c>
      <c r="B36" s="504"/>
      <c r="C36" s="505"/>
      <c r="D36" s="247">
        <f t="shared" si="0"/>
        <v>25</v>
      </c>
      <c r="E36" s="233">
        <v>17</v>
      </c>
      <c r="F36" s="233">
        <v>2</v>
      </c>
      <c r="G36" s="233">
        <v>15</v>
      </c>
      <c r="H36" s="233">
        <v>4</v>
      </c>
      <c r="I36" s="233">
        <v>1</v>
      </c>
      <c r="J36" s="233">
        <v>3</v>
      </c>
      <c r="K36" s="233">
        <v>13</v>
      </c>
      <c r="L36" s="233">
        <v>1</v>
      </c>
      <c r="M36" s="233">
        <v>12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</row>
    <row r="37" spans="1:19" ht="18" customHeight="1">
      <c r="A37" s="503" t="s">
        <v>313</v>
      </c>
      <c r="B37" s="504"/>
      <c r="C37" s="505"/>
      <c r="D37" s="247">
        <f t="shared" si="0"/>
        <v>26</v>
      </c>
      <c r="E37" s="233">
        <v>48</v>
      </c>
      <c r="F37" s="233">
        <v>1</v>
      </c>
      <c r="G37" s="233">
        <v>47</v>
      </c>
      <c r="H37" s="233">
        <v>30</v>
      </c>
      <c r="I37" s="233">
        <v>0</v>
      </c>
      <c r="J37" s="233">
        <v>30</v>
      </c>
      <c r="K37" s="233">
        <v>18</v>
      </c>
      <c r="L37" s="233">
        <v>1</v>
      </c>
      <c r="M37" s="233">
        <v>17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</row>
    <row r="38" spans="1:19" ht="18" customHeight="1">
      <c r="A38" s="506" t="s">
        <v>314</v>
      </c>
      <c r="B38" s="507"/>
      <c r="C38" s="508"/>
      <c r="D38" s="247">
        <f t="shared" si="0"/>
        <v>27</v>
      </c>
      <c r="E38" s="233">
        <v>83</v>
      </c>
      <c r="F38" s="233">
        <v>17</v>
      </c>
      <c r="G38" s="233">
        <v>66</v>
      </c>
      <c r="H38" s="233">
        <v>33</v>
      </c>
      <c r="I38" s="233">
        <v>5</v>
      </c>
      <c r="J38" s="233">
        <v>28</v>
      </c>
      <c r="K38" s="233">
        <v>48</v>
      </c>
      <c r="L38" s="233">
        <v>10</v>
      </c>
      <c r="M38" s="233">
        <v>38</v>
      </c>
      <c r="N38" s="233">
        <v>0</v>
      </c>
      <c r="O38" s="233">
        <v>0</v>
      </c>
      <c r="P38" s="233">
        <v>0</v>
      </c>
      <c r="Q38" s="233">
        <v>2</v>
      </c>
      <c r="R38" s="233">
        <v>2</v>
      </c>
      <c r="S38" s="233">
        <v>0</v>
      </c>
    </row>
    <row r="39" spans="1:19" ht="18" customHeight="1">
      <c r="A39" s="506" t="s">
        <v>315</v>
      </c>
      <c r="B39" s="507"/>
      <c r="C39" s="508"/>
      <c r="D39" s="247">
        <f t="shared" si="0"/>
        <v>28</v>
      </c>
      <c r="E39" s="233">
        <v>293</v>
      </c>
      <c r="F39" s="233">
        <v>15</v>
      </c>
      <c r="G39" s="233">
        <v>278</v>
      </c>
      <c r="H39" s="233">
        <v>205</v>
      </c>
      <c r="I39" s="233">
        <v>11</v>
      </c>
      <c r="J39" s="233">
        <v>194</v>
      </c>
      <c r="K39" s="233">
        <v>73</v>
      </c>
      <c r="L39" s="233">
        <v>3</v>
      </c>
      <c r="M39" s="233">
        <v>70</v>
      </c>
      <c r="N39" s="233">
        <v>0</v>
      </c>
      <c r="O39" s="233">
        <v>0</v>
      </c>
      <c r="P39" s="233">
        <v>0</v>
      </c>
      <c r="Q39" s="233">
        <v>15</v>
      </c>
      <c r="R39" s="233">
        <v>1</v>
      </c>
      <c r="S39" s="233">
        <v>14</v>
      </c>
    </row>
    <row r="40" spans="1:19" ht="18" customHeight="1">
      <c r="A40" s="503" t="s">
        <v>316</v>
      </c>
      <c r="B40" s="504"/>
      <c r="C40" s="505"/>
      <c r="D40" s="247">
        <f t="shared" si="0"/>
        <v>29</v>
      </c>
      <c r="E40" s="233">
        <v>51</v>
      </c>
      <c r="F40" s="233">
        <v>6</v>
      </c>
      <c r="G40" s="233">
        <v>45</v>
      </c>
      <c r="H40" s="233">
        <v>41</v>
      </c>
      <c r="I40" s="233">
        <v>5</v>
      </c>
      <c r="J40" s="233">
        <v>36</v>
      </c>
      <c r="K40" s="233">
        <v>8</v>
      </c>
      <c r="L40" s="233">
        <v>1</v>
      </c>
      <c r="M40" s="233">
        <v>7</v>
      </c>
      <c r="N40" s="233">
        <v>0</v>
      </c>
      <c r="O40" s="233">
        <v>0</v>
      </c>
      <c r="P40" s="233">
        <v>0</v>
      </c>
      <c r="Q40" s="233">
        <v>2</v>
      </c>
      <c r="R40" s="233">
        <v>0</v>
      </c>
      <c r="S40" s="233">
        <v>2</v>
      </c>
    </row>
    <row r="41" spans="1:19" ht="18" customHeight="1">
      <c r="A41" s="503" t="s">
        <v>317</v>
      </c>
      <c r="B41" s="504"/>
      <c r="C41" s="505"/>
      <c r="D41" s="247">
        <f t="shared" si="0"/>
        <v>30</v>
      </c>
      <c r="E41" s="233">
        <v>34</v>
      </c>
      <c r="F41" s="233">
        <v>24</v>
      </c>
      <c r="G41" s="233">
        <v>10</v>
      </c>
      <c r="H41" s="233">
        <v>20</v>
      </c>
      <c r="I41" s="233">
        <v>12</v>
      </c>
      <c r="J41" s="233">
        <v>8</v>
      </c>
      <c r="K41" s="233">
        <v>13</v>
      </c>
      <c r="L41" s="233">
        <v>11</v>
      </c>
      <c r="M41" s="233">
        <v>2</v>
      </c>
      <c r="N41" s="233">
        <v>0</v>
      </c>
      <c r="O41" s="233">
        <v>0</v>
      </c>
      <c r="P41" s="233">
        <v>0</v>
      </c>
      <c r="Q41" s="233">
        <v>1</v>
      </c>
      <c r="R41" s="233">
        <v>1</v>
      </c>
      <c r="S41" s="233">
        <v>0</v>
      </c>
    </row>
    <row r="42" spans="1:19" ht="18" customHeight="1">
      <c r="A42" s="506" t="s">
        <v>318</v>
      </c>
      <c r="B42" s="507"/>
      <c r="C42" s="508"/>
      <c r="D42" s="247">
        <f t="shared" si="0"/>
        <v>31</v>
      </c>
      <c r="E42" s="233">
        <v>73</v>
      </c>
      <c r="F42" s="233">
        <v>21</v>
      </c>
      <c r="G42" s="233">
        <v>52</v>
      </c>
      <c r="H42" s="233">
        <v>65</v>
      </c>
      <c r="I42" s="233">
        <v>17</v>
      </c>
      <c r="J42" s="233">
        <v>48</v>
      </c>
      <c r="K42" s="233">
        <v>8</v>
      </c>
      <c r="L42" s="233">
        <v>4</v>
      </c>
      <c r="M42" s="233">
        <v>4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</row>
    <row r="43" spans="1:19" ht="18" customHeight="1">
      <c r="A43" s="503" t="s">
        <v>319</v>
      </c>
      <c r="B43" s="504"/>
      <c r="C43" s="505"/>
      <c r="D43" s="247">
        <f t="shared" si="0"/>
        <v>32</v>
      </c>
      <c r="E43" s="233">
        <v>195</v>
      </c>
      <c r="F43" s="233">
        <v>29</v>
      </c>
      <c r="G43" s="233">
        <v>166</v>
      </c>
      <c r="H43" s="233">
        <v>124</v>
      </c>
      <c r="I43" s="233">
        <v>15</v>
      </c>
      <c r="J43" s="233">
        <v>109</v>
      </c>
      <c r="K43" s="233">
        <v>64</v>
      </c>
      <c r="L43" s="233">
        <v>12</v>
      </c>
      <c r="M43" s="233">
        <v>52</v>
      </c>
      <c r="N43" s="233">
        <v>0</v>
      </c>
      <c r="O43" s="233">
        <v>0</v>
      </c>
      <c r="P43" s="233">
        <v>0</v>
      </c>
      <c r="Q43" s="233">
        <v>7</v>
      </c>
      <c r="R43" s="233">
        <v>2</v>
      </c>
      <c r="S43" s="233">
        <v>5</v>
      </c>
    </row>
    <row r="44" spans="1:19" ht="28.5" customHeight="1">
      <c r="A44" s="503" t="s">
        <v>320</v>
      </c>
      <c r="B44" s="504"/>
      <c r="C44" s="505"/>
      <c r="D44" s="247">
        <f t="shared" si="0"/>
        <v>33</v>
      </c>
      <c r="E44" s="233">
        <v>74</v>
      </c>
      <c r="F44" s="233">
        <v>20</v>
      </c>
      <c r="G44" s="233">
        <v>54</v>
      </c>
      <c r="H44" s="233">
        <v>52</v>
      </c>
      <c r="I44" s="233">
        <v>12</v>
      </c>
      <c r="J44" s="233">
        <v>40</v>
      </c>
      <c r="K44" s="233">
        <v>18</v>
      </c>
      <c r="L44" s="233">
        <v>6</v>
      </c>
      <c r="M44" s="233">
        <v>12</v>
      </c>
      <c r="N44" s="233">
        <v>0</v>
      </c>
      <c r="O44" s="233">
        <v>0</v>
      </c>
      <c r="P44" s="233">
        <v>0</v>
      </c>
      <c r="Q44" s="233">
        <v>4</v>
      </c>
      <c r="R44" s="233">
        <v>2</v>
      </c>
      <c r="S44" s="233">
        <v>2</v>
      </c>
    </row>
    <row r="45" spans="1:19" ht="18" customHeight="1">
      <c r="A45" s="506" t="s">
        <v>321</v>
      </c>
      <c r="B45" s="507"/>
      <c r="C45" s="508"/>
      <c r="D45" s="247">
        <f t="shared" si="0"/>
        <v>34</v>
      </c>
      <c r="E45" s="233">
        <v>56</v>
      </c>
      <c r="F45" s="233">
        <v>9</v>
      </c>
      <c r="G45" s="233">
        <v>47</v>
      </c>
      <c r="H45" s="233">
        <v>32</v>
      </c>
      <c r="I45" s="233">
        <v>4</v>
      </c>
      <c r="J45" s="233">
        <v>28</v>
      </c>
      <c r="K45" s="233">
        <v>21</v>
      </c>
      <c r="L45" s="233">
        <v>5</v>
      </c>
      <c r="M45" s="233">
        <v>16</v>
      </c>
      <c r="N45" s="233">
        <v>0</v>
      </c>
      <c r="O45" s="233">
        <v>0</v>
      </c>
      <c r="P45" s="233">
        <v>0</v>
      </c>
      <c r="Q45" s="233">
        <v>3</v>
      </c>
      <c r="R45" s="233">
        <v>0</v>
      </c>
      <c r="S45" s="233">
        <v>3</v>
      </c>
    </row>
    <row r="46" spans="1:19" ht="18" customHeight="1">
      <c r="A46" s="506" t="s">
        <v>322</v>
      </c>
      <c r="B46" s="507"/>
      <c r="C46" s="508"/>
      <c r="D46" s="247">
        <f t="shared" si="0"/>
        <v>35</v>
      </c>
      <c r="E46" s="233">
        <v>290</v>
      </c>
      <c r="F46" s="233">
        <v>167</v>
      </c>
      <c r="G46" s="233">
        <v>123</v>
      </c>
      <c r="H46" s="233">
        <v>200</v>
      </c>
      <c r="I46" s="233">
        <v>102</v>
      </c>
      <c r="J46" s="233">
        <v>98</v>
      </c>
      <c r="K46" s="233">
        <v>85</v>
      </c>
      <c r="L46" s="233">
        <v>63</v>
      </c>
      <c r="M46" s="233">
        <v>22</v>
      </c>
      <c r="N46" s="233">
        <v>0</v>
      </c>
      <c r="O46" s="233">
        <v>0</v>
      </c>
      <c r="P46" s="233">
        <v>0</v>
      </c>
      <c r="Q46" s="233">
        <v>5</v>
      </c>
      <c r="R46" s="233">
        <v>2</v>
      </c>
      <c r="S46" s="233">
        <v>3</v>
      </c>
    </row>
    <row r="47" spans="1:19" ht="18" customHeight="1">
      <c r="A47" s="506" t="s">
        <v>323</v>
      </c>
      <c r="B47" s="507"/>
      <c r="C47" s="508"/>
      <c r="D47" s="247">
        <f t="shared" si="0"/>
        <v>36</v>
      </c>
      <c r="E47" s="233">
        <v>557</v>
      </c>
      <c r="F47" s="233">
        <v>15</v>
      </c>
      <c r="G47" s="233">
        <v>542</v>
      </c>
      <c r="H47" s="233">
        <v>438</v>
      </c>
      <c r="I47" s="233">
        <v>13</v>
      </c>
      <c r="J47" s="233">
        <v>425</v>
      </c>
      <c r="K47" s="233">
        <v>103</v>
      </c>
      <c r="L47" s="233">
        <v>2</v>
      </c>
      <c r="M47" s="233">
        <v>101</v>
      </c>
      <c r="N47" s="233">
        <v>0</v>
      </c>
      <c r="O47" s="233">
        <v>0</v>
      </c>
      <c r="P47" s="233">
        <v>0</v>
      </c>
      <c r="Q47" s="233">
        <v>16</v>
      </c>
      <c r="R47" s="233">
        <v>0</v>
      </c>
      <c r="S47" s="233">
        <v>16</v>
      </c>
    </row>
    <row r="48" spans="1:19" ht="18" customHeight="1">
      <c r="A48" s="506" t="s">
        <v>324</v>
      </c>
      <c r="B48" s="507"/>
      <c r="C48" s="508"/>
      <c r="D48" s="247">
        <f t="shared" si="0"/>
        <v>37</v>
      </c>
      <c r="E48" s="233">
        <f>E12-SUM(E13:E47)</f>
        <v>2437</v>
      </c>
      <c r="F48" s="233">
        <f aca="true" t="shared" si="1" ref="F48:S48">F12-SUM(F13:F47)</f>
        <v>1081</v>
      </c>
      <c r="G48" s="233">
        <f t="shared" si="1"/>
        <v>1356</v>
      </c>
      <c r="H48" s="233">
        <f t="shared" si="1"/>
        <v>1372</v>
      </c>
      <c r="I48" s="233">
        <f t="shared" si="1"/>
        <v>670</v>
      </c>
      <c r="J48" s="233">
        <f t="shared" si="1"/>
        <v>702</v>
      </c>
      <c r="K48" s="233">
        <f t="shared" si="1"/>
        <v>1012</v>
      </c>
      <c r="L48" s="233">
        <f t="shared" si="1"/>
        <v>389</v>
      </c>
      <c r="M48" s="233">
        <f t="shared" si="1"/>
        <v>623</v>
      </c>
      <c r="N48" s="233">
        <f t="shared" si="1"/>
        <v>0</v>
      </c>
      <c r="O48" s="233">
        <f t="shared" si="1"/>
        <v>0</v>
      </c>
      <c r="P48" s="233">
        <f t="shared" si="1"/>
        <v>0</v>
      </c>
      <c r="Q48" s="233">
        <f t="shared" si="1"/>
        <v>53</v>
      </c>
      <c r="R48" s="233">
        <f t="shared" si="1"/>
        <v>22</v>
      </c>
      <c r="S48" s="233">
        <f t="shared" si="1"/>
        <v>31</v>
      </c>
    </row>
    <row r="49" spans="1:19" ht="18" customHeight="1">
      <c r="A49" s="515" t="s">
        <v>325</v>
      </c>
      <c r="B49" s="516"/>
      <c r="C49" s="517"/>
      <c r="D49" s="247">
        <f t="shared" si="0"/>
        <v>38</v>
      </c>
      <c r="E49" s="233">
        <v>59</v>
      </c>
      <c r="F49" s="233">
        <v>24</v>
      </c>
      <c r="G49" s="233">
        <v>35</v>
      </c>
      <c r="H49" s="233">
        <v>39</v>
      </c>
      <c r="I49" s="233">
        <v>14</v>
      </c>
      <c r="J49" s="233">
        <v>25</v>
      </c>
      <c r="K49" s="233">
        <v>20</v>
      </c>
      <c r="L49" s="233">
        <v>10</v>
      </c>
      <c r="M49" s="233">
        <v>10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3">
        <v>0</v>
      </c>
    </row>
    <row r="50" spans="1:19" ht="25.5" customHeight="1">
      <c r="A50" s="503" t="s">
        <v>328</v>
      </c>
      <c r="B50" s="504"/>
      <c r="C50" s="505"/>
      <c r="D50" s="247">
        <f t="shared" si="0"/>
        <v>39</v>
      </c>
      <c r="E50" s="233">
        <v>16</v>
      </c>
      <c r="F50" s="233">
        <v>7</v>
      </c>
      <c r="G50" s="233">
        <v>9</v>
      </c>
      <c r="H50" s="233">
        <v>13</v>
      </c>
      <c r="I50" s="233">
        <v>7</v>
      </c>
      <c r="J50" s="233">
        <v>6</v>
      </c>
      <c r="K50" s="233">
        <v>3</v>
      </c>
      <c r="L50" s="233">
        <v>0</v>
      </c>
      <c r="M50" s="233">
        <v>3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3">
        <v>0</v>
      </c>
    </row>
    <row r="51" spans="1:26" ht="18" customHeight="1">
      <c r="A51" s="53" t="s">
        <v>72</v>
      </c>
      <c r="C51" s="72" t="s">
        <v>326</v>
      </c>
      <c r="E51" s="244"/>
      <c r="H51" s="244"/>
      <c r="I51" s="242"/>
      <c r="J51" s="242"/>
      <c r="K51" s="242"/>
      <c r="L51" s="45"/>
      <c r="M51" s="45"/>
      <c r="N51" s="45"/>
      <c r="O51" s="242"/>
      <c r="P51" s="242"/>
      <c r="Q51" s="242"/>
      <c r="R51" s="46"/>
      <c r="S51" s="242"/>
      <c r="T51" s="47"/>
      <c r="U51" s="47"/>
      <c r="V51" s="47"/>
      <c r="W51" s="47"/>
      <c r="X51" s="47"/>
      <c r="Y51" s="47"/>
      <c r="Z51" s="48"/>
    </row>
    <row r="52" spans="1:26" ht="18" customHeight="1">
      <c r="A52" s="53"/>
      <c r="B52" s="53"/>
      <c r="C52" s="72" t="s">
        <v>327</v>
      </c>
      <c r="D52" s="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47"/>
      <c r="U52" s="47"/>
      <c r="V52" s="47"/>
      <c r="W52" s="47"/>
      <c r="X52" s="47"/>
      <c r="Y52" s="47"/>
      <c r="Z52" s="48"/>
    </row>
    <row r="53" spans="1:26" ht="18" customHeight="1">
      <c r="A53" s="53"/>
      <c r="B53" s="53"/>
      <c r="C53" s="53"/>
      <c r="D53" s="43"/>
      <c r="E53" s="244"/>
      <c r="G53" s="244"/>
      <c r="H53" s="244"/>
      <c r="I53" s="242"/>
      <c r="J53" s="242"/>
      <c r="K53" s="242"/>
      <c r="L53" s="45"/>
      <c r="M53" s="45"/>
      <c r="N53" s="45"/>
      <c r="O53" s="242"/>
      <c r="P53" s="242"/>
      <c r="Q53" s="242"/>
      <c r="R53" s="46"/>
      <c r="S53" s="242"/>
      <c r="T53" s="47"/>
      <c r="U53" s="47"/>
      <c r="V53" s="47"/>
      <c r="W53" s="47"/>
      <c r="X53" s="47"/>
      <c r="Y53" s="47"/>
      <c r="Z53" s="48"/>
    </row>
    <row r="54" spans="1:24" ht="30" customHeight="1">
      <c r="A54" s="243"/>
      <c r="B54" s="48"/>
      <c r="D54" s="518"/>
      <c r="E54" s="518"/>
      <c r="F54" s="518"/>
      <c r="G54" s="518"/>
      <c r="H54" s="512"/>
      <c r="I54" s="512"/>
      <c r="J54" s="512"/>
      <c r="K54" s="49"/>
      <c r="L54" s="512"/>
      <c r="M54" s="512"/>
      <c r="N54" s="512"/>
      <c r="O54" s="49"/>
      <c r="P54" s="49"/>
      <c r="Q54" s="49"/>
      <c r="R54" s="49"/>
      <c r="T54" s="248"/>
      <c r="U54" s="43"/>
      <c r="V54" s="248"/>
      <c r="W54" s="248"/>
      <c r="X54" s="248"/>
    </row>
    <row r="55" spans="1:24" ht="18" customHeight="1">
      <c r="A55" s="244"/>
      <c r="B55" s="249"/>
      <c r="D55" s="249"/>
      <c r="E55" s="249"/>
      <c r="F55" s="249"/>
      <c r="G55" s="249"/>
      <c r="H55" s="249"/>
      <c r="I55" s="249"/>
      <c r="J55" s="249"/>
      <c r="K55" s="249"/>
      <c r="L55" s="249"/>
      <c r="M55" s="49"/>
      <c r="N55" s="49"/>
      <c r="O55" s="49"/>
      <c r="P55" s="49"/>
      <c r="Q55" s="49"/>
      <c r="R55" s="49"/>
      <c r="T55" s="248"/>
      <c r="U55" s="242"/>
      <c r="V55" s="248"/>
      <c r="W55" s="248"/>
      <c r="X55" s="248"/>
    </row>
    <row r="56" spans="1:24" ht="45" customHeight="1">
      <c r="A56" s="245"/>
      <c r="B56" s="249"/>
      <c r="D56" s="512"/>
      <c r="E56" s="512"/>
      <c r="F56" s="512"/>
      <c r="G56" s="249"/>
      <c r="H56" s="513"/>
      <c r="I56" s="513"/>
      <c r="J56" s="513"/>
      <c r="K56" s="249"/>
      <c r="L56" s="513"/>
      <c r="M56" s="513"/>
      <c r="N56" s="513"/>
      <c r="O56" s="49"/>
      <c r="P56" s="49"/>
      <c r="Q56" s="49"/>
      <c r="R56" s="49"/>
      <c r="T56" s="248"/>
      <c r="U56" s="242"/>
      <c r="V56" s="248"/>
      <c r="X56" s="248"/>
    </row>
    <row r="57" spans="1:24" ht="18" customHeight="1">
      <c r="A57" s="248"/>
      <c r="B57" s="245"/>
      <c r="D57" s="249"/>
      <c r="E57" s="245"/>
      <c r="F57" s="245"/>
      <c r="G57" s="245"/>
      <c r="H57" s="245"/>
      <c r="I57" s="245"/>
      <c r="J57" s="245"/>
      <c r="K57" s="245"/>
      <c r="L57" s="245"/>
      <c r="M57" s="49"/>
      <c r="N57" s="49"/>
      <c r="O57" s="49"/>
      <c r="P57" s="49"/>
      <c r="Q57" s="49"/>
      <c r="R57" s="49"/>
      <c r="T57" s="248"/>
      <c r="U57" s="49"/>
      <c r="V57" s="49"/>
      <c r="W57" s="49"/>
      <c r="X57" s="49"/>
    </row>
    <row r="58" spans="2:9" ht="15" customHeight="1">
      <c r="B58" s="49"/>
      <c r="D58" s="49"/>
      <c r="E58" s="49"/>
      <c r="F58" s="49"/>
      <c r="G58" s="49"/>
      <c r="H58" s="49"/>
      <c r="I58" s="49"/>
    </row>
    <row r="59" spans="2:9" ht="15" customHeight="1">
      <c r="B59" s="49"/>
      <c r="D59" s="49"/>
      <c r="E59" s="49"/>
      <c r="F59" s="49"/>
      <c r="G59" s="49"/>
      <c r="H59" s="49"/>
      <c r="I59" s="49"/>
    </row>
    <row r="61" ht="12.75">
      <c r="E61" s="148"/>
    </row>
  </sheetData>
  <sheetProtection/>
  <mergeCells count="63">
    <mergeCell ref="R9:S9"/>
    <mergeCell ref="R1:S1"/>
    <mergeCell ref="A3:S3"/>
    <mergeCell ref="A8:C10"/>
    <mergeCell ref="D8:D10"/>
    <mergeCell ref="E8:E10"/>
    <mergeCell ref="F8:S8"/>
    <mergeCell ref="F9:F10"/>
    <mergeCell ref="G9:G10"/>
    <mergeCell ref="H9:H10"/>
    <mergeCell ref="A11:C11"/>
    <mergeCell ref="K9:K10"/>
    <mergeCell ref="L9:M9"/>
    <mergeCell ref="N9:N10"/>
    <mergeCell ref="O9:P9"/>
    <mergeCell ref="Q9:Q10"/>
    <mergeCell ref="I9:J9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9:C39"/>
    <mergeCell ref="A40:C40"/>
    <mergeCell ref="A29:C29"/>
    <mergeCell ref="A30:C30"/>
    <mergeCell ref="A31:C31"/>
    <mergeCell ref="A32:C32"/>
    <mergeCell ref="A33:C33"/>
    <mergeCell ref="A34:C34"/>
    <mergeCell ref="D56:F56"/>
    <mergeCell ref="H56:J56"/>
    <mergeCell ref="L56:N56"/>
    <mergeCell ref="A1:C2"/>
    <mergeCell ref="A47:C47"/>
    <mergeCell ref="A48:C48"/>
    <mergeCell ref="A49:C49"/>
    <mergeCell ref="A50:C50"/>
    <mergeCell ref="D54:G54"/>
    <mergeCell ref="H54:J54"/>
    <mergeCell ref="A46:C46"/>
    <mergeCell ref="A45:C45"/>
    <mergeCell ref="A44:C44"/>
    <mergeCell ref="A43:C43"/>
    <mergeCell ref="A42:C42"/>
    <mergeCell ref="L54:N54"/>
    <mergeCell ref="A41:C41"/>
    <mergeCell ref="A16:C16"/>
    <mergeCell ref="A15:C15"/>
    <mergeCell ref="A14:C14"/>
    <mergeCell ref="A13:C13"/>
    <mergeCell ref="A12:C12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scale="54" r:id="rId2"/>
  <rowBreaks count="1" manualBreakCount="1">
    <brk id="58" max="18" man="1"/>
  </rowBreaks>
  <colBreaks count="1" manualBreakCount="1">
    <brk id="1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77"/>
  <sheetViews>
    <sheetView view="pageBreakPreview" zoomScaleSheetLayoutView="100" zoomScalePageLayoutView="0" workbookViewId="0" topLeftCell="B52">
      <selection activeCell="B69" sqref="A69:IV77"/>
    </sheetView>
  </sheetViews>
  <sheetFormatPr defaultColWidth="3.140625" defaultRowHeight="17.25" customHeight="1"/>
  <cols>
    <col min="1" max="1" width="25.140625" style="15" customWidth="1"/>
    <col min="2" max="2" width="4.7109375" style="225" customWidth="1"/>
    <col min="3" max="3" width="8.8515625" style="15" customWidth="1"/>
    <col min="4" max="11" width="5.7109375" style="15" customWidth="1"/>
    <col min="12" max="18" width="7.140625" style="15" customWidth="1"/>
    <col min="19" max="20" width="5.7109375" style="15" customWidth="1"/>
    <col min="21" max="23" width="8.00390625" style="15" customWidth="1"/>
    <col min="24" max="24" width="3.140625" style="15" customWidth="1"/>
    <col min="25" max="31" width="12.421875" style="15" customWidth="1"/>
    <col min="32" max="33" width="9.8515625" style="15" customWidth="1"/>
    <col min="34" max="16384" width="3.140625" style="15" customWidth="1"/>
  </cols>
  <sheetData>
    <row r="1" spans="1:23" ht="62.25" customHeight="1">
      <c r="A1" s="536"/>
      <c r="B1" s="536"/>
      <c r="C1" s="536"/>
      <c r="V1" s="535" t="s">
        <v>240</v>
      </c>
      <c r="W1" s="535"/>
    </row>
    <row r="3" spans="1:23" ht="17.25" customHeight="1">
      <c r="A3" s="537" t="s">
        <v>288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</row>
    <row r="4" spans="1:23" ht="17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7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7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7.25" customHeight="1">
      <c r="A10" s="214" t="s">
        <v>2</v>
      </c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 t="s">
        <v>80</v>
      </c>
      <c r="W10" s="217"/>
    </row>
    <row r="11" spans="1:23" ht="14.25" customHeight="1">
      <c r="A11" s="538" t="s">
        <v>4</v>
      </c>
      <c r="B11" s="538" t="s">
        <v>5</v>
      </c>
      <c r="C11" s="533" t="s">
        <v>241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3"/>
    </row>
    <row r="12" spans="1:23" ht="15.75" customHeight="1">
      <c r="A12" s="539"/>
      <c r="B12" s="539"/>
      <c r="C12" s="541"/>
      <c r="D12" s="531" t="s">
        <v>8</v>
      </c>
      <c r="E12" s="531" t="s">
        <v>9</v>
      </c>
      <c r="F12" s="533" t="s">
        <v>242</v>
      </c>
      <c r="G12" s="220"/>
      <c r="H12" s="220"/>
      <c r="I12" s="533" t="s">
        <v>243</v>
      </c>
      <c r="J12" s="220"/>
      <c r="K12" s="220"/>
      <c r="L12" s="533" t="s">
        <v>244</v>
      </c>
      <c r="M12" s="220"/>
      <c r="N12" s="220"/>
      <c r="O12" s="533" t="s">
        <v>245</v>
      </c>
      <c r="P12" s="220"/>
      <c r="Q12" s="220"/>
      <c r="R12" s="533" t="s">
        <v>246</v>
      </c>
      <c r="S12" s="220"/>
      <c r="T12" s="220"/>
      <c r="U12" s="533" t="s">
        <v>247</v>
      </c>
      <c r="V12" s="221"/>
      <c r="W12" s="221"/>
    </row>
    <row r="13" spans="1:23" ht="132" customHeight="1">
      <c r="A13" s="540"/>
      <c r="B13" s="540"/>
      <c r="C13" s="534"/>
      <c r="D13" s="532"/>
      <c r="E13" s="532"/>
      <c r="F13" s="534"/>
      <c r="G13" s="222" t="s">
        <v>8</v>
      </c>
      <c r="H13" s="223" t="s">
        <v>9</v>
      </c>
      <c r="I13" s="534"/>
      <c r="J13" s="222" t="s">
        <v>8</v>
      </c>
      <c r="K13" s="223" t="s">
        <v>9</v>
      </c>
      <c r="L13" s="534"/>
      <c r="M13" s="222" t="s">
        <v>8</v>
      </c>
      <c r="N13" s="222" t="s">
        <v>9</v>
      </c>
      <c r="O13" s="534"/>
      <c r="P13" s="222" t="s">
        <v>8</v>
      </c>
      <c r="Q13" s="222" t="s">
        <v>9</v>
      </c>
      <c r="R13" s="534"/>
      <c r="S13" s="222" t="s">
        <v>8</v>
      </c>
      <c r="T13" s="222" t="s">
        <v>9</v>
      </c>
      <c r="U13" s="534"/>
      <c r="V13" s="222" t="s">
        <v>8</v>
      </c>
      <c r="W13" s="219" t="s">
        <v>9</v>
      </c>
    </row>
    <row r="14" spans="1:23" s="225" customFormat="1" ht="17.25" customHeight="1">
      <c r="A14" s="224" t="s">
        <v>22</v>
      </c>
      <c r="B14" s="224" t="s">
        <v>23</v>
      </c>
      <c r="C14" s="224" t="s">
        <v>24</v>
      </c>
      <c r="D14" s="224" t="s">
        <v>25</v>
      </c>
      <c r="E14" s="224" t="s">
        <v>26</v>
      </c>
      <c r="F14" s="224" t="s">
        <v>27</v>
      </c>
      <c r="G14" s="224" t="s">
        <v>28</v>
      </c>
      <c r="H14" s="224" t="s">
        <v>29</v>
      </c>
      <c r="I14" s="224" t="s">
        <v>30</v>
      </c>
      <c r="J14" s="224" t="s">
        <v>31</v>
      </c>
      <c r="K14" s="224" t="s">
        <v>32</v>
      </c>
      <c r="L14" s="224" t="s">
        <v>33</v>
      </c>
      <c r="M14" s="224" t="s">
        <v>34</v>
      </c>
      <c r="N14" s="224" t="s">
        <v>35</v>
      </c>
      <c r="O14" s="224" t="s">
        <v>36</v>
      </c>
      <c r="P14" s="224" t="s">
        <v>37</v>
      </c>
      <c r="Q14" s="224" t="s">
        <v>38</v>
      </c>
      <c r="R14" s="224" t="s">
        <v>39</v>
      </c>
      <c r="S14" s="224" t="s">
        <v>40</v>
      </c>
      <c r="T14" s="224" t="s">
        <v>83</v>
      </c>
      <c r="U14" s="224" t="s">
        <v>41</v>
      </c>
      <c r="V14" s="224" t="s">
        <v>42</v>
      </c>
      <c r="W14" s="218" t="s">
        <v>43</v>
      </c>
    </row>
    <row r="15" spans="1:33" s="229" customFormat="1" ht="17.25" customHeight="1">
      <c r="A15" s="226" t="s">
        <v>62</v>
      </c>
      <c r="B15" s="227">
        <v>1</v>
      </c>
      <c r="C15" s="228">
        <v>11664</v>
      </c>
      <c r="D15" s="228">
        <v>4207</v>
      </c>
      <c r="E15" s="228">
        <v>7457</v>
      </c>
      <c r="F15" s="228">
        <v>115</v>
      </c>
      <c r="G15" s="228">
        <v>63</v>
      </c>
      <c r="H15" s="228">
        <v>52</v>
      </c>
      <c r="I15" s="228">
        <v>65</v>
      </c>
      <c r="J15" s="228">
        <v>35</v>
      </c>
      <c r="K15" s="228">
        <v>30</v>
      </c>
      <c r="L15" s="228">
        <v>63</v>
      </c>
      <c r="M15" s="228">
        <v>39</v>
      </c>
      <c r="N15" s="228">
        <v>24</v>
      </c>
      <c r="O15" s="228">
        <v>21</v>
      </c>
      <c r="P15" s="228">
        <v>8</v>
      </c>
      <c r="Q15" s="228">
        <v>13</v>
      </c>
      <c r="R15" s="228">
        <v>71</v>
      </c>
      <c r="S15" s="228">
        <v>17</v>
      </c>
      <c r="T15" s="228">
        <v>54</v>
      </c>
      <c r="U15" s="228">
        <v>5112</v>
      </c>
      <c r="V15" s="228">
        <v>1971</v>
      </c>
      <c r="W15" s="228">
        <v>3141</v>
      </c>
      <c r="Y15" s="230"/>
      <c r="Z15" s="230"/>
      <c r="AA15" s="230"/>
      <c r="AB15" s="230"/>
      <c r="AC15" s="230"/>
      <c r="AE15" s="230"/>
      <c r="AG15" s="230"/>
    </row>
    <row r="16" spans="1:33" ht="17.25" customHeight="1">
      <c r="A16" s="231" t="s">
        <v>248</v>
      </c>
      <c r="B16" s="232">
        <f>1+B15</f>
        <v>2</v>
      </c>
      <c r="C16" s="233" t="s">
        <v>249</v>
      </c>
      <c r="D16" s="233" t="s">
        <v>249</v>
      </c>
      <c r="E16" s="233" t="s">
        <v>249</v>
      </c>
      <c r="F16" s="233" t="s">
        <v>249</v>
      </c>
      <c r="G16" s="233" t="s">
        <v>249</v>
      </c>
      <c r="H16" s="233" t="s">
        <v>249</v>
      </c>
      <c r="I16" s="233" t="s">
        <v>249</v>
      </c>
      <c r="J16" s="233" t="s">
        <v>249</v>
      </c>
      <c r="K16" s="233" t="s">
        <v>249</v>
      </c>
      <c r="L16" s="233" t="s">
        <v>249</v>
      </c>
      <c r="M16" s="233" t="s">
        <v>249</v>
      </c>
      <c r="N16" s="233" t="s">
        <v>249</v>
      </c>
      <c r="O16" s="233" t="s">
        <v>249</v>
      </c>
      <c r="P16" s="233" t="s">
        <v>249</v>
      </c>
      <c r="Q16" s="233" t="s">
        <v>249</v>
      </c>
      <c r="R16" s="233" t="s">
        <v>249</v>
      </c>
      <c r="S16" s="233" t="s">
        <v>249</v>
      </c>
      <c r="T16" s="233" t="s">
        <v>249</v>
      </c>
      <c r="U16" s="234">
        <f>SUM(U17:U21)</f>
        <v>5112</v>
      </c>
      <c r="V16" s="234">
        <f>SUM(V17:V21)</f>
        <v>1971</v>
      </c>
      <c r="W16" s="234">
        <f>SUM(W17:W21)</f>
        <v>3141</v>
      </c>
      <c r="Y16" s="230"/>
      <c r="Z16" s="230"/>
      <c r="AA16" s="230"/>
      <c r="AB16" s="230"/>
      <c r="AC16" s="230"/>
      <c r="AD16" s="229"/>
      <c r="AE16" s="230"/>
      <c r="AF16" s="229"/>
      <c r="AG16" s="230"/>
    </row>
    <row r="17" spans="1:33" ht="17.25" customHeight="1">
      <c r="A17" s="231" t="s">
        <v>256</v>
      </c>
      <c r="B17" s="232">
        <f aca="true" t="shared" si="0" ref="B17:B58">1+B16</f>
        <v>3</v>
      </c>
      <c r="C17" s="233" t="s">
        <v>249</v>
      </c>
      <c r="D17" s="233" t="s">
        <v>249</v>
      </c>
      <c r="E17" s="233" t="s">
        <v>249</v>
      </c>
      <c r="F17" s="233" t="s">
        <v>249</v>
      </c>
      <c r="G17" s="233" t="s">
        <v>249</v>
      </c>
      <c r="H17" s="233" t="s">
        <v>249</v>
      </c>
      <c r="I17" s="233" t="s">
        <v>249</v>
      </c>
      <c r="J17" s="233" t="s">
        <v>249</v>
      </c>
      <c r="K17" s="233" t="s">
        <v>249</v>
      </c>
      <c r="L17" s="233" t="s">
        <v>249</v>
      </c>
      <c r="M17" s="233" t="s">
        <v>249</v>
      </c>
      <c r="N17" s="233" t="s">
        <v>249</v>
      </c>
      <c r="O17" s="233" t="s">
        <v>249</v>
      </c>
      <c r="P17" s="233" t="s">
        <v>249</v>
      </c>
      <c r="Q17" s="233" t="s">
        <v>249</v>
      </c>
      <c r="R17" s="233" t="s">
        <v>249</v>
      </c>
      <c r="S17" s="233" t="s">
        <v>249</v>
      </c>
      <c r="T17" s="233" t="s">
        <v>249</v>
      </c>
      <c r="U17" s="233">
        <v>331</v>
      </c>
      <c r="V17" s="233">
        <v>105</v>
      </c>
      <c r="W17" s="233">
        <v>226</v>
      </c>
      <c r="Y17" s="230"/>
      <c r="Z17" s="230"/>
      <c r="AA17" s="230"/>
      <c r="AB17" s="230"/>
      <c r="AC17" s="230"/>
      <c r="AD17" s="229"/>
      <c r="AE17" s="230"/>
      <c r="AF17" s="229"/>
      <c r="AG17" s="230"/>
    </row>
    <row r="18" spans="1:33" ht="17.25" customHeight="1">
      <c r="A18" s="231" t="s">
        <v>257</v>
      </c>
      <c r="B18" s="232">
        <f t="shared" si="0"/>
        <v>4</v>
      </c>
      <c r="C18" s="233" t="s">
        <v>249</v>
      </c>
      <c r="D18" s="233" t="s">
        <v>249</v>
      </c>
      <c r="E18" s="233" t="s">
        <v>249</v>
      </c>
      <c r="F18" s="233" t="s">
        <v>249</v>
      </c>
      <c r="G18" s="233" t="s">
        <v>249</v>
      </c>
      <c r="H18" s="233" t="s">
        <v>249</v>
      </c>
      <c r="I18" s="233" t="s">
        <v>249</v>
      </c>
      <c r="J18" s="233" t="s">
        <v>249</v>
      </c>
      <c r="K18" s="233" t="s">
        <v>249</v>
      </c>
      <c r="L18" s="233" t="s">
        <v>249</v>
      </c>
      <c r="M18" s="233" t="s">
        <v>249</v>
      </c>
      <c r="N18" s="233" t="s">
        <v>249</v>
      </c>
      <c r="O18" s="233" t="s">
        <v>249</v>
      </c>
      <c r="P18" s="233" t="s">
        <v>249</v>
      </c>
      <c r="Q18" s="233" t="s">
        <v>249</v>
      </c>
      <c r="R18" s="233" t="s">
        <v>249</v>
      </c>
      <c r="S18" s="233" t="s">
        <v>249</v>
      </c>
      <c r="T18" s="233" t="s">
        <v>249</v>
      </c>
      <c r="U18" s="233">
        <v>2064</v>
      </c>
      <c r="V18" s="233">
        <v>791</v>
      </c>
      <c r="W18" s="233">
        <v>1273</v>
      </c>
      <c r="Y18" s="230"/>
      <c r="Z18" s="230"/>
      <c r="AA18" s="230"/>
      <c r="AB18" s="230"/>
      <c r="AC18" s="230"/>
      <c r="AD18" s="229"/>
      <c r="AE18" s="230"/>
      <c r="AF18" s="229"/>
      <c r="AG18" s="230"/>
    </row>
    <row r="19" spans="1:33" ht="17.25" customHeight="1">
      <c r="A19" s="231" t="s">
        <v>258</v>
      </c>
      <c r="B19" s="232">
        <f t="shared" si="0"/>
        <v>5</v>
      </c>
      <c r="C19" s="233" t="s">
        <v>249</v>
      </c>
      <c r="D19" s="233" t="s">
        <v>249</v>
      </c>
      <c r="E19" s="233" t="s">
        <v>249</v>
      </c>
      <c r="F19" s="233" t="s">
        <v>249</v>
      </c>
      <c r="G19" s="233" t="s">
        <v>249</v>
      </c>
      <c r="H19" s="233" t="s">
        <v>249</v>
      </c>
      <c r="I19" s="233" t="s">
        <v>249</v>
      </c>
      <c r="J19" s="233" t="s">
        <v>249</v>
      </c>
      <c r="K19" s="233" t="s">
        <v>249</v>
      </c>
      <c r="L19" s="233" t="s">
        <v>249</v>
      </c>
      <c r="M19" s="233" t="s">
        <v>249</v>
      </c>
      <c r="N19" s="233" t="s">
        <v>249</v>
      </c>
      <c r="O19" s="233" t="s">
        <v>249</v>
      </c>
      <c r="P19" s="233" t="s">
        <v>249</v>
      </c>
      <c r="Q19" s="233" t="s">
        <v>249</v>
      </c>
      <c r="R19" s="233" t="s">
        <v>249</v>
      </c>
      <c r="S19" s="233" t="s">
        <v>249</v>
      </c>
      <c r="T19" s="233" t="s">
        <v>249</v>
      </c>
      <c r="U19" s="233">
        <v>1494</v>
      </c>
      <c r="V19" s="233">
        <v>541</v>
      </c>
      <c r="W19" s="233">
        <v>953</v>
      </c>
      <c r="Y19" s="230"/>
      <c r="Z19" s="230"/>
      <c r="AA19" s="230"/>
      <c r="AB19" s="230"/>
      <c r="AC19" s="230"/>
      <c r="AD19" s="229"/>
      <c r="AE19" s="230"/>
      <c r="AF19" s="229"/>
      <c r="AG19" s="230"/>
    </row>
    <row r="20" spans="1:33" ht="17.25" customHeight="1">
      <c r="A20" s="231" t="s">
        <v>259</v>
      </c>
      <c r="B20" s="232">
        <f t="shared" si="0"/>
        <v>6</v>
      </c>
      <c r="C20" s="233" t="s">
        <v>249</v>
      </c>
      <c r="D20" s="233" t="s">
        <v>249</v>
      </c>
      <c r="E20" s="233" t="s">
        <v>249</v>
      </c>
      <c r="F20" s="233" t="s">
        <v>249</v>
      </c>
      <c r="G20" s="233" t="s">
        <v>249</v>
      </c>
      <c r="H20" s="233" t="s">
        <v>249</v>
      </c>
      <c r="I20" s="233" t="s">
        <v>249</v>
      </c>
      <c r="J20" s="233" t="s">
        <v>249</v>
      </c>
      <c r="K20" s="233" t="s">
        <v>249</v>
      </c>
      <c r="L20" s="233" t="s">
        <v>249</v>
      </c>
      <c r="M20" s="233" t="s">
        <v>249</v>
      </c>
      <c r="N20" s="233" t="s">
        <v>249</v>
      </c>
      <c r="O20" s="233" t="s">
        <v>249</v>
      </c>
      <c r="P20" s="233" t="s">
        <v>249</v>
      </c>
      <c r="Q20" s="233" t="s">
        <v>249</v>
      </c>
      <c r="R20" s="233" t="s">
        <v>249</v>
      </c>
      <c r="S20" s="233" t="s">
        <v>249</v>
      </c>
      <c r="T20" s="233" t="s">
        <v>249</v>
      </c>
      <c r="U20" s="233">
        <v>717</v>
      </c>
      <c r="V20" s="233">
        <v>260</v>
      </c>
      <c r="W20" s="233">
        <v>457</v>
      </c>
      <c r="Y20" s="230"/>
      <c r="Z20" s="230"/>
      <c r="AA20" s="230"/>
      <c r="AB20" s="230"/>
      <c r="AC20" s="230"/>
      <c r="AD20" s="229"/>
      <c r="AE20" s="230"/>
      <c r="AF20" s="229"/>
      <c r="AG20" s="230"/>
    </row>
    <row r="21" spans="1:33" ht="17.25" customHeight="1">
      <c r="A21" s="231" t="s">
        <v>260</v>
      </c>
      <c r="B21" s="232">
        <f t="shared" si="0"/>
        <v>7</v>
      </c>
      <c r="C21" s="233" t="s">
        <v>249</v>
      </c>
      <c r="D21" s="233" t="s">
        <v>249</v>
      </c>
      <c r="E21" s="233" t="s">
        <v>249</v>
      </c>
      <c r="F21" s="233" t="s">
        <v>249</v>
      </c>
      <c r="G21" s="233" t="s">
        <v>249</v>
      </c>
      <c r="H21" s="233" t="s">
        <v>249</v>
      </c>
      <c r="I21" s="233" t="s">
        <v>249</v>
      </c>
      <c r="J21" s="233" t="s">
        <v>249</v>
      </c>
      <c r="K21" s="233" t="s">
        <v>249</v>
      </c>
      <c r="L21" s="233" t="s">
        <v>249</v>
      </c>
      <c r="M21" s="233" t="s">
        <v>249</v>
      </c>
      <c r="N21" s="233" t="s">
        <v>249</v>
      </c>
      <c r="O21" s="233" t="s">
        <v>249</v>
      </c>
      <c r="P21" s="233" t="s">
        <v>249</v>
      </c>
      <c r="Q21" s="233" t="s">
        <v>249</v>
      </c>
      <c r="R21" s="233" t="s">
        <v>249</v>
      </c>
      <c r="S21" s="233" t="s">
        <v>249</v>
      </c>
      <c r="T21" s="233" t="s">
        <v>249</v>
      </c>
      <c r="U21" s="233">
        <v>506</v>
      </c>
      <c r="V21" s="233">
        <v>274</v>
      </c>
      <c r="W21" s="233">
        <v>232</v>
      </c>
      <c r="Y21" s="230"/>
      <c r="Z21" s="230"/>
      <c r="AA21" s="230"/>
      <c r="AB21" s="230"/>
      <c r="AC21" s="230"/>
      <c r="AD21" s="229"/>
      <c r="AE21" s="230"/>
      <c r="AF21" s="229"/>
      <c r="AG21" s="230"/>
    </row>
    <row r="22" spans="1:33" ht="17.25" customHeight="1">
      <c r="A22" s="226" t="s">
        <v>250</v>
      </c>
      <c r="B22" s="227">
        <f t="shared" si="0"/>
        <v>8</v>
      </c>
      <c r="C22" s="235">
        <f aca="true" t="shared" si="1" ref="C22:O22">SUM(C23:C26)</f>
        <v>11664</v>
      </c>
      <c r="D22" s="235">
        <f t="shared" si="1"/>
        <v>4207</v>
      </c>
      <c r="E22" s="235">
        <f t="shared" si="1"/>
        <v>7457</v>
      </c>
      <c r="F22" s="235">
        <f t="shared" si="1"/>
        <v>115</v>
      </c>
      <c r="G22" s="235">
        <f t="shared" si="1"/>
        <v>63</v>
      </c>
      <c r="H22" s="235">
        <f t="shared" si="1"/>
        <v>52</v>
      </c>
      <c r="I22" s="235">
        <f t="shared" si="1"/>
        <v>65</v>
      </c>
      <c r="J22" s="235">
        <f t="shared" si="1"/>
        <v>35</v>
      </c>
      <c r="K22" s="235">
        <f t="shared" si="1"/>
        <v>30</v>
      </c>
      <c r="L22" s="235">
        <f t="shared" si="1"/>
        <v>63</v>
      </c>
      <c r="M22" s="235">
        <f t="shared" si="1"/>
        <v>39</v>
      </c>
      <c r="N22" s="235">
        <f t="shared" si="1"/>
        <v>24</v>
      </c>
      <c r="O22" s="235">
        <f t="shared" si="1"/>
        <v>21</v>
      </c>
      <c r="P22" s="235">
        <f>SUM(P23:P26)</f>
        <v>8</v>
      </c>
      <c r="Q22" s="235">
        <f aca="true" t="shared" si="2" ref="Q22:W22">SUM(Q23:Q26)</f>
        <v>13</v>
      </c>
      <c r="R22" s="235">
        <f>SUM(R23:R26)</f>
        <v>71</v>
      </c>
      <c r="S22" s="235">
        <f t="shared" si="2"/>
        <v>17</v>
      </c>
      <c r="T22" s="235">
        <f t="shared" si="2"/>
        <v>54</v>
      </c>
      <c r="U22" s="235">
        <f t="shared" si="2"/>
        <v>5112</v>
      </c>
      <c r="V22" s="235">
        <f t="shared" si="2"/>
        <v>1971</v>
      </c>
      <c r="W22" s="235">
        <f t="shared" si="2"/>
        <v>3141</v>
      </c>
      <c r="Y22" s="230"/>
      <c r="Z22" s="230"/>
      <c r="AA22" s="230"/>
      <c r="AB22" s="230"/>
      <c r="AC22" s="230"/>
      <c r="AD22" s="229"/>
      <c r="AE22" s="230"/>
      <c r="AF22" s="229"/>
      <c r="AG22" s="230"/>
    </row>
    <row r="23" spans="1:33" ht="17.25" customHeight="1">
      <c r="A23" s="231" t="s">
        <v>85</v>
      </c>
      <c r="B23" s="232">
        <f t="shared" si="0"/>
        <v>9</v>
      </c>
      <c r="C23" s="233">
        <v>8</v>
      </c>
      <c r="D23" s="233">
        <v>5</v>
      </c>
      <c r="E23" s="233">
        <v>3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5</v>
      </c>
      <c r="V23" s="233">
        <v>2</v>
      </c>
      <c r="W23" s="233">
        <v>3</v>
      </c>
      <c r="Y23" s="230"/>
      <c r="Z23" s="230"/>
      <c r="AA23" s="230"/>
      <c r="AB23" s="230"/>
      <c r="AC23" s="230"/>
      <c r="AD23" s="229"/>
      <c r="AE23" s="230"/>
      <c r="AF23" s="229"/>
      <c r="AG23" s="230"/>
    </row>
    <row r="24" spans="1:33" ht="17.25" customHeight="1">
      <c r="A24" s="231" t="s">
        <v>86</v>
      </c>
      <c r="B24" s="232">
        <f t="shared" si="0"/>
        <v>10</v>
      </c>
      <c r="C24" s="233">
        <v>1766</v>
      </c>
      <c r="D24" s="233">
        <v>678</v>
      </c>
      <c r="E24" s="233">
        <v>1088</v>
      </c>
      <c r="F24" s="233">
        <v>5</v>
      </c>
      <c r="G24" s="233">
        <v>2</v>
      </c>
      <c r="H24" s="233">
        <v>3</v>
      </c>
      <c r="I24" s="233">
        <v>3</v>
      </c>
      <c r="J24" s="233">
        <v>1</v>
      </c>
      <c r="K24" s="233">
        <v>2</v>
      </c>
      <c r="L24" s="233">
        <v>3</v>
      </c>
      <c r="M24" s="233">
        <v>0</v>
      </c>
      <c r="N24" s="233">
        <v>3</v>
      </c>
      <c r="O24" s="233">
        <v>4</v>
      </c>
      <c r="P24" s="233">
        <v>1</v>
      </c>
      <c r="Q24" s="233">
        <v>3</v>
      </c>
      <c r="R24" s="233">
        <v>0</v>
      </c>
      <c r="S24" s="233">
        <v>0</v>
      </c>
      <c r="T24" s="233">
        <v>0</v>
      </c>
      <c r="U24" s="233">
        <v>223</v>
      </c>
      <c r="V24" s="233">
        <v>84</v>
      </c>
      <c r="W24" s="233">
        <v>139</v>
      </c>
      <c r="Y24" s="230"/>
      <c r="Z24" s="230"/>
      <c r="AA24" s="230"/>
      <c r="AB24" s="230"/>
      <c r="AC24" s="230"/>
      <c r="AD24" s="229"/>
      <c r="AE24" s="230"/>
      <c r="AF24" s="229"/>
      <c r="AG24" s="230"/>
    </row>
    <row r="25" spans="1:33" ht="17.25" customHeight="1">
      <c r="A25" s="231" t="s">
        <v>87</v>
      </c>
      <c r="B25" s="232">
        <f t="shared" si="0"/>
        <v>11</v>
      </c>
      <c r="C25" s="233">
        <v>7468</v>
      </c>
      <c r="D25" s="233">
        <v>2508</v>
      </c>
      <c r="E25" s="233">
        <v>4960</v>
      </c>
      <c r="F25" s="233">
        <v>93</v>
      </c>
      <c r="G25" s="233">
        <v>52</v>
      </c>
      <c r="H25" s="233">
        <v>41</v>
      </c>
      <c r="I25" s="233">
        <v>48</v>
      </c>
      <c r="J25" s="233">
        <v>28</v>
      </c>
      <c r="K25" s="233">
        <v>20</v>
      </c>
      <c r="L25" s="233">
        <v>52</v>
      </c>
      <c r="M25" s="233">
        <v>34</v>
      </c>
      <c r="N25" s="233">
        <v>18</v>
      </c>
      <c r="O25" s="233">
        <v>11</v>
      </c>
      <c r="P25" s="233">
        <v>6</v>
      </c>
      <c r="Q25" s="233">
        <v>5</v>
      </c>
      <c r="R25" s="233">
        <v>68</v>
      </c>
      <c r="S25" s="233">
        <v>17</v>
      </c>
      <c r="T25" s="233">
        <v>51</v>
      </c>
      <c r="U25" s="233">
        <v>2643</v>
      </c>
      <c r="V25" s="233">
        <v>980</v>
      </c>
      <c r="W25" s="233">
        <v>1663</v>
      </c>
      <c r="Y25" s="230"/>
      <c r="Z25" s="230"/>
      <c r="AA25" s="230"/>
      <c r="AB25" s="230"/>
      <c r="AC25" s="230"/>
      <c r="AD25" s="229"/>
      <c r="AE25" s="230"/>
      <c r="AF25" s="229"/>
      <c r="AG25" s="230"/>
    </row>
    <row r="26" spans="1:33" ht="17.25" customHeight="1">
      <c r="A26" s="231" t="s">
        <v>88</v>
      </c>
      <c r="B26" s="232">
        <f t="shared" si="0"/>
        <v>12</v>
      </c>
      <c r="C26" s="233">
        <v>2422</v>
      </c>
      <c r="D26" s="233">
        <v>1016</v>
      </c>
      <c r="E26" s="233">
        <v>1406</v>
      </c>
      <c r="F26" s="233">
        <v>17</v>
      </c>
      <c r="G26" s="233">
        <v>9</v>
      </c>
      <c r="H26" s="233">
        <v>8</v>
      </c>
      <c r="I26" s="233">
        <v>14</v>
      </c>
      <c r="J26" s="233">
        <v>6</v>
      </c>
      <c r="K26" s="233">
        <v>8</v>
      </c>
      <c r="L26" s="233">
        <v>8</v>
      </c>
      <c r="M26" s="233">
        <v>5</v>
      </c>
      <c r="N26" s="233">
        <v>3</v>
      </c>
      <c r="O26" s="233">
        <v>6</v>
      </c>
      <c r="P26" s="233">
        <v>1</v>
      </c>
      <c r="Q26" s="233">
        <v>5</v>
      </c>
      <c r="R26" s="233">
        <v>3</v>
      </c>
      <c r="S26" s="233">
        <v>0</v>
      </c>
      <c r="T26" s="233">
        <v>3</v>
      </c>
      <c r="U26" s="233">
        <v>2241</v>
      </c>
      <c r="V26" s="233">
        <v>905</v>
      </c>
      <c r="W26" s="233">
        <v>1336</v>
      </c>
      <c r="Y26" s="230"/>
      <c r="Z26" s="230"/>
      <c r="AA26" s="230"/>
      <c r="AB26" s="230"/>
      <c r="AC26" s="230"/>
      <c r="AD26" s="229"/>
      <c r="AE26" s="230"/>
      <c r="AF26" s="229"/>
      <c r="AG26" s="230"/>
    </row>
    <row r="27" spans="1:33" ht="17.25" customHeight="1">
      <c r="A27" s="226" t="s">
        <v>251</v>
      </c>
      <c r="B27" s="227">
        <f t="shared" si="0"/>
        <v>13</v>
      </c>
      <c r="C27" s="235">
        <f>SUM(C28:C30)</f>
        <v>405</v>
      </c>
      <c r="D27" s="235">
        <f aca="true" t="shared" si="3" ref="D27:W27">SUM(D28:D30)</f>
        <v>176</v>
      </c>
      <c r="E27" s="235">
        <f t="shared" si="3"/>
        <v>229</v>
      </c>
      <c r="F27" s="235">
        <f t="shared" si="3"/>
        <v>15</v>
      </c>
      <c r="G27" s="235">
        <f t="shared" si="3"/>
        <v>10</v>
      </c>
      <c r="H27" s="235">
        <f t="shared" si="3"/>
        <v>5</v>
      </c>
      <c r="I27" s="235">
        <f t="shared" si="3"/>
        <v>14</v>
      </c>
      <c r="J27" s="235">
        <f t="shared" si="3"/>
        <v>7</v>
      </c>
      <c r="K27" s="235">
        <f t="shared" si="3"/>
        <v>7</v>
      </c>
      <c r="L27" s="235">
        <f t="shared" si="3"/>
        <v>21</v>
      </c>
      <c r="M27" s="235">
        <f t="shared" si="3"/>
        <v>12</v>
      </c>
      <c r="N27" s="235">
        <f t="shared" si="3"/>
        <v>9</v>
      </c>
      <c r="O27" s="235">
        <f t="shared" si="3"/>
        <v>2</v>
      </c>
      <c r="P27" s="235">
        <f t="shared" si="3"/>
        <v>1</v>
      </c>
      <c r="Q27" s="235">
        <f t="shared" si="3"/>
        <v>1</v>
      </c>
      <c r="R27" s="235">
        <f t="shared" si="3"/>
        <v>3</v>
      </c>
      <c r="S27" s="235">
        <f t="shared" si="3"/>
        <v>0</v>
      </c>
      <c r="T27" s="235">
        <f t="shared" si="3"/>
        <v>3</v>
      </c>
      <c r="U27" s="235">
        <f t="shared" si="3"/>
        <v>227</v>
      </c>
      <c r="V27" s="235">
        <f t="shared" si="3"/>
        <v>92</v>
      </c>
      <c r="W27" s="235">
        <f t="shared" si="3"/>
        <v>135</v>
      </c>
      <c r="Y27" s="230"/>
      <c r="Z27" s="230"/>
      <c r="AA27" s="230"/>
      <c r="AB27" s="230"/>
      <c r="AC27" s="230"/>
      <c r="AD27" s="229"/>
      <c r="AE27" s="230"/>
      <c r="AF27" s="229"/>
      <c r="AG27" s="230"/>
    </row>
    <row r="28" spans="1:33" ht="17.25" customHeight="1">
      <c r="A28" s="231" t="s">
        <v>261</v>
      </c>
      <c r="B28" s="232">
        <f t="shared" si="0"/>
        <v>14</v>
      </c>
      <c r="C28" s="233">
        <v>17</v>
      </c>
      <c r="D28" s="233">
        <v>15</v>
      </c>
      <c r="E28" s="233">
        <v>2</v>
      </c>
      <c r="F28" s="233">
        <v>2</v>
      </c>
      <c r="G28" s="233">
        <v>2</v>
      </c>
      <c r="H28" s="233">
        <v>0</v>
      </c>
      <c r="I28" s="233">
        <v>2</v>
      </c>
      <c r="J28" s="233">
        <v>2</v>
      </c>
      <c r="K28" s="233">
        <v>0</v>
      </c>
      <c r="L28" s="233">
        <v>0</v>
      </c>
      <c r="M28" s="233">
        <v>0</v>
      </c>
      <c r="N28" s="233">
        <v>0</v>
      </c>
      <c r="O28" s="233">
        <v>1</v>
      </c>
      <c r="P28" s="233">
        <v>1</v>
      </c>
      <c r="Q28" s="233">
        <v>0</v>
      </c>
      <c r="R28" s="233">
        <v>0</v>
      </c>
      <c r="S28" s="233">
        <v>0</v>
      </c>
      <c r="T28" s="233">
        <v>0</v>
      </c>
      <c r="U28" s="233">
        <v>7</v>
      </c>
      <c r="V28" s="233">
        <v>6</v>
      </c>
      <c r="W28" s="233">
        <v>1</v>
      </c>
      <c r="Y28" s="230"/>
      <c r="Z28" s="230"/>
      <c r="AA28" s="230"/>
      <c r="AB28" s="230"/>
      <c r="AC28" s="230"/>
      <c r="AD28" s="229"/>
      <c r="AE28" s="230"/>
      <c r="AF28" s="229"/>
      <c r="AG28" s="230"/>
    </row>
    <row r="29" spans="1:33" ht="17.25" customHeight="1">
      <c r="A29" s="231" t="s">
        <v>262</v>
      </c>
      <c r="B29" s="232">
        <f t="shared" si="0"/>
        <v>15</v>
      </c>
      <c r="C29" s="233">
        <v>133</v>
      </c>
      <c r="D29" s="233">
        <v>75</v>
      </c>
      <c r="E29" s="233">
        <v>58</v>
      </c>
      <c r="F29" s="233">
        <v>8</v>
      </c>
      <c r="G29" s="233">
        <v>4</v>
      </c>
      <c r="H29" s="233">
        <v>4</v>
      </c>
      <c r="I29" s="233">
        <v>8</v>
      </c>
      <c r="J29" s="233">
        <v>4</v>
      </c>
      <c r="K29" s="233">
        <v>4</v>
      </c>
      <c r="L29" s="233">
        <v>5</v>
      </c>
      <c r="M29" s="233">
        <v>3</v>
      </c>
      <c r="N29" s="233">
        <v>2</v>
      </c>
      <c r="O29" s="233">
        <v>1</v>
      </c>
      <c r="P29" s="233">
        <v>0</v>
      </c>
      <c r="Q29" s="233">
        <v>1</v>
      </c>
      <c r="R29" s="233">
        <v>0</v>
      </c>
      <c r="S29" s="233">
        <v>0</v>
      </c>
      <c r="T29" s="233">
        <v>0</v>
      </c>
      <c r="U29" s="233">
        <v>64</v>
      </c>
      <c r="V29" s="233">
        <v>40</v>
      </c>
      <c r="W29" s="233">
        <v>24</v>
      </c>
      <c r="Y29" s="230"/>
      <c r="Z29" s="230"/>
      <c r="AA29" s="230"/>
      <c r="AB29" s="230"/>
      <c r="AC29" s="230"/>
      <c r="AD29" s="229"/>
      <c r="AE29" s="230"/>
      <c r="AF29" s="229"/>
      <c r="AG29" s="230"/>
    </row>
    <row r="30" spans="1:33" ht="17.25" customHeight="1">
      <c r="A30" s="231" t="s">
        <v>263</v>
      </c>
      <c r="B30" s="232">
        <f t="shared" si="0"/>
        <v>16</v>
      </c>
      <c r="C30" s="233">
        <v>255</v>
      </c>
      <c r="D30" s="233">
        <v>86</v>
      </c>
      <c r="E30" s="233">
        <v>169</v>
      </c>
      <c r="F30" s="233">
        <v>5</v>
      </c>
      <c r="G30" s="233">
        <v>4</v>
      </c>
      <c r="H30" s="233">
        <v>1</v>
      </c>
      <c r="I30" s="233">
        <v>4</v>
      </c>
      <c r="J30" s="233">
        <v>1</v>
      </c>
      <c r="K30" s="233">
        <v>3</v>
      </c>
      <c r="L30" s="233">
        <v>16</v>
      </c>
      <c r="M30" s="233">
        <v>9</v>
      </c>
      <c r="N30" s="233">
        <v>7</v>
      </c>
      <c r="O30" s="233">
        <v>0</v>
      </c>
      <c r="P30" s="233">
        <v>0</v>
      </c>
      <c r="Q30" s="233">
        <v>0</v>
      </c>
      <c r="R30" s="233">
        <v>3</v>
      </c>
      <c r="S30" s="233">
        <v>0</v>
      </c>
      <c r="T30" s="233">
        <v>3</v>
      </c>
      <c r="U30" s="233">
        <v>156</v>
      </c>
      <c r="V30" s="233">
        <v>46</v>
      </c>
      <c r="W30" s="233">
        <v>110</v>
      </c>
      <c r="Y30" s="230"/>
      <c r="Z30" s="230"/>
      <c r="AA30" s="230"/>
      <c r="AB30" s="230"/>
      <c r="AC30" s="230"/>
      <c r="AD30" s="229"/>
      <c r="AE30" s="230"/>
      <c r="AF30" s="229"/>
      <c r="AG30" s="230"/>
    </row>
    <row r="31" spans="1:33" ht="17.25" customHeight="1">
      <c r="A31" s="226" t="s">
        <v>252</v>
      </c>
      <c r="B31" s="227">
        <f t="shared" si="0"/>
        <v>17</v>
      </c>
      <c r="C31" s="235">
        <f>+C32+C33+C34+C35+C36+C37+C38</f>
        <v>11664</v>
      </c>
      <c r="D31" s="235">
        <f>+D32+D33+D34+D35+D36+D37+D38</f>
        <v>4207</v>
      </c>
      <c r="E31" s="235">
        <f aca="true" t="shared" si="4" ref="E31:N31">+E32+E33+E34+E35+E36+E37+E38</f>
        <v>7457</v>
      </c>
      <c r="F31" s="235">
        <f t="shared" si="4"/>
        <v>115</v>
      </c>
      <c r="G31" s="235">
        <f t="shared" si="4"/>
        <v>63</v>
      </c>
      <c r="H31" s="235">
        <f t="shared" si="4"/>
        <v>52</v>
      </c>
      <c r="I31" s="235">
        <f t="shared" si="4"/>
        <v>65</v>
      </c>
      <c r="J31" s="235">
        <f t="shared" si="4"/>
        <v>35</v>
      </c>
      <c r="K31" s="235">
        <f t="shared" si="4"/>
        <v>30</v>
      </c>
      <c r="L31" s="235">
        <f t="shared" si="4"/>
        <v>63</v>
      </c>
      <c r="M31" s="235">
        <f t="shared" si="4"/>
        <v>39</v>
      </c>
      <c r="N31" s="235">
        <f t="shared" si="4"/>
        <v>24</v>
      </c>
      <c r="O31" s="235">
        <f>+O32+O33+O34+O35+O36+O37+O38</f>
        <v>21</v>
      </c>
      <c r="P31" s="235">
        <f aca="true" t="shared" si="5" ref="P31:W31">+P32+P33+P34+P35+P36+P37+P38</f>
        <v>8</v>
      </c>
      <c r="Q31" s="235">
        <f t="shared" si="5"/>
        <v>13</v>
      </c>
      <c r="R31" s="235">
        <f>+R32+R33+R34+R35+R36+R37+R38</f>
        <v>71</v>
      </c>
      <c r="S31" s="235">
        <f t="shared" si="5"/>
        <v>17</v>
      </c>
      <c r="T31" s="235">
        <f t="shared" si="5"/>
        <v>54</v>
      </c>
      <c r="U31" s="235">
        <f t="shared" si="5"/>
        <v>5112</v>
      </c>
      <c r="V31" s="235">
        <f t="shared" si="5"/>
        <v>1971</v>
      </c>
      <c r="W31" s="235">
        <f t="shared" si="5"/>
        <v>3141</v>
      </c>
      <c r="Y31" s="230"/>
      <c r="Z31" s="230"/>
      <c r="AA31" s="230"/>
      <c r="AB31" s="230"/>
      <c r="AC31" s="230"/>
      <c r="AD31" s="229"/>
      <c r="AE31" s="230"/>
      <c r="AF31" s="229"/>
      <c r="AG31" s="230"/>
    </row>
    <row r="32" spans="1:33" ht="17.25" customHeight="1">
      <c r="A32" s="231" t="s">
        <v>264</v>
      </c>
      <c r="B32" s="232">
        <f t="shared" si="0"/>
        <v>18</v>
      </c>
      <c r="C32" s="233">
        <f>+D32+E32</f>
        <v>713</v>
      </c>
      <c r="D32" s="233">
        <v>284</v>
      </c>
      <c r="E32" s="233">
        <v>429</v>
      </c>
      <c r="F32" s="233">
        <v>4</v>
      </c>
      <c r="G32" s="233">
        <v>1</v>
      </c>
      <c r="H32" s="233">
        <v>3</v>
      </c>
      <c r="I32" s="233">
        <v>3</v>
      </c>
      <c r="J32" s="233">
        <v>0</v>
      </c>
      <c r="K32" s="233">
        <v>3</v>
      </c>
      <c r="L32" s="233">
        <v>4</v>
      </c>
      <c r="M32" s="233">
        <v>2</v>
      </c>
      <c r="N32" s="233">
        <v>2</v>
      </c>
      <c r="O32" s="233">
        <v>0</v>
      </c>
      <c r="P32" s="233">
        <v>0</v>
      </c>
      <c r="Q32" s="233">
        <f>+O32-P32</f>
        <v>0</v>
      </c>
      <c r="R32" s="233">
        <f>+S32+T32</f>
        <v>13</v>
      </c>
      <c r="S32" s="233">
        <v>4</v>
      </c>
      <c r="T32" s="233">
        <v>9</v>
      </c>
      <c r="U32" s="233">
        <v>329</v>
      </c>
      <c r="V32" s="233">
        <v>134</v>
      </c>
      <c r="W32" s="233">
        <v>195</v>
      </c>
      <c r="Y32" s="230"/>
      <c r="Z32" s="230"/>
      <c r="AA32" s="230"/>
      <c r="AB32" s="230"/>
      <c r="AC32" s="230"/>
      <c r="AD32" s="229"/>
      <c r="AE32" s="230"/>
      <c r="AF32" s="229"/>
      <c r="AG32" s="230"/>
    </row>
    <row r="33" spans="1:33" ht="17.25" customHeight="1">
      <c r="A33" s="231" t="s">
        <v>265</v>
      </c>
      <c r="B33" s="232">
        <f t="shared" si="0"/>
        <v>19</v>
      </c>
      <c r="C33" s="233">
        <f aca="true" t="shared" si="6" ref="C33:C38">+D33+E33</f>
        <v>4131</v>
      </c>
      <c r="D33" s="233">
        <v>1560</v>
      </c>
      <c r="E33" s="233">
        <v>2571</v>
      </c>
      <c r="F33" s="233">
        <v>39</v>
      </c>
      <c r="G33" s="233">
        <v>18</v>
      </c>
      <c r="H33" s="233">
        <v>21</v>
      </c>
      <c r="I33" s="233">
        <v>18</v>
      </c>
      <c r="J33" s="233">
        <v>13</v>
      </c>
      <c r="K33" s="233">
        <v>5</v>
      </c>
      <c r="L33" s="233">
        <v>16</v>
      </c>
      <c r="M33" s="233">
        <v>8</v>
      </c>
      <c r="N33" s="233">
        <v>8</v>
      </c>
      <c r="O33" s="233">
        <v>6</v>
      </c>
      <c r="P33" s="233">
        <v>3</v>
      </c>
      <c r="Q33" s="233">
        <f aca="true" t="shared" si="7" ref="Q33:Q38">+O33-P33</f>
        <v>3</v>
      </c>
      <c r="R33" s="233">
        <f aca="true" t="shared" si="8" ref="R33:R38">+S33+T33</f>
        <v>19</v>
      </c>
      <c r="S33" s="233">
        <v>7</v>
      </c>
      <c r="T33" s="233">
        <v>12</v>
      </c>
      <c r="U33" s="233">
        <v>1574</v>
      </c>
      <c r="V33" s="233">
        <v>568</v>
      </c>
      <c r="W33" s="233">
        <v>1006</v>
      </c>
      <c r="Y33" s="230"/>
      <c r="Z33" s="230"/>
      <c r="AA33" s="230"/>
      <c r="AB33" s="230"/>
      <c r="AC33" s="230"/>
      <c r="AD33" s="229"/>
      <c r="AE33" s="230"/>
      <c r="AF33" s="229"/>
      <c r="AG33" s="230"/>
    </row>
    <row r="34" spans="1:33" ht="17.25" customHeight="1">
      <c r="A34" s="231" t="s">
        <v>266</v>
      </c>
      <c r="B34" s="232">
        <f t="shared" si="0"/>
        <v>20</v>
      </c>
      <c r="C34" s="233">
        <f t="shared" si="6"/>
        <v>2363</v>
      </c>
      <c r="D34" s="233">
        <v>848</v>
      </c>
      <c r="E34" s="233">
        <v>1515</v>
      </c>
      <c r="F34" s="233">
        <v>12</v>
      </c>
      <c r="G34" s="233">
        <v>5</v>
      </c>
      <c r="H34" s="233">
        <v>7</v>
      </c>
      <c r="I34" s="233">
        <v>8</v>
      </c>
      <c r="J34" s="233">
        <v>6</v>
      </c>
      <c r="K34" s="233">
        <v>2</v>
      </c>
      <c r="L34" s="233">
        <v>10</v>
      </c>
      <c r="M34" s="233">
        <v>8</v>
      </c>
      <c r="N34" s="233">
        <v>2</v>
      </c>
      <c r="O34" s="233">
        <v>3</v>
      </c>
      <c r="P34" s="233">
        <v>2</v>
      </c>
      <c r="Q34" s="233">
        <f t="shared" si="7"/>
        <v>1</v>
      </c>
      <c r="R34" s="233">
        <f t="shared" si="8"/>
        <v>14</v>
      </c>
      <c r="S34" s="233">
        <v>3</v>
      </c>
      <c r="T34" s="233">
        <v>11</v>
      </c>
      <c r="U34" s="233">
        <v>895</v>
      </c>
      <c r="V34" s="233">
        <v>348</v>
      </c>
      <c r="W34" s="233">
        <v>547</v>
      </c>
      <c r="Y34" s="230"/>
      <c r="Z34" s="230"/>
      <c r="AA34" s="230"/>
      <c r="AB34" s="230"/>
      <c r="AC34" s="230"/>
      <c r="AD34" s="229"/>
      <c r="AE34" s="230"/>
      <c r="AF34" s="229"/>
      <c r="AG34" s="230"/>
    </row>
    <row r="35" spans="1:33" ht="17.25" customHeight="1">
      <c r="A35" s="231" t="s">
        <v>267</v>
      </c>
      <c r="B35" s="232">
        <f t="shared" si="0"/>
        <v>21</v>
      </c>
      <c r="C35" s="233">
        <f t="shared" si="6"/>
        <v>1634</v>
      </c>
      <c r="D35" s="233">
        <v>559</v>
      </c>
      <c r="E35" s="233">
        <v>1075</v>
      </c>
      <c r="F35" s="233">
        <v>8</v>
      </c>
      <c r="G35" s="233">
        <v>4</v>
      </c>
      <c r="H35" s="233">
        <v>4</v>
      </c>
      <c r="I35" s="233">
        <v>12</v>
      </c>
      <c r="J35" s="233">
        <v>5</v>
      </c>
      <c r="K35" s="233">
        <v>7</v>
      </c>
      <c r="L35" s="233">
        <v>5</v>
      </c>
      <c r="M35" s="233">
        <v>5</v>
      </c>
      <c r="N35" s="233">
        <v>0</v>
      </c>
      <c r="O35" s="233">
        <v>3</v>
      </c>
      <c r="P35" s="233">
        <v>1</v>
      </c>
      <c r="Q35" s="233">
        <f t="shared" si="7"/>
        <v>2</v>
      </c>
      <c r="R35" s="233">
        <f t="shared" si="8"/>
        <v>11</v>
      </c>
      <c r="S35" s="233">
        <v>3</v>
      </c>
      <c r="T35" s="233">
        <v>8</v>
      </c>
      <c r="U35" s="233">
        <v>749</v>
      </c>
      <c r="V35" s="233">
        <v>298</v>
      </c>
      <c r="W35" s="233">
        <v>451</v>
      </c>
      <c r="Y35" s="230"/>
      <c r="Z35" s="230"/>
      <c r="AA35" s="230"/>
      <c r="AB35" s="230"/>
      <c r="AC35" s="230"/>
      <c r="AD35" s="229"/>
      <c r="AE35" s="230"/>
      <c r="AF35" s="229"/>
      <c r="AG35" s="230"/>
    </row>
    <row r="36" spans="1:33" ht="17.25" customHeight="1">
      <c r="A36" s="231" t="s">
        <v>268</v>
      </c>
      <c r="B36" s="232">
        <f t="shared" si="0"/>
        <v>22</v>
      </c>
      <c r="C36" s="233">
        <f t="shared" si="6"/>
        <v>1314</v>
      </c>
      <c r="D36" s="233">
        <v>402</v>
      </c>
      <c r="E36" s="233">
        <v>912</v>
      </c>
      <c r="F36" s="233">
        <v>24</v>
      </c>
      <c r="G36" s="233">
        <v>14</v>
      </c>
      <c r="H36" s="233">
        <v>10</v>
      </c>
      <c r="I36" s="233">
        <v>13</v>
      </c>
      <c r="J36" s="233">
        <v>8</v>
      </c>
      <c r="K36" s="233">
        <v>5</v>
      </c>
      <c r="L36" s="233">
        <v>14</v>
      </c>
      <c r="M36" s="233">
        <v>9</v>
      </c>
      <c r="N36" s="233">
        <v>5</v>
      </c>
      <c r="O36" s="233">
        <v>7</v>
      </c>
      <c r="P36" s="233">
        <v>1</v>
      </c>
      <c r="Q36" s="233">
        <f t="shared" si="7"/>
        <v>6</v>
      </c>
      <c r="R36" s="233">
        <f t="shared" si="8"/>
        <v>7</v>
      </c>
      <c r="S36" s="233">
        <v>0</v>
      </c>
      <c r="T36" s="233">
        <v>7</v>
      </c>
      <c r="U36" s="233">
        <v>868</v>
      </c>
      <c r="V36" s="233">
        <v>338</v>
      </c>
      <c r="W36" s="233">
        <v>530</v>
      </c>
      <c r="Y36" s="230"/>
      <c r="Z36" s="230"/>
      <c r="AA36" s="230"/>
      <c r="AB36" s="230"/>
      <c r="AC36" s="230"/>
      <c r="AD36" s="229"/>
      <c r="AE36" s="230"/>
      <c r="AF36" s="229"/>
      <c r="AG36" s="230"/>
    </row>
    <row r="37" spans="1:33" ht="17.25" customHeight="1">
      <c r="A37" s="231" t="s">
        <v>269</v>
      </c>
      <c r="B37" s="232">
        <f t="shared" si="0"/>
        <v>23</v>
      </c>
      <c r="C37" s="233">
        <f t="shared" si="6"/>
        <v>735</v>
      </c>
      <c r="D37" s="233">
        <v>243</v>
      </c>
      <c r="E37" s="233">
        <v>492</v>
      </c>
      <c r="F37" s="233">
        <v>16</v>
      </c>
      <c r="G37" s="233">
        <v>11</v>
      </c>
      <c r="H37" s="233">
        <v>5</v>
      </c>
      <c r="I37" s="233">
        <v>8</v>
      </c>
      <c r="J37" s="233">
        <v>0</v>
      </c>
      <c r="K37" s="233">
        <v>8</v>
      </c>
      <c r="L37" s="233">
        <v>9</v>
      </c>
      <c r="M37" s="233">
        <v>5</v>
      </c>
      <c r="N37" s="233">
        <v>4</v>
      </c>
      <c r="O37" s="233">
        <v>2</v>
      </c>
      <c r="P37" s="233">
        <v>1</v>
      </c>
      <c r="Q37" s="233">
        <f t="shared" si="7"/>
        <v>1</v>
      </c>
      <c r="R37" s="233">
        <f t="shared" si="8"/>
        <v>3</v>
      </c>
      <c r="S37" s="233">
        <v>0</v>
      </c>
      <c r="T37" s="233">
        <v>3</v>
      </c>
      <c r="U37" s="233">
        <v>441</v>
      </c>
      <c r="V37" s="233">
        <v>172</v>
      </c>
      <c r="W37" s="233">
        <v>269</v>
      </c>
      <c r="Y37" s="230"/>
      <c r="Z37" s="230"/>
      <c r="AA37" s="230"/>
      <c r="AB37" s="230"/>
      <c r="AC37" s="230"/>
      <c r="AD37" s="229"/>
      <c r="AE37" s="230"/>
      <c r="AF37" s="229"/>
      <c r="AG37" s="230"/>
    </row>
    <row r="38" spans="1:33" ht="17.25" customHeight="1">
      <c r="A38" s="231" t="s">
        <v>270</v>
      </c>
      <c r="B38" s="232">
        <f t="shared" si="0"/>
        <v>24</v>
      </c>
      <c r="C38" s="233">
        <f t="shared" si="6"/>
        <v>774</v>
      </c>
      <c r="D38" s="233">
        <v>311</v>
      </c>
      <c r="E38" s="233">
        <v>463</v>
      </c>
      <c r="F38" s="233">
        <v>12</v>
      </c>
      <c r="G38" s="233">
        <v>10</v>
      </c>
      <c r="H38" s="233">
        <v>2</v>
      </c>
      <c r="I38" s="233">
        <v>3</v>
      </c>
      <c r="J38" s="233">
        <v>3</v>
      </c>
      <c r="K38" s="233">
        <v>0</v>
      </c>
      <c r="L38" s="233">
        <v>5</v>
      </c>
      <c r="M38" s="233">
        <v>2</v>
      </c>
      <c r="N38" s="233">
        <v>3</v>
      </c>
      <c r="O38" s="233">
        <v>0</v>
      </c>
      <c r="P38" s="233">
        <v>0</v>
      </c>
      <c r="Q38" s="233">
        <f t="shared" si="7"/>
        <v>0</v>
      </c>
      <c r="R38" s="233">
        <f t="shared" si="8"/>
        <v>4</v>
      </c>
      <c r="S38" s="233">
        <v>0</v>
      </c>
      <c r="T38" s="233">
        <v>4</v>
      </c>
      <c r="U38" s="233">
        <v>256</v>
      </c>
      <c r="V38" s="233">
        <v>113</v>
      </c>
      <c r="W38" s="233">
        <v>143</v>
      </c>
      <c r="Y38" s="230"/>
      <c r="Z38" s="230"/>
      <c r="AA38" s="230"/>
      <c r="AB38" s="230"/>
      <c r="AC38" s="230"/>
      <c r="AD38" s="229"/>
      <c r="AE38" s="230"/>
      <c r="AF38" s="229"/>
      <c r="AG38" s="230"/>
    </row>
    <row r="39" spans="1:33" ht="17.25" customHeight="1">
      <c r="A39" s="226" t="s">
        <v>253</v>
      </c>
      <c r="B39" s="227">
        <f t="shared" si="0"/>
        <v>25</v>
      </c>
      <c r="C39" s="235">
        <f>SUM(C40:C50)</f>
        <v>11664</v>
      </c>
      <c r="D39" s="235">
        <f aca="true" t="shared" si="9" ref="D39:W39">SUM(D40:D50)</f>
        <v>4207</v>
      </c>
      <c r="E39" s="235">
        <f t="shared" si="9"/>
        <v>7457</v>
      </c>
      <c r="F39" s="235">
        <f t="shared" si="9"/>
        <v>115</v>
      </c>
      <c r="G39" s="235">
        <f t="shared" si="9"/>
        <v>63</v>
      </c>
      <c r="H39" s="235">
        <f t="shared" si="9"/>
        <v>52</v>
      </c>
      <c r="I39" s="235">
        <f t="shared" si="9"/>
        <v>65</v>
      </c>
      <c r="J39" s="235">
        <f t="shared" si="9"/>
        <v>35</v>
      </c>
      <c r="K39" s="235">
        <f t="shared" si="9"/>
        <v>30</v>
      </c>
      <c r="L39" s="235">
        <f t="shared" si="9"/>
        <v>63</v>
      </c>
      <c r="M39" s="235">
        <f t="shared" si="9"/>
        <v>39</v>
      </c>
      <c r="N39" s="235">
        <f t="shared" si="9"/>
        <v>24</v>
      </c>
      <c r="O39" s="235">
        <f t="shared" si="9"/>
        <v>21</v>
      </c>
      <c r="P39" s="235">
        <f t="shared" si="9"/>
        <v>8</v>
      </c>
      <c r="Q39" s="235">
        <f t="shared" si="9"/>
        <v>13</v>
      </c>
      <c r="R39" s="235">
        <f>SUM(R40:R50)</f>
        <v>71</v>
      </c>
      <c r="S39" s="235">
        <f t="shared" si="9"/>
        <v>17</v>
      </c>
      <c r="T39" s="235">
        <f t="shared" si="9"/>
        <v>54</v>
      </c>
      <c r="U39" s="235">
        <f t="shared" si="9"/>
        <v>5112</v>
      </c>
      <c r="V39" s="235">
        <f t="shared" si="9"/>
        <v>1971</v>
      </c>
      <c r="W39" s="235">
        <f t="shared" si="9"/>
        <v>3141</v>
      </c>
      <c r="Y39" s="230"/>
      <c r="Z39" s="230"/>
      <c r="AA39" s="230"/>
      <c r="AB39" s="230"/>
      <c r="AC39" s="230"/>
      <c r="AD39" s="229"/>
      <c r="AE39" s="230"/>
      <c r="AF39" s="229"/>
      <c r="AG39" s="230"/>
    </row>
    <row r="40" spans="1:33" ht="17.25" customHeight="1">
      <c r="A40" s="231" t="s">
        <v>271</v>
      </c>
      <c r="B40" s="232">
        <f t="shared" si="0"/>
        <v>26</v>
      </c>
      <c r="C40" s="233">
        <v>272</v>
      </c>
      <c r="D40" s="233">
        <v>88</v>
      </c>
      <c r="E40" s="233">
        <v>184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1</v>
      </c>
      <c r="S40" s="233">
        <v>0</v>
      </c>
      <c r="T40" s="233">
        <v>1</v>
      </c>
      <c r="U40" s="233">
        <v>74</v>
      </c>
      <c r="V40" s="233">
        <v>27</v>
      </c>
      <c r="W40" s="233">
        <v>47</v>
      </c>
      <c r="Y40" s="230"/>
      <c r="Z40" s="230"/>
      <c r="AA40" s="230"/>
      <c r="AB40" s="230"/>
      <c r="AC40" s="230"/>
      <c r="AD40" s="229"/>
      <c r="AE40" s="230"/>
      <c r="AF40" s="229"/>
      <c r="AG40" s="230"/>
    </row>
    <row r="41" spans="1:33" ht="17.25" customHeight="1">
      <c r="A41" s="231" t="s">
        <v>272</v>
      </c>
      <c r="B41" s="232">
        <f t="shared" si="0"/>
        <v>27</v>
      </c>
      <c r="C41" s="233">
        <v>748</v>
      </c>
      <c r="D41" s="233">
        <v>271</v>
      </c>
      <c r="E41" s="233">
        <v>477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33">
        <v>0</v>
      </c>
      <c r="U41" s="233">
        <v>255</v>
      </c>
      <c r="V41" s="233">
        <v>78</v>
      </c>
      <c r="W41" s="233">
        <v>177</v>
      </c>
      <c r="Y41" s="230"/>
      <c r="Z41" s="230"/>
      <c r="AA41" s="230"/>
      <c r="AB41" s="230"/>
      <c r="AC41" s="230"/>
      <c r="AD41" s="229"/>
      <c r="AE41" s="230"/>
      <c r="AF41" s="229"/>
      <c r="AG41" s="230"/>
    </row>
    <row r="42" spans="1:33" ht="17.25" customHeight="1">
      <c r="A42" s="231" t="s">
        <v>273</v>
      </c>
      <c r="B42" s="232">
        <f t="shared" si="0"/>
        <v>28</v>
      </c>
      <c r="C42" s="233">
        <v>1419</v>
      </c>
      <c r="D42" s="233">
        <v>548</v>
      </c>
      <c r="E42" s="233">
        <v>871</v>
      </c>
      <c r="F42" s="233">
        <v>1</v>
      </c>
      <c r="G42" s="233">
        <v>0</v>
      </c>
      <c r="H42" s="233">
        <v>1</v>
      </c>
      <c r="I42" s="233">
        <v>1</v>
      </c>
      <c r="J42" s="233">
        <v>1</v>
      </c>
      <c r="K42" s="233">
        <v>0</v>
      </c>
      <c r="L42" s="233">
        <v>2</v>
      </c>
      <c r="M42" s="233">
        <v>2</v>
      </c>
      <c r="N42" s="233">
        <v>0</v>
      </c>
      <c r="O42" s="233">
        <v>2</v>
      </c>
      <c r="P42" s="233">
        <v>2</v>
      </c>
      <c r="Q42" s="233">
        <v>0</v>
      </c>
      <c r="R42" s="233">
        <v>8</v>
      </c>
      <c r="S42" s="233">
        <v>1</v>
      </c>
      <c r="T42" s="233">
        <v>7</v>
      </c>
      <c r="U42" s="233">
        <v>580</v>
      </c>
      <c r="V42" s="233">
        <v>254</v>
      </c>
      <c r="W42" s="233">
        <v>326</v>
      </c>
      <c r="Y42" s="230"/>
      <c r="Z42" s="230"/>
      <c r="AA42" s="230"/>
      <c r="AB42" s="230"/>
      <c r="AC42" s="230"/>
      <c r="AD42" s="229"/>
      <c r="AE42" s="230"/>
      <c r="AF42" s="229"/>
      <c r="AG42" s="230"/>
    </row>
    <row r="43" spans="1:33" ht="17.25" customHeight="1">
      <c r="A43" s="231" t="s">
        <v>274</v>
      </c>
      <c r="B43" s="232">
        <f t="shared" si="0"/>
        <v>29</v>
      </c>
      <c r="C43" s="233">
        <v>1963</v>
      </c>
      <c r="D43" s="233">
        <v>723</v>
      </c>
      <c r="E43" s="233">
        <v>1240</v>
      </c>
      <c r="F43" s="233">
        <v>8</v>
      </c>
      <c r="G43" s="233">
        <v>4</v>
      </c>
      <c r="H43" s="233">
        <v>4</v>
      </c>
      <c r="I43" s="233">
        <v>9</v>
      </c>
      <c r="J43" s="233">
        <v>5</v>
      </c>
      <c r="K43" s="233">
        <v>4</v>
      </c>
      <c r="L43" s="233">
        <v>3</v>
      </c>
      <c r="M43" s="233">
        <v>2</v>
      </c>
      <c r="N43" s="233">
        <v>1</v>
      </c>
      <c r="O43" s="233">
        <v>2</v>
      </c>
      <c r="P43" s="233">
        <v>1</v>
      </c>
      <c r="Q43" s="233">
        <v>1</v>
      </c>
      <c r="R43" s="233">
        <v>12</v>
      </c>
      <c r="S43" s="233">
        <v>5</v>
      </c>
      <c r="T43" s="233">
        <v>7</v>
      </c>
      <c r="U43" s="233">
        <v>945</v>
      </c>
      <c r="V43" s="233">
        <v>396</v>
      </c>
      <c r="W43" s="233">
        <v>549</v>
      </c>
      <c r="Y43" s="230"/>
      <c r="Z43" s="230"/>
      <c r="AA43" s="230"/>
      <c r="AB43" s="230"/>
      <c r="AC43" s="230"/>
      <c r="AD43" s="229"/>
      <c r="AE43" s="230"/>
      <c r="AF43" s="229"/>
      <c r="AG43" s="230"/>
    </row>
    <row r="44" spans="1:33" ht="17.25" customHeight="1">
      <c r="A44" s="231" t="s">
        <v>275</v>
      </c>
      <c r="B44" s="232">
        <f t="shared" si="0"/>
        <v>30</v>
      </c>
      <c r="C44" s="233">
        <v>1815</v>
      </c>
      <c r="D44" s="233">
        <v>629</v>
      </c>
      <c r="E44" s="233">
        <v>1186</v>
      </c>
      <c r="F44" s="233">
        <v>14</v>
      </c>
      <c r="G44" s="233">
        <v>9</v>
      </c>
      <c r="H44" s="233">
        <v>5</v>
      </c>
      <c r="I44" s="233">
        <v>14</v>
      </c>
      <c r="J44" s="233">
        <v>9</v>
      </c>
      <c r="K44" s="233">
        <v>5</v>
      </c>
      <c r="L44" s="233">
        <v>7</v>
      </c>
      <c r="M44" s="233">
        <v>4</v>
      </c>
      <c r="N44" s="233">
        <v>3</v>
      </c>
      <c r="O44" s="233">
        <v>1</v>
      </c>
      <c r="P44" s="233">
        <v>1</v>
      </c>
      <c r="Q44" s="233">
        <v>0</v>
      </c>
      <c r="R44" s="233">
        <v>12</v>
      </c>
      <c r="S44" s="233">
        <v>2</v>
      </c>
      <c r="T44" s="233">
        <v>10</v>
      </c>
      <c r="U44" s="233">
        <v>926</v>
      </c>
      <c r="V44" s="233">
        <v>354</v>
      </c>
      <c r="W44" s="233">
        <v>572</v>
      </c>
      <c r="Y44" s="230"/>
      <c r="Z44" s="230"/>
      <c r="AA44" s="230"/>
      <c r="AB44" s="230"/>
      <c r="AC44" s="230"/>
      <c r="AD44" s="229"/>
      <c r="AE44" s="230"/>
      <c r="AF44" s="229"/>
      <c r="AG44" s="230"/>
    </row>
    <row r="45" spans="1:33" ht="17.25" customHeight="1">
      <c r="A45" s="231" t="s">
        <v>276</v>
      </c>
      <c r="B45" s="232">
        <f t="shared" si="0"/>
        <v>31</v>
      </c>
      <c r="C45" s="233">
        <v>1830</v>
      </c>
      <c r="D45" s="233">
        <v>550</v>
      </c>
      <c r="E45" s="233">
        <v>1280</v>
      </c>
      <c r="F45" s="233">
        <v>27</v>
      </c>
      <c r="G45" s="233">
        <v>14</v>
      </c>
      <c r="H45" s="233">
        <v>13</v>
      </c>
      <c r="I45" s="233">
        <v>9</v>
      </c>
      <c r="J45" s="233">
        <v>3</v>
      </c>
      <c r="K45" s="233">
        <v>6</v>
      </c>
      <c r="L45" s="233">
        <v>20</v>
      </c>
      <c r="M45" s="233">
        <v>16</v>
      </c>
      <c r="N45" s="233">
        <v>4</v>
      </c>
      <c r="O45" s="233">
        <v>8</v>
      </c>
      <c r="P45" s="233">
        <v>2</v>
      </c>
      <c r="Q45" s="233">
        <v>6</v>
      </c>
      <c r="R45" s="233">
        <v>19</v>
      </c>
      <c r="S45" s="233">
        <v>5</v>
      </c>
      <c r="T45" s="233">
        <v>14</v>
      </c>
      <c r="U45" s="233">
        <v>873</v>
      </c>
      <c r="V45" s="233">
        <v>281</v>
      </c>
      <c r="W45" s="233">
        <v>592</v>
      </c>
      <c r="Y45" s="230"/>
      <c r="Z45" s="230"/>
      <c r="AA45" s="230"/>
      <c r="AB45" s="230"/>
      <c r="AC45" s="230"/>
      <c r="AD45" s="229"/>
      <c r="AE45" s="230"/>
      <c r="AF45" s="229"/>
      <c r="AG45" s="230"/>
    </row>
    <row r="46" spans="1:33" ht="17.25" customHeight="1">
      <c r="A46" s="231" t="s">
        <v>277</v>
      </c>
      <c r="B46" s="232">
        <f t="shared" si="0"/>
        <v>32</v>
      </c>
      <c r="C46" s="233">
        <v>1428</v>
      </c>
      <c r="D46" s="233">
        <v>420</v>
      </c>
      <c r="E46" s="233">
        <v>1008</v>
      </c>
      <c r="F46" s="233">
        <v>16</v>
      </c>
      <c r="G46" s="233">
        <v>9</v>
      </c>
      <c r="H46" s="233">
        <v>7</v>
      </c>
      <c r="I46" s="233">
        <v>10</v>
      </c>
      <c r="J46" s="233">
        <v>4</v>
      </c>
      <c r="K46" s="233">
        <v>6</v>
      </c>
      <c r="L46" s="233">
        <v>14</v>
      </c>
      <c r="M46" s="233">
        <v>10</v>
      </c>
      <c r="N46" s="233">
        <v>4</v>
      </c>
      <c r="O46" s="233">
        <v>2</v>
      </c>
      <c r="P46" s="233">
        <v>0</v>
      </c>
      <c r="Q46" s="233">
        <v>2</v>
      </c>
      <c r="R46" s="233">
        <v>9</v>
      </c>
      <c r="S46" s="233">
        <v>1</v>
      </c>
      <c r="T46" s="233">
        <v>8</v>
      </c>
      <c r="U46" s="233">
        <v>605</v>
      </c>
      <c r="V46" s="233">
        <v>185</v>
      </c>
      <c r="W46" s="233">
        <v>420</v>
      </c>
      <c r="Y46" s="230"/>
      <c r="Z46" s="230"/>
      <c r="AA46" s="230"/>
      <c r="AB46" s="230"/>
      <c r="AC46" s="230"/>
      <c r="AD46" s="229"/>
      <c r="AE46" s="230"/>
      <c r="AF46" s="229"/>
      <c r="AG46" s="230"/>
    </row>
    <row r="47" spans="1:33" ht="17.25" customHeight="1">
      <c r="A47" s="231" t="s">
        <v>278</v>
      </c>
      <c r="B47" s="232">
        <f t="shared" si="0"/>
        <v>33</v>
      </c>
      <c r="C47" s="233">
        <v>1015</v>
      </c>
      <c r="D47" s="233">
        <v>353</v>
      </c>
      <c r="E47" s="233">
        <v>662</v>
      </c>
      <c r="F47" s="233">
        <v>10</v>
      </c>
      <c r="G47" s="233">
        <v>6</v>
      </c>
      <c r="H47" s="233">
        <v>4</v>
      </c>
      <c r="I47" s="233">
        <v>8</v>
      </c>
      <c r="J47" s="233">
        <v>4</v>
      </c>
      <c r="K47" s="233">
        <v>4</v>
      </c>
      <c r="L47" s="233">
        <v>8</v>
      </c>
      <c r="M47" s="233">
        <v>3</v>
      </c>
      <c r="N47" s="233">
        <v>5</v>
      </c>
      <c r="O47" s="233">
        <v>5</v>
      </c>
      <c r="P47" s="233">
        <v>2</v>
      </c>
      <c r="Q47" s="233">
        <v>3</v>
      </c>
      <c r="R47" s="233">
        <v>5</v>
      </c>
      <c r="S47" s="233">
        <v>1</v>
      </c>
      <c r="T47" s="233">
        <v>4</v>
      </c>
      <c r="U47" s="233">
        <v>407</v>
      </c>
      <c r="V47" s="233">
        <v>142</v>
      </c>
      <c r="W47" s="233">
        <v>265</v>
      </c>
      <c r="Y47" s="230"/>
      <c r="Z47" s="230"/>
      <c r="AA47" s="230"/>
      <c r="AB47" s="230"/>
      <c r="AC47" s="230"/>
      <c r="AD47" s="229"/>
      <c r="AE47" s="230"/>
      <c r="AF47" s="229"/>
      <c r="AG47" s="230"/>
    </row>
    <row r="48" spans="1:33" ht="17.25" customHeight="1">
      <c r="A48" s="231" t="s">
        <v>279</v>
      </c>
      <c r="B48" s="232">
        <f t="shared" si="0"/>
        <v>34</v>
      </c>
      <c r="C48" s="233">
        <v>569</v>
      </c>
      <c r="D48" s="233">
        <v>247</v>
      </c>
      <c r="E48" s="233">
        <v>322</v>
      </c>
      <c r="F48" s="233">
        <v>19</v>
      </c>
      <c r="G48" s="233">
        <v>8</v>
      </c>
      <c r="H48" s="233">
        <v>11</v>
      </c>
      <c r="I48" s="233">
        <v>6</v>
      </c>
      <c r="J48" s="233">
        <v>3</v>
      </c>
      <c r="K48" s="233">
        <v>3</v>
      </c>
      <c r="L48" s="233">
        <v>4</v>
      </c>
      <c r="M48" s="233">
        <v>0</v>
      </c>
      <c r="N48" s="233">
        <v>4</v>
      </c>
      <c r="O48" s="233">
        <v>0</v>
      </c>
      <c r="P48" s="233">
        <v>0</v>
      </c>
      <c r="Q48" s="233">
        <v>0</v>
      </c>
      <c r="R48" s="233">
        <v>4</v>
      </c>
      <c r="S48" s="233">
        <v>2</v>
      </c>
      <c r="T48" s="233">
        <v>2</v>
      </c>
      <c r="U48" s="233">
        <v>208</v>
      </c>
      <c r="V48" s="233">
        <v>93</v>
      </c>
      <c r="W48" s="233">
        <v>115</v>
      </c>
      <c r="Y48" s="230"/>
      <c r="Z48" s="230"/>
      <c r="AA48" s="230"/>
      <c r="AB48" s="230"/>
      <c r="AC48" s="230"/>
      <c r="AD48" s="229"/>
      <c r="AE48" s="230"/>
      <c r="AF48" s="229"/>
      <c r="AG48" s="230"/>
    </row>
    <row r="49" spans="1:33" ht="17.25" customHeight="1">
      <c r="A49" s="231" t="s">
        <v>280</v>
      </c>
      <c r="B49" s="232">
        <f t="shared" si="0"/>
        <v>35</v>
      </c>
      <c r="C49" s="233">
        <v>287</v>
      </c>
      <c r="D49" s="233">
        <v>144</v>
      </c>
      <c r="E49" s="233">
        <v>143</v>
      </c>
      <c r="F49" s="233">
        <v>13</v>
      </c>
      <c r="G49" s="233">
        <v>7</v>
      </c>
      <c r="H49" s="233">
        <v>6</v>
      </c>
      <c r="I49" s="233">
        <v>4</v>
      </c>
      <c r="J49" s="233">
        <v>2</v>
      </c>
      <c r="K49" s="233">
        <v>2</v>
      </c>
      <c r="L49" s="233">
        <v>3</v>
      </c>
      <c r="M49" s="233">
        <v>2</v>
      </c>
      <c r="N49" s="233">
        <v>1</v>
      </c>
      <c r="O49" s="233">
        <v>1</v>
      </c>
      <c r="P49" s="233">
        <v>0</v>
      </c>
      <c r="Q49" s="233">
        <v>1</v>
      </c>
      <c r="R49" s="233">
        <v>0</v>
      </c>
      <c r="S49" s="233">
        <v>0</v>
      </c>
      <c r="T49" s="233">
        <v>0</v>
      </c>
      <c r="U49" s="233">
        <v>116</v>
      </c>
      <c r="V49" s="233">
        <v>67</v>
      </c>
      <c r="W49" s="233">
        <v>49</v>
      </c>
      <c r="Y49" s="230"/>
      <c r="Z49" s="230"/>
      <c r="AA49" s="230"/>
      <c r="AB49" s="230"/>
      <c r="AC49" s="230"/>
      <c r="AD49" s="229"/>
      <c r="AE49" s="230"/>
      <c r="AF49" s="229"/>
      <c r="AG49" s="230"/>
    </row>
    <row r="50" spans="1:33" ht="17.25" customHeight="1">
      <c r="A50" s="231" t="s">
        <v>281</v>
      </c>
      <c r="B50" s="232">
        <f t="shared" si="0"/>
        <v>36</v>
      </c>
      <c r="C50" s="233">
        <v>318</v>
      </c>
      <c r="D50" s="233">
        <v>234</v>
      </c>
      <c r="E50" s="233">
        <v>84</v>
      </c>
      <c r="F50" s="233">
        <v>7</v>
      </c>
      <c r="G50" s="233">
        <v>6</v>
      </c>
      <c r="H50" s="233">
        <v>1</v>
      </c>
      <c r="I50" s="233">
        <v>4</v>
      </c>
      <c r="J50" s="233">
        <v>4</v>
      </c>
      <c r="K50" s="233">
        <v>0</v>
      </c>
      <c r="L50" s="233">
        <v>2</v>
      </c>
      <c r="M50" s="233">
        <v>0</v>
      </c>
      <c r="N50" s="233">
        <v>2</v>
      </c>
      <c r="O50" s="233">
        <v>0</v>
      </c>
      <c r="P50" s="233">
        <v>0</v>
      </c>
      <c r="Q50" s="233">
        <v>0</v>
      </c>
      <c r="R50" s="233">
        <v>1</v>
      </c>
      <c r="S50" s="233">
        <v>0</v>
      </c>
      <c r="T50" s="233">
        <v>1</v>
      </c>
      <c r="U50" s="233">
        <v>123</v>
      </c>
      <c r="V50" s="233">
        <v>94</v>
      </c>
      <c r="W50" s="233">
        <v>29</v>
      </c>
      <c r="Y50" s="230"/>
      <c r="Z50" s="230"/>
      <c r="AA50" s="230"/>
      <c r="AB50" s="230"/>
      <c r="AC50" s="230"/>
      <c r="AD50" s="229"/>
      <c r="AE50" s="230"/>
      <c r="AF50" s="229"/>
      <c r="AG50" s="230"/>
    </row>
    <row r="51" spans="1:33" ht="28.5" customHeight="1">
      <c r="A51" s="226" t="s">
        <v>254</v>
      </c>
      <c r="B51" s="227">
        <f t="shared" si="0"/>
        <v>37</v>
      </c>
      <c r="C51" s="228">
        <f>+C52+C53</f>
        <v>138</v>
      </c>
      <c r="D51" s="228">
        <f aca="true" t="shared" si="10" ref="D51:W51">+D52+D53</f>
        <v>45</v>
      </c>
      <c r="E51" s="228">
        <f t="shared" si="10"/>
        <v>93</v>
      </c>
      <c r="F51" s="228">
        <f t="shared" si="10"/>
        <v>0</v>
      </c>
      <c r="G51" s="228">
        <f t="shared" si="10"/>
        <v>0</v>
      </c>
      <c r="H51" s="228">
        <f t="shared" si="10"/>
        <v>0</v>
      </c>
      <c r="I51" s="228">
        <f t="shared" si="10"/>
        <v>0</v>
      </c>
      <c r="J51" s="228">
        <f t="shared" si="10"/>
        <v>0</v>
      </c>
      <c r="K51" s="228">
        <f t="shared" si="10"/>
        <v>0</v>
      </c>
      <c r="L51" s="228">
        <f t="shared" si="10"/>
        <v>0</v>
      </c>
      <c r="M51" s="228">
        <f t="shared" si="10"/>
        <v>0</v>
      </c>
      <c r="N51" s="228">
        <f t="shared" si="10"/>
        <v>0</v>
      </c>
      <c r="O51" s="228">
        <f t="shared" si="10"/>
        <v>0</v>
      </c>
      <c r="P51" s="228">
        <f t="shared" si="10"/>
        <v>0</v>
      </c>
      <c r="Q51" s="228">
        <f t="shared" si="10"/>
        <v>0</v>
      </c>
      <c r="R51" s="228">
        <f>+R52+R53</f>
        <v>2</v>
      </c>
      <c r="S51" s="228">
        <f t="shared" si="10"/>
        <v>0</v>
      </c>
      <c r="T51" s="228">
        <f t="shared" si="10"/>
        <v>2</v>
      </c>
      <c r="U51" s="228">
        <f t="shared" si="10"/>
        <v>105</v>
      </c>
      <c r="V51" s="228">
        <f t="shared" si="10"/>
        <v>36</v>
      </c>
      <c r="W51" s="228">
        <f t="shared" si="10"/>
        <v>69</v>
      </c>
      <c r="Y51" s="230"/>
      <c r="Z51" s="230"/>
      <c r="AA51" s="230"/>
      <c r="AB51" s="230"/>
      <c r="AC51" s="230"/>
      <c r="AD51" s="229"/>
      <c r="AE51" s="230"/>
      <c r="AF51" s="229"/>
      <c r="AG51" s="230"/>
    </row>
    <row r="52" spans="1:33" ht="17.25" customHeight="1">
      <c r="A52" s="231" t="s">
        <v>282</v>
      </c>
      <c r="B52" s="232">
        <f t="shared" si="0"/>
        <v>38</v>
      </c>
      <c r="C52" s="233">
        <v>125</v>
      </c>
      <c r="D52" s="233">
        <v>39</v>
      </c>
      <c r="E52" s="233">
        <v>86</v>
      </c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3">
        <v>0</v>
      </c>
      <c r="R52" s="233">
        <v>2</v>
      </c>
      <c r="S52" s="233">
        <v>0</v>
      </c>
      <c r="T52" s="233">
        <v>2</v>
      </c>
      <c r="U52" s="233">
        <v>96</v>
      </c>
      <c r="V52" s="233">
        <v>34</v>
      </c>
      <c r="W52" s="233">
        <v>62</v>
      </c>
      <c r="Y52" s="230"/>
      <c r="Z52" s="230"/>
      <c r="AA52" s="230"/>
      <c r="AB52" s="230"/>
      <c r="AC52" s="230"/>
      <c r="AD52" s="229"/>
      <c r="AE52" s="230"/>
      <c r="AF52" s="229"/>
      <c r="AG52" s="230"/>
    </row>
    <row r="53" spans="1:33" ht="17.25" customHeight="1">
      <c r="A53" s="231" t="s">
        <v>283</v>
      </c>
      <c r="B53" s="232">
        <f t="shared" si="0"/>
        <v>39</v>
      </c>
      <c r="C53" s="233">
        <v>13</v>
      </c>
      <c r="D53" s="233">
        <v>6</v>
      </c>
      <c r="E53" s="233">
        <v>7</v>
      </c>
      <c r="F53" s="233">
        <v>0</v>
      </c>
      <c r="G53" s="233">
        <v>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3">
        <v>0</v>
      </c>
      <c r="T53" s="233">
        <v>0</v>
      </c>
      <c r="U53" s="233">
        <v>9</v>
      </c>
      <c r="V53" s="233">
        <v>2</v>
      </c>
      <c r="W53" s="233">
        <v>7</v>
      </c>
      <c r="Y53" s="230"/>
      <c r="Z53" s="230"/>
      <c r="AA53" s="230"/>
      <c r="AB53" s="230"/>
      <c r="AC53" s="230"/>
      <c r="AD53" s="229"/>
      <c r="AE53" s="230"/>
      <c r="AF53" s="229"/>
      <c r="AG53" s="230"/>
    </row>
    <row r="54" spans="1:33" ht="32.25" customHeight="1">
      <c r="A54" s="226" t="s">
        <v>255</v>
      </c>
      <c r="B54" s="227">
        <f t="shared" si="0"/>
        <v>40</v>
      </c>
      <c r="C54" s="228">
        <f>+C55+C56+C57+C58</f>
        <v>138</v>
      </c>
      <c r="D54" s="228">
        <f aca="true" t="shared" si="11" ref="D54:W54">+D55+D56+D57+D58</f>
        <v>45</v>
      </c>
      <c r="E54" s="228">
        <f t="shared" si="11"/>
        <v>93</v>
      </c>
      <c r="F54" s="228">
        <f t="shared" si="11"/>
        <v>0</v>
      </c>
      <c r="G54" s="228">
        <f t="shared" si="11"/>
        <v>0</v>
      </c>
      <c r="H54" s="228">
        <f t="shared" si="11"/>
        <v>0</v>
      </c>
      <c r="I54" s="228">
        <f t="shared" si="11"/>
        <v>0</v>
      </c>
      <c r="J54" s="228">
        <f t="shared" si="11"/>
        <v>0</v>
      </c>
      <c r="K54" s="228">
        <f t="shared" si="11"/>
        <v>0</v>
      </c>
      <c r="L54" s="228">
        <f t="shared" si="11"/>
        <v>0</v>
      </c>
      <c r="M54" s="228">
        <f t="shared" si="11"/>
        <v>0</v>
      </c>
      <c r="N54" s="228">
        <f t="shared" si="11"/>
        <v>0</v>
      </c>
      <c r="O54" s="228">
        <f t="shared" si="11"/>
        <v>0</v>
      </c>
      <c r="P54" s="228">
        <f t="shared" si="11"/>
        <v>0</v>
      </c>
      <c r="Q54" s="228">
        <f t="shared" si="11"/>
        <v>0</v>
      </c>
      <c r="R54" s="228">
        <f>+R55+R56+R57+R58</f>
        <v>2</v>
      </c>
      <c r="S54" s="228">
        <f t="shared" si="11"/>
        <v>0</v>
      </c>
      <c r="T54" s="228">
        <f t="shared" si="11"/>
        <v>2</v>
      </c>
      <c r="U54" s="228">
        <f t="shared" si="11"/>
        <v>105</v>
      </c>
      <c r="V54" s="228">
        <f t="shared" si="11"/>
        <v>36</v>
      </c>
      <c r="W54" s="228">
        <f t="shared" si="11"/>
        <v>69</v>
      </c>
      <c r="Y54" s="230"/>
      <c r="Z54" s="230"/>
      <c r="AA54" s="230"/>
      <c r="AB54" s="230"/>
      <c r="AC54" s="230"/>
      <c r="AD54" s="229"/>
      <c r="AE54" s="230"/>
      <c r="AF54" s="229"/>
      <c r="AG54" s="230"/>
    </row>
    <row r="55" spans="1:33" ht="17.25" customHeight="1">
      <c r="A55" s="231" t="s">
        <v>284</v>
      </c>
      <c r="B55" s="232">
        <f t="shared" si="0"/>
        <v>41</v>
      </c>
      <c r="C55" s="233">
        <v>80</v>
      </c>
      <c r="D55" s="233">
        <v>27</v>
      </c>
      <c r="E55" s="233">
        <v>53</v>
      </c>
      <c r="F55" s="233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3">
        <v>0</v>
      </c>
      <c r="Q55" s="233">
        <v>0</v>
      </c>
      <c r="R55" s="233">
        <v>0</v>
      </c>
      <c r="S55" s="233">
        <v>0</v>
      </c>
      <c r="T55" s="233">
        <v>0</v>
      </c>
      <c r="U55" s="233">
        <v>66</v>
      </c>
      <c r="V55" s="233">
        <v>25</v>
      </c>
      <c r="W55" s="233">
        <v>41</v>
      </c>
      <c r="Y55" s="230"/>
      <c r="Z55" s="230"/>
      <c r="AA55" s="230"/>
      <c r="AB55" s="230"/>
      <c r="AC55" s="230"/>
      <c r="AD55" s="229"/>
      <c r="AE55" s="230"/>
      <c r="AF55" s="229"/>
      <c r="AG55" s="230"/>
    </row>
    <row r="56" spans="1:33" ht="17.25" customHeight="1">
      <c r="A56" s="231" t="s">
        <v>285</v>
      </c>
      <c r="B56" s="232">
        <f t="shared" si="0"/>
        <v>42</v>
      </c>
      <c r="C56" s="233">
        <v>12</v>
      </c>
      <c r="D56" s="233">
        <v>4</v>
      </c>
      <c r="E56" s="233">
        <v>8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3">
        <v>8</v>
      </c>
      <c r="V56" s="233">
        <v>1</v>
      </c>
      <c r="W56" s="233">
        <v>7</v>
      </c>
      <c r="Y56" s="230"/>
      <c r="Z56" s="230"/>
      <c r="AA56" s="230"/>
      <c r="AB56" s="230"/>
      <c r="AC56" s="230"/>
      <c r="AD56" s="229"/>
      <c r="AE56" s="230"/>
      <c r="AF56" s="229"/>
      <c r="AG56" s="230"/>
    </row>
    <row r="57" spans="1:33" ht="17.25" customHeight="1">
      <c r="A57" s="231" t="s">
        <v>286</v>
      </c>
      <c r="B57" s="232">
        <f t="shared" si="0"/>
        <v>43</v>
      </c>
      <c r="C57" s="233">
        <v>11</v>
      </c>
      <c r="D57" s="233">
        <v>4</v>
      </c>
      <c r="E57" s="233">
        <v>7</v>
      </c>
      <c r="F57" s="233">
        <v>0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1</v>
      </c>
      <c r="S57" s="233">
        <v>0</v>
      </c>
      <c r="T57" s="233">
        <v>1</v>
      </c>
      <c r="U57" s="233">
        <v>6</v>
      </c>
      <c r="V57" s="233">
        <v>2</v>
      </c>
      <c r="W57" s="233">
        <v>4</v>
      </c>
      <c r="Y57" s="230"/>
      <c r="Z57" s="230"/>
      <c r="AA57" s="230"/>
      <c r="AB57" s="230"/>
      <c r="AC57" s="230"/>
      <c r="AD57" s="229"/>
      <c r="AE57" s="230"/>
      <c r="AF57" s="229"/>
      <c r="AG57" s="230"/>
    </row>
    <row r="58" spans="1:33" ht="17.25" customHeight="1">
      <c r="A58" s="231" t="s">
        <v>287</v>
      </c>
      <c r="B58" s="232">
        <f t="shared" si="0"/>
        <v>44</v>
      </c>
      <c r="C58" s="233">
        <v>35</v>
      </c>
      <c r="D58" s="233">
        <v>10</v>
      </c>
      <c r="E58" s="233">
        <v>25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3">
        <v>0</v>
      </c>
      <c r="Q58" s="233">
        <v>0</v>
      </c>
      <c r="R58" s="233">
        <v>1</v>
      </c>
      <c r="S58" s="233">
        <v>0</v>
      </c>
      <c r="T58" s="233">
        <v>1</v>
      </c>
      <c r="U58" s="233">
        <v>25</v>
      </c>
      <c r="V58" s="233">
        <v>8</v>
      </c>
      <c r="W58" s="233">
        <v>17</v>
      </c>
      <c r="Y58" s="230"/>
      <c r="Z58" s="230"/>
      <c r="AA58" s="230"/>
      <c r="AB58" s="230"/>
      <c r="AC58" s="230"/>
      <c r="AD58" s="229"/>
      <c r="AE58" s="230"/>
      <c r="AF58" s="229"/>
      <c r="AG58" s="230"/>
    </row>
    <row r="59" spans="1:23" ht="17.25" customHeight="1">
      <c r="A59" s="216"/>
      <c r="B59" s="215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16"/>
      <c r="R59" s="216"/>
      <c r="S59" s="216"/>
      <c r="T59" s="216"/>
      <c r="U59" s="216"/>
      <c r="V59" s="216"/>
      <c r="W59" s="216"/>
    </row>
    <row r="60" spans="1:23" ht="17.25" customHeight="1">
      <c r="A60" s="216"/>
      <c r="B60" s="237"/>
      <c r="C60" s="216"/>
      <c r="D60" s="216"/>
      <c r="E60" s="216"/>
      <c r="F60" s="216"/>
      <c r="G60" s="216"/>
      <c r="H60" s="216"/>
      <c r="I60" s="217"/>
      <c r="J60" s="217"/>
      <c r="K60" s="217"/>
      <c r="L60" s="216"/>
      <c r="M60" s="217"/>
      <c r="N60" s="217"/>
      <c r="O60" s="217"/>
      <c r="P60" s="217"/>
      <c r="Q60" s="217"/>
      <c r="R60" s="217"/>
      <c r="S60" s="216"/>
      <c r="T60" s="216"/>
      <c r="U60" s="216"/>
      <c r="V60" s="216"/>
      <c r="W60" s="216"/>
    </row>
    <row r="61" spans="1:23" ht="17.25" customHeight="1">
      <c r="A61" s="216"/>
      <c r="B61" s="237"/>
      <c r="C61" s="216"/>
      <c r="D61" s="216"/>
      <c r="E61" s="216"/>
      <c r="F61" s="216"/>
      <c r="G61" s="216"/>
      <c r="H61" s="216"/>
      <c r="I61" s="217"/>
      <c r="J61" s="217"/>
      <c r="K61" s="217"/>
      <c r="L61" s="216"/>
      <c r="M61" s="217"/>
      <c r="N61" s="217"/>
      <c r="O61" s="217"/>
      <c r="P61" s="217"/>
      <c r="Q61" s="217"/>
      <c r="R61" s="217"/>
      <c r="S61" s="216"/>
      <c r="T61" s="216"/>
      <c r="U61" s="216"/>
      <c r="V61" s="216"/>
      <c r="W61" s="216"/>
    </row>
    <row r="62" spans="1:23" ht="17.25" customHeight="1">
      <c r="A62" s="216"/>
      <c r="B62" s="237"/>
      <c r="C62" s="217"/>
      <c r="D62" s="217"/>
      <c r="E62" s="216"/>
      <c r="F62" s="216"/>
      <c r="G62" s="216"/>
      <c r="H62" s="216"/>
      <c r="I62" s="217"/>
      <c r="J62" s="217"/>
      <c r="K62" s="217"/>
      <c r="L62" s="216"/>
      <c r="M62" s="217"/>
      <c r="N62" s="217"/>
      <c r="O62" s="217"/>
      <c r="P62" s="217"/>
      <c r="Q62" s="217"/>
      <c r="R62" s="217"/>
      <c r="S62" s="216"/>
      <c r="T62" s="216"/>
      <c r="U62" s="216"/>
      <c r="V62" s="216"/>
      <c r="W62" s="216"/>
    </row>
    <row r="63" spans="1:23" ht="17.25" customHeight="1">
      <c r="A63" s="216"/>
      <c r="B63" s="237"/>
      <c r="C63" s="217"/>
      <c r="D63" s="217"/>
      <c r="E63" s="216"/>
      <c r="F63" s="216"/>
      <c r="G63" s="216"/>
      <c r="H63" s="216"/>
      <c r="I63" s="217"/>
      <c r="J63" s="217"/>
      <c r="K63" s="217"/>
      <c r="L63" s="216"/>
      <c r="M63" s="217"/>
      <c r="N63" s="217"/>
      <c r="O63" s="217"/>
      <c r="P63" s="217"/>
      <c r="Q63" s="217"/>
      <c r="R63" s="217"/>
      <c r="S63" s="216"/>
      <c r="T63" s="216"/>
      <c r="U63" s="216"/>
      <c r="V63" s="216"/>
      <c r="W63" s="216"/>
    </row>
    <row r="64" spans="1:23" ht="17.25" customHeight="1">
      <c r="A64" s="216"/>
      <c r="B64" s="237"/>
      <c r="C64" s="217"/>
      <c r="D64" s="217"/>
      <c r="E64" s="216"/>
      <c r="F64" s="217"/>
      <c r="G64" s="217"/>
      <c r="H64" s="217"/>
      <c r="I64" s="217"/>
      <c r="J64" s="217"/>
      <c r="K64" s="217"/>
      <c r="L64" s="216"/>
      <c r="M64" s="217"/>
      <c r="N64" s="217"/>
      <c r="O64" s="217"/>
      <c r="P64" s="217"/>
      <c r="Q64" s="217"/>
      <c r="R64" s="217"/>
      <c r="S64" s="216"/>
      <c r="T64" s="216"/>
      <c r="U64" s="216"/>
      <c r="V64" s="216"/>
      <c r="W64" s="216"/>
    </row>
    <row r="65" spans="1:23" ht="17.25" customHeight="1">
      <c r="A65" s="216"/>
      <c r="B65" s="237"/>
      <c r="C65" s="217"/>
      <c r="D65" s="217"/>
      <c r="E65" s="216"/>
      <c r="F65" s="217"/>
      <c r="G65" s="217"/>
      <c r="H65" s="217"/>
      <c r="I65" s="217"/>
      <c r="J65" s="217"/>
      <c r="K65" s="217"/>
      <c r="L65" s="216"/>
      <c r="M65" s="217"/>
      <c r="N65" s="217"/>
      <c r="O65" s="217"/>
      <c r="P65" s="217"/>
      <c r="Q65" s="217"/>
      <c r="R65" s="217"/>
      <c r="S65" s="216"/>
      <c r="T65" s="216"/>
      <c r="U65" s="216"/>
      <c r="V65" s="216"/>
      <c r="W65" s="216"/>
    </row>
    <row r="66" spans="1:23" ht="17.25" customHeight="1">
      <c r="A66" s="216"/>
      <c r="B66" s="237"/>
      <c r="C66" s="217"/>
      <c r="D66" s="217"/>
      <c r="E66" s="216"/>
      <c r="F66" s="216"/>
      <c r="G66" s="216"/>
      <c r="H66" s="216"/>
      <c r="I66" s="217"/>
      <c r="J66" s="217"/>
      <c r="K66" s="217"/>
      <c r="L66" s="216"/>
      <c r="M66" s="217"/>
      <c r="N66" s="217"/>
      <c r="O66" s="217"/>
      <c r="P66" s="217"/>
      <c r="Q66" s="217"/>
      <c r="R66" s="217"/>
      <c r="S66" s="216"/>
      <c r="T66" s="216"/>
      <c r="U66" s="216"/>
      <c r="V66" s="216"/>
      <c r="W66" s="216"/>
    </row>
    <row r="67" spans="1:23" ht="17.25" customHeight="1">
      <c r="A67" s="216"/>
      <c r="B67" s="237"/>
      <c r="C67" s="216"/>
      <c r="D67" s="216"/>
      <c r="E67" s="216"/>
      <c r="F67" s="216"/>
      <c r="G67" s="216"/>
      <c r="H67" s="216"/>
      <c r="I67" s="217"/>
      <c r="J67" s="217"/>
      <c r="K67" s="217"/>
      <c r="L67" s="216"/>
      <c r="M67" s="217"/>
      <c r="N67" s="217"/>
      <c r="O67" s="217"/>
      <c r="P67" s="217"/>
      <c r="Q67" s="217"/>
      <c r="R67" s="217"/>
      <c r="S67" s="216"/>
      <c r="T67" s="216"/>
      <c r="U67" s="216"/>
      <c r="V67" s="216"/>
      <c r="W67" s="216"/>
    </row>
    <row r="68" spans="1:23" ht="17.25" customHeight="1">
      <c r="A68" s="216"/>
      <c r="B68" s="237"/>
      <c r="C68" s="216"/>
      <c r="D68" s="216"/>
      <c r="E68" s="216"/>
      <c r="F68" s="216"/>
      <c r="G68" s="216"/>
      <c r="H68" s="216"/>
      <c r="I68" s="217"/>
      <c r="J68" s="217"/>
      <c r="K68" s="217"/>
      <c r="L68" s="216"/>
      <c r="M68" s="217"/>
      <c r="N68" s="217"/>
      <c r="O68" s="217"/>
      <c r="P68" s="217"/>
      <c r="Q68" s="217"/>
      <c r="R68" s="217"/>
      <c r="S68" s="216"/>
      <c r="T68" s="216"/>
      <c r="U68" s="216"/>
      <c r="V68" s="216"/>
      <c r="W68" s="216"/>
    </row>
    <row r="69" spans="1:23" ht="17.25" customHeight="1">
      <c r="A69" s="216"/>
      <c r="B69" s="237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</row>
    <row r="70" spans="1:23" ht="17.25" customHeight="1">
      <c r="A70" s="216"/>
      <c r="B70" s="237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</row>
    <row r="71" spans="1:23" ht="17.25" customHeight="1">
      <c r="A71" s="216"/>
      <c r="B71" s="237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</row>
    <row r="72" spans="1:23" ht="17.25" customHeight="1">
      <c r="A72" s="216"/>
      <c r="B72" s="237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</row>
    <row r="73" spans="1:23" ht="17.25" customHeight="1">
      <c r="A73" s="217"/>
      <c r="B73" s="237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</row>
    <row r="74" spans="1:23" ht="17.25" customHeight="1">
      <c r="A74" s="216"/>
      <c r="B74" s="237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</row>
    <row r="75" spans="1:23" ht="17.25" customHeight="1">
      <c r="A75" s="236"/>
      <c r="B75" s="237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</row>
    <row r="76" spans="1:23" ht="17.25" customHeight="1">
      <c r="A76" s="216"/>
      <c r="B76" s="237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</row>
    <row r="77" spans="3:23" ht="17.25" customHeight="1"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</row>
  </sheetData>
  <sheetProtection/>
  <mergeCells count="15">
    <mergeCell ref="U12:U13"/>
    <mergeCell ref="V1:W1"/>
    <mergeCell ref="A1:C1"/>
    <mergeCell ref="A3:W3"/>
    <mergeCell ref="A11:A13"/>
    <mergeCell ref="B11:B13"/>
    <mergeCell ref="C11:C13"/>
    <mergeCell ref="D11:W11"/>
    <mergeCell ref="D12:D13"/>
    <mergeCell ref="E12:E13"/>
    <mergeCell ref="F12:F13"/>
    <mergeCell ref="I12:I13"/>
    <mergeCell ref="L12:L13"/>
    <mergeCell ref="O12:O13"/>
    <mergeCell ref="R12:R13"/>
  </mergeCells>
  <printOptions/>
  <pageMargins left="0.36" right="0" top="0" bottom="0" header="0" footer="0"/>
  <pageSetup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9"/>
  <sheetViews>
    <sheetView view="pageBreakPreview" zoomScaleSheetLayoutView="100" zoomScalePageLayoutView="0" workbookViewId="0" topLeftCell="A1">
      <selection activeCell="AC22" sqref="AC22"/>
    </sheetView>
  </sheetViews>
  <sheetFormatPr defaultColWidth="8.7109375" defaultRowHeight="27" customHeight="1"/>
  <cols>
    <col min="1" max="1" width="3.421875" style="2" customWidth="1"/>
    <col min="2" max="2" width="24.8515625" style="2" customWidth="1"/>
    <col min="3" max="3" width="4.8515625" style="2" customWidth="1"/>
    <col min="4" max="16" width="10.421875" style="2" customWidth="1"/>
    <col min="17" max="18" width="5.8515625" style="2" customWidth="1"/>
    <col min="19" max="19" width="7.8515625" style="2" customWidth="1"/>
    <col min="20" max="20" width="0.13671875" style="2" customWidth="1"/>
    <col min="21" max="21" width="5.8515625" style="2" customWidth="1"/>
    <col min="22" max="22" width="5.57421875" style="2" customWidth="1"/>
    <col min="23" max="23" width="16.28125" style="2" customWidth="1"/>
    <col min="24" max="25" width="6.140625" style="2" customWidth="1"/>
    <col min="26" max="26" width="2.57421875" style="2" customWidth="1"/>
    <col min="27" max="27" width="24.57421875" style="2" customWidth="1"/>
    <col min="28" max="28" width="5.421875" style="2" customWidth="1"/>
    <col min="29" max="29" width="5.57421875" style="2" customWidth="1"/>
    <col min="30" max="31" width="4.8515625" style="2" customWidth="1"/>
    <col min="32" max="32" width="1.57421875" style="2" customWidth="1"/>
    <col min="33" max="33" width="4.00390625" style="2" customWidth="1"/>
    <col min="34" max="35" width="4.8515625" style="2" customWidth="1"/>
    <col min="36" max="36" width="1.421875" style="2" customWidth="1"/>
    <col min="37" max="37" width="0.13671875" style="2" customWidth="1"/>
    <col min="38" max="38" width="4.00390625" style="2" customWidth="1"/>
    <col min="39" max="40" width="4.8515625" style="2" customWidth="1"/>
    <col min="41" max="41" width="5.57421875" style="2" customWidth="1"/>
    <col min="42" max="42" width="0.85546875" style="2" customWidth="1"/>
    <col min="43" max="43" width="4.00390625" style="2" customWidth="1"/>
    <col min="44" max="44" width="4.8515625" style="2" customWidth="1"/>
    <col min="45" max="45" width="5.57421875" style="2" customWidth="1"/>
    <col min="46" max="46" width="4.8515625" style="2" customWidth="1"/>
    <col min="47" max="47" width="1.57421875" style="2" customWidth="1"/>
    <col min="48" max="48" width="3.421875" style="2" customWidth="1"/>
    <col min="49" max="49" width="5.57421875" style="2" customWidth="1"/>
    <col min="50" max="51" width="4.8515625" style="2" customWidth="1"/>
    <col min="52" max="52" width="1.57421875" style="2" customWidth="1"/>
    <col min="53" max="53" width="4.00390625" style="2" customWidth="1"/>
    <col min="54" max="54" width="0.85546875" style="2" customWidth="1"/>
    <col min="55" max="55" width="4.00390625" style="2" customWidth="1"/>
    <col min="56" max="56" width="4.8515625" style="2" customWidth="1"/>
    <col min="57" max="57" width="13.140625" style="2" customWidth="1"/>
    <col min="58" max="16384" width="8.7109375" style="2" customWidth="1"/>
  </cols>
  <sheetData>
    <row r="2" spans="1:56" ht="27" customHeight="1">
      <c r="A2" s="1"/>
      <c r="B2" s="355"/>
      <c r="C2" s="3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37" t="s">
        <v>0</v>
      </c>
      <c r="V2" s="337"/>
      <c r="W2" s="27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37" t="s">
        <v>1</v>
      </c>
      <c r="AZ2" s="337"/>
      <c r="BA2" s="337"/>
      <c r="BB2" s="337"/>
      <c r="BC2" s="337"/>
      <c r="BD2" s="337"/>
    </row>
    <row r="3" spans="1:56" ht="27" customHeight="1">
      <c r="A3" s="1"/>
      <c r="B3" s="355"/>
      <c r="C3" s="35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37"/>
      <c r="AZ3" s="337"/>
      <c r="BA3" s="337"/>
      <c r="BB3" s="337"/>
      <c r="BC3" s="337"/>
      <c r="BD3" s="337"/>
    </row>
    <row r="4" spans="1:57" ht="27" customHeight="1">
      <c r="A4" s="1"/>
      <c r="B4" s="1"/>
      <c r="C4" s="350" t="s">
        <v>78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2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27"/>
      <c r="N5" s="327"/>
      <c r="O5" s="327"/>
      <c r="P5" s="327"/>
      <c r="Q5" s="327"/>
      <c r="R5" s="327"/>
      <c r="S5" s="327"/>
      <c r="T5" s="327"/>
      <c r="U5" s="32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27" customHeight="1">
      <c r="A6" s="1"/>
      <c r="B6" s="335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327"/>
      <c r="N6" s="327"/>
      <c r="O6" s="327"/>
      <c r="P6" s="327"/>
      <c r="Q6" s="327"/>
      <c r="R6" s="327"/>
      <c r="S6" s="327"/>
      <c r="T6" s="327"/>
      <c r="U6" s="32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27" customHeight="1">
      <c r="A7" s="1"/>
      <c r="B7" s="3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 t="s">
        <v>3</v>
      </c>
      <c r="W7" s="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27" customHeight="1">
      <c r="A8" s="1"/>
      <c r="B8" s="342" t="s">
        <v>4</v>
      </c>
      <c r="C8" s="342" t="s">
        <v>5</v>
      </c>
      <c r="D8" s="345" t="s">
        <v>6</v>
      </c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4"/>
      <c r="T8" s="4"/>
      <c r="U8" s="4"/>
      <c r="V8" s="4"/>
      <c r="W8" s="1"/>
      <c r="X8" s="348" t="s">
        <v>4</v>
      </c>
      <c r="Y8" s="344"/>
      <c r="Z8" s="344"/>
      <c r="AA8" s="343"/>
      <c r="AB8" s="342" t="s">
        <v>5</v>
      </c>
      <c r="AC8" s="347" t="s">
        <v>7</v>
      </c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1"/>
    </row>
    <row r="9" spans="1:57" ht="27" customHeight="1">
      <c r="A9" s="1"/>
      <c r="B9" s="342"/>
      <c r="C9" s="342"/>
      <c r="D9" s="345"/>
      <c r="E9" s="345" t="s">
        <v>8</v>
      </c>
      <c r="F9" s="345" t="s">
        <v>9</v>
      </c>
      <c r="G9" s="345" t="s">
        <v>10</v>
      </c>
      <c r="H9" s="344"/>
      <c r="I9" s="344"/>
      <c r="J9" s="345" t="s">
        <v>11</v>
      </c>
      <c r="K9" s="344"/>
      <c r="L9" s="344"/>
      <c r="M9" s="345" t="s">
        <v>12</v>
      </c>
      <c r="N9" s="344"/>
      <c r="O9" s="344"/>
      <c r="P9" s="345" t="s">
        <v>13</v>
      </c>
      <c r="Q9" s="344"/>
      <c r="R9" s="344"/>
      <c r="S9" s="345" t="s">
        <v>14</v>
      </c>
      <c r="T9" s="345"/>
      <c r="U9" s="345" t="s">
        <v>8</v>
      </c>
      <c r="V9" s="294"/>
      <c r="W9" s="1"/>
      <c r="X9" s="349"/>
      <c r="Y9" s="350"/>
      <c r="Z9" s="350"/>
      <c r="AA9" s="351"/>
      <c r="AB9" s="342"/>
      <c r="AC9" s="345" t="s">
        <v>15</v>
      </c>
      <c r="AD9" s="344"/>
      <c r="AE9" s="344"/>
      <c r="AF9" s="345" t="s">
        <v>16</v>
      </c>
      <c r="AG9" s="345"/>
      <c r="AH9" s="344"/>
      <c r="AI9" s="344"/>
      <c r="AJ9" s="345" t="s">
        <v>17</v>
      </c>
      <c r="AK9" s="345"/>
      <c r="AL9" s="345"/>
      <c r="AM9" s="344"/>
      <c r="AN9" s="344"/>
      <c r="AO9" s="345" t="s">
        <v>18</v>
      </c>
      <c r="AP9" s="344"/>
      <c r="AQ9" s="344"/>
      <c r="AR9" s="344"/>
      <c r="AS9" s="345" t="s">
        <v>19</v>
      </c>
      <c r="AT9" s="344"/>
      <c r="AU9" s="344"/>
      <c r="AV9" s="344"/>
      <c r="AW9" s="345" t="s">
        <v>20</v>
      </c>
      <c r="AX9" s="344"/>
      <c r="AY9" s="344"/>
      <c r="AZ9" s="345" t="s">
        <v>21</v>
      </c>
      <c r="BA9" s="345"/>
      <c r="BB9" s="346"/>
      <c r="BC9" s="346"/>
      <c r="BD9" s="346"/>
      <c r="BE9" s="1"/>
    </row>
    <row r="10" spans="1:57" ht="65.25" customHeight="1">
      <c r="A10" s="1"/>
      <c r="B10" s="342"/>
      <c r="C10" s="342"/>
      <c r="D10" s="345"/>
      <c r="E10" s="345"/>
      <c r="F10" s="345"/>
      <c r="G10" s="345"/>
      <c r="H10" s="7" t="s">
        <v>8</v>
      </c>
      <c r="I10" s="7" t="s">
        <v>9</v>
      </c>
      <c r="J10" s="345"/>
      <c r="K10" s="7" t="s">
        <v>8</v>
      </c>
      <c r="L10" s="7" t="s">
        <v>9</v>
      </c>
      <c r="M10" s="345"/>
      <c r="N10" s="7" t="s">
        <v>8</v>
      </c>
      <c r="O10" s="7" t="s">
        <v>9</v>
      </c>
      <c r="P10" s="345"/>
      <c r="Q10" s="7" t="s">
        <v>8</v>
      </c>
      <c r="R10" s="7" t="s">
        <v>9</v>
      </c>
      <c r="S10" s="345"/>
      <c r="T10" s="345"/>
      <c r="U10" s="345"/>
      <c r="V10" s="7" t="s">
        <v>9</v>
      </c>
      <c r="W10" s="296"/>
      <c r="X10" s="352"/>
      <c r="Y10" s="353"/>
      <c r="Z10" s="353"/>
      <c r="AA10" s="354"/>
      <c r="AB10" s="342"/>
      <c r="AC10" s="345"/>
      <c r="AD10" s="7" t="s">
        <v>8</v>
      </c>
      <c r="AE10" s="7" t="s">
        <v>9</v>
      </c>
      <c r="AF10" s="345"/>
      <c r="AG10" s="345"/>
      <c r="AH10" s="7" t="s">
        <v>8</v>
      </c>
      <c r="AI10" s="7" t="s">
        <v>9</v>
      </c>
      <c r="AJ10" s="345"/>
      <c r="AK10" s="345"/>
      <c r="AL10" s="345"/>
      <c r="AM10" s="7" t="s">
        <v>8</v>
      </c>
      <c r="AN10" s="7" t="s">
        <v>9</v>
      </c>
      <c r="AO10" s="345"/>
      <c r="AP10" s="345" t="s">
        <v>8</v>
      </c>
      <c r="AQ10" s="345"/>
      <c r="AR10" s="7" t="s">
        <v>9</v>
      </c>
      <c r="AS10" s="345"/>
      <c r="AT10" s="7" t="s">
        <v>8</v>
      </c>
      <c r="AU10" s="345" t="s">
        <v>9</v>
      </c>
      <c r="AV10" s="345"/>
      <c r="AW10" s="345"/>
      <c r="AX10" s="7" t="s">
        <v>8</v>
      </c>
      <c r="AY10" s="7" t="s">
        <v>9</v>
      </c>
      <c r="AZ10" s="345"/>
      <c r="BA10" s="345"/>
      <c r="BB10" s="345" t="s">
        <v>8</v>
      </c>
      <c r="BC10" s="345"/>
      <c r="BD10" s="8" t="s">
        <v>9</v>
      </c>
      <c r="BE10" s="1"/>
    </row>
    <row r="11" spans="1:57" ht="18" customHeight="1">
      <c r="A11" s="1"/>
      <c r="B11" s="6" t="s">
        <v>22</v>
      </c>
      <c r="C11" s="6" t="s">
        <v>23</v>
      </c>
      <c r="D11" s="6" t="s">
        <v>24</v>
      </c>
      <c r="E11" s="6" t="s">
        <v>25</v>
      </c>
      <c r="F11" s="6" t="s">
        <v>26</v>
      </c>
      <c r="G11" s="6" t="s">
        <v>27</v>
      </c>
      <c r="H11" s="6" t="s">
        <v>28</v>
      </c>
      <c r="I11" s="6" t="s">
        <v>29</v>
      </c>
      <c r="J11" s="6" t="s">
        <v>30</v>
      </c>
      <c r="K11" s="6" t="s">
        <v>31</v>
      </c>
      <c r="L11" s="6" t="s">
        <v>32</v>
      </c>
      <c r="M11" s="6" t="s">
        <v>33</v>
      </c>
      <c r="N11" s="6" t="s">
        <v>34</v>
      </c>
      <c r="O11" s="6" t="s">
        <v>35</v>
      </c>
      <c r="P11" s="6" t="s">
        <v>36</v>
      </c>
      <c r="Q11" s="6" t="s">
        <v>37</v>
      </c>
      <c r="R11" s="6" t="s">
        <v>38</v>
      </c>
      <c r="S11" s="6" t="s">
        <v>39</v>
      </c>
      <c r="T11" s="6"/>
      <c r="U11" s="6" t="s">
        <v>40</v>
      </c>
      <c r="V11" s="6">
        <v>18</v>
      </c>
      <c r="W11" s="276"/>
      <c r="X11" s="330" t="s">
        <v>22</v>
      </c>
      <c r="Y11" s="331"/>
      <c r="Z11" s="331"/>
      <c r="AA11" s="332"/>
      <c r="AB11" s="6" t="s">
        <v>23</v>
      </c>
      <c r="AC11" s="6" t="s">
        <v>41</v>
      </c>
      <c r="AD11" s="6" t="s">
        <v>42</v>
      </c>
      <c r="AE11" s="6" t="s">
        <v>43</v>
      </c>
      <c r="AF11" s="342" t="s">
        <v>44</v>
      </c>
      <c r="AG11" s="343"/>
      <c r="AH11" s="6" t="s">
        <v>45</v>
      </c>
      <c r="AI11" s="6" t="s">
        <v>46</v>
      </c>
      <c r="AJ11" s="342" t="s">
        <v>47</v>
      </c>
      <c r="AK11" s="344"/>
      <c r="AL11" s="343"/>
      <c r="AM11" s="6" t="s">
        <v>48</v>
      </c>
      <c r="AN11" s="6" t="s">
        <v>49</v>
      </c>
      <c r="AO11" s="6" t="s">
        <v>50</v>
      </c>
      <c r="AP11" s="342" t="s">
        <v>51</v>
      </c>
      <c r="AQ11" s="343"/>
      <c r="AR11" s="6" t="s">
        <v>52</v>
      </c>
      <c r="AS11" s="6" t="s">
        <v>53</v>
      </c>
      <c r="AT11" s="6" t="s">
        <v>54</v>
      </c>
      <c r="AU11" s="342" t="s">
        <v>55</v>
      </c>
      <c r="AV11" s="343"/>
      <c r="AW11" s="6" t="s">
        <v>56</v>
      </c>
      <c r="AX11" s="6" t="s">
        <v>57</v>
      </c>
      <c r="AY11" s="6" t="s">
        <v>58</v>
      </c>
      <c r="AZ11" s="342" t="s">
        <v>59</v>
      </c>
      <c r="BA11" s="343"/>
      <c r="BB11" s="342" t="s">
        <v>60</v>
      </c>
      <c r="BC11" s="343"/>
      <c r="BD11" s="6" t="s">
        <v>61</v>
      </c>
      <c r="BE11" s="1"/>
    </row>
    <row r="12" spans="1:65" ht="27" customHeight="1">
      <c r="A12" s="1"/>
      <c r="B12" s="10" t="s">
        <v>62</v>
      </c>
      <c r="C12" s="10">
        <v>1</v>
      </c>
      <c r="D12" s="66">
        <v>145345</v>
      </c>
      <c r="E12" s="66">
        <v>56744</v>
      </c>
      <c r="F12" s="66">
        <v>88601</v>
      </c>
      <c r="G12" s="66">
        <v>2792</v>
      </c>
      <c r="H12" s="66">
        <v>622</v>
      </c>
      <c r="I12" s="66">
        <v>2170</v>
      </c>
      <c r="J12" s="66">
        <v>113322</v>
      </c>
      <c r="K12" s="66">
        <v>45437</v>
      </c>
      <c r="L12" s="66">
        <v>67885</v>
      </c>
      <c r="M12" s="66">
        <v>24171</v>
      </c>
      <c r="N12" s="66">
        <v>8555</v>
      </c>
      <c r="O12" s="66">
        <v>15616</v>
      </c>
      <c r="P12" s="66">
        <v>5060</v>
      </c>
      <c r="Q12" s="66">
        <v>2130</v>
      </c>
      <c r="R12" s="66">
        <v>2930</v>
      </c>
      <c r="S12" s="66">
        <v>488</v>
      </c>
      <c r="T12" s="66"/>
      <c r="U12" s="66">
        <v>220</v>
      </c>
      <c r="V12" s="295">
        <v>268</v>
      </c>
      <c r="W12" s="297"/>
      <c r="X12" s="338" t="s">
        <v>62</v>
      </c>
      <c r="Y12" s="338"/>
      <c r="Z12" s="338"/>
      <c r="AA12" s="338"/>
      <c r="AB12" s="11">
        <v>1</v>
      </c>
      <c r="AC12" s="14">
        <v>89</v>
      </c>
      <c r="AD12" s="14">
        <v>45</v>
      </c>
      <c r="AE12" s="14">
        <v>44</v>
      </c>
      <c r="AF12" s="334">
        <v>44</v>
      </c>
      <c r="AG12" s="334"/>
      <c r="AH12" s="14">
        <v>26</v>
      </c>
      <c r="AI12" s="14">
        <v>18</v>
      </c>
      <c r="AJ12" s="334">
        <v>11</v>
      </c>
      <c r="AK12" s="334"/>
      <c r="AL12" s="334"/>
      <c r="AM12" s="14">
        <v>5</v>
      </c>
      <c r="AN12" s="14">
        <v>6</v>
      </c>
      <c r="AO12" s="14">
        <v>302</v>
      </c>
      <c r="AP12" s="334">
        <v>129</v>
      </c>
      <c r="AQ12" s="334"/>
      <c r="AR12" s="14">
        <v>173</v>
      </c>
      <c r="AS12" s="14">
        <v>8</v>
      </c>
      <c r="AT12" s="14">
        <v>3</v>
      </c>
      <c r="AU12" s="334">
        <v>5</v>
      </c>
      <c r="AV12" s="334"/>
      <c r="AW12" s="14">
        <v>12</v>
      </c>
      <c r="AX12" s="14">
        <v>4</v>
      </c>
      <c r="AY12" s="14">
        <v>8</v>
      </c>
      <c r="AZ12" s="334">
        <v>22</v>
      </c>
      <c r="BA12" s="334"/>
      <c r="BB12" s="334">
        <v>8</v>
      </c>
      <c r="BC12" s="334"/>
      <c r="BD12" s="14">
        <v>14</v>
      </c>
      <c r="BE12" s="1">
        <f>+D12-G12-J12-M12-P12</f>
        <v>0</v>
      </c>
      <c r="BF12" s="2">
        <f aca="true" t="shared" si="0" ref="BF12:BF19">+G12-H12-I12</f>
        <v>0</v>
      </c>
      <c r="BG12" s="2">
        <f aca="true" t="shared" si="1" ref="BG12:BG19">+J12-K12-L12</f>
        <v>0</v>
      </c>
      <c r="BH12" s="2">
        <f aca="true" t="shared" si="2" ref="BH12:BH19">+M12-N12-O12</f>
        <v>0</v>
      </c>
      <c r="BI12" s="2">
        <f aca="true" t="shared" si="3" ref="BI12:BI19">+P12-Q12-R12</f>
        <v>0</v>
      </c>
      <c r="BJ12" s="2">
        <f aca="true" t="shared" si="4" ref="BJ12:BJ19">+S12-U12-V12</f>
        <v>0</v>
      </c>
      <c r="BK12" s="2">
        <f>+S12-AC12-AF12-AJ12-AO12-AS12-AW12-AZ12</f>
        <v>0</v>
      </c>
      <c r="BL12" s="2">
        <f>+U12-AD12-AH12-AM12-AP12-AT12-AX12-BB12</f>
        <v>0</v>
      </c>
      <c r="BM12" s="2">
        <f>+V12-AE12-AI12-AN12-AR12-AU12-AY12-BD12</f>
        <v>0</v>
      </c>
    </row>
    <row r="13" spans="1:65" ht="27" customHeight="1">
      <c r="A13" s="1"/>
      <c r="B13" s="10" t="s">
        <v>63</v>
      </c>
      <c r="C13" s="10">
        <v>2</v>
      </c>
      <c r="D13" s="66">
        <v>70</v>
      </c>
      <c r="E13" s="66">
        <v>3</v>
      </c>
      <c r="F13" s="66">
        <v>67</v>
      </c>
      <c r="G13" s="66">
        <v>0</v>
      </c>
      <c r="H13" s="66">
        <v>0</v>
      </c>
      <c r="I13" s="66">
        <v>0</v>
      </c>
      <c r="J13" s="66">
        <v>70</v>
      </c>
      <c r="K13" s="66">
        <v>3</v>
      </c>
      <c r="L13" s="66">
        <v>67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/>
      <c r="U13" s="66">
        <v>0</v>
      </c>
      <c r="V13" s="295">
        <v>0</v>
      </c>
      <c r="W13" s="297"/>
      <c r="X13" s="338" t="s">
        <v>63</v>
      </c>
      <c r="Y13" s="338"/>
      <c r="Z13" s="338"/>
      <c r="AA13" s="338"/>
      <c r="AB13" s="11">
        <v>2</v>
      </c>
      <c r="AC13" s="14">
        <v>0</v>
      </c>
      <c r="AD13" s="14">
        <v>0</v>
      </c>
      <c r="AE13" s="14">
        <v>0</v>
      </c>
      <c r="AF13" s="334">
        <v>0</v>
      </c>
      <c r="AG13" s="334"/>
      <c r="AH13" s="14">
        <v>0</v>
      </c>
      <c r="AI13" s="14">
        <v>0</v>
      </c>
      <c r="AJ13" s="334">
        <v>0</v>
      </c>
      <c r="AK13" s="334"/>
      <c r="AL13" s="334"/>
      <c r="AM13" s="14">
        <v>0</v>
      </c>
      <c r="AN13" s="14">
        <v>0</v>
      </c>
      <c r="AO13" s="14">
        <v>0</v>
      </c>
      <c r="AP13" s="334">
        <v>0</v>
      </c>
      <c r="AQ13" s="334"/>
      <c r="AR13" s="14">
        <v>0</v>
      </c>
      <c r="AS13" s="14">
        <v>0</v>
      </c>
      <c r="AT13" s="14">
        <v>0</v>
      </c>
      <c r="AU13" s="334">
        <v>0</v>
      </c>
      <c r="AV13" s="334"/>
      <c r="AW13" s="14">
        <v>0</v>
      </c>
      <c r="AX13" s="14">
        <v>0</v>
      </c>
      <c r="AY13" s="14">
        <v>0</v>
      </c>
      <c r="AZ13" s="334">
        <v>0</v>
      </c>
      <c r="BA13" s="334"/>
      <c r="BB13" s="334">
        <v>0</v>
      </c>
      <c r="BC13" s="334"/>
      <c r="BD13" s="14">
        <v>0</v>
      </c>
      <c r="BE13" s="1">
        <f aca="true" t="shared" si="5" ref="BE13:BE19">+D13-G13-J13-M13-P13</f>
        <v>0</v>
      </c>
      <c r="BF13" s="2">
        <f t="shared" si="0"/>
        <v>0</v>
      </c>
      <c r="BG13" s="2">
        <f t="shared" si="1"/>
        <v>0</v>
      </c>
      <c r="BH13" s="2">
        <f t="shared" si="2"/>
        <v>0</v>
      </c>
      <c r="BI13" s="2">
        <f t="shared" si="3"/>
        <v>0</v>
      </c>
      <c r="BJ13" s="2">
        <f t="shared" si="4"/>
        <v>0</v>
      </c>
      <c r="BK13" s="2">
        <f aca="true" t="shared" si="6" ref="BK13:BK19">+S13-AC13-AF13-AJ13-AO13-AS13-AW13-AZ13</f>
        <v>0</v>
      </c>
      <c r="BL13" s="2">
        <f aca="true" t="shared" si="7" ref="BL13:BL19">+U13-AD13-AH13-AM13-AP13-AT13-AX13-BB13</f>
        <v>0</v>
      </c>
      <c r="BM13" s="2">
        <f aca="true" t="shared" si="8" ref="BM13:BM19">+V13-AE13-AI13-AN13-AR13-AU13-AY13-BD13</f>
        <v>0</v>
      </c>
    </row>
    <row r="14" spans="1:65" ht="27" customHeight="1">
      <c r="A14" s="1"/>
      <c r="B14" s="10" t="s">
        <v>64</v>
      </c>
      <c r="C14" s="10">
        <v>3</v>
      </c>
      <c r="D14" s="66">
        <v>105</v>
      </c>
      <c r="E14" s="66">
        <v>43</v>
      </c>
      <c r="F14" s="66">
        <v>62</v>
      </c>
      <c r="G14" s="66">
        <v>0</v>
      </c>
      <c r="H14" s="66">
        <v>0</v>
      </c>
      <c r="I14" s="66">
        <v>0</v>
      </c>
      <c r="J14" s="66">
        <v>99</v>
      </c>
      <c r="K14" s="66">
        <v>42</v>
      </c>
      <c r="L14" s="66">
        <v>57</v>
      </c>
      <c r="M14" s="66">
        <v>3</v>
      </c>
      <c r="N14" s="66">
        <v>1</v>
      </c>
      <c r="O14" s="66">
        <v>2</v>
      </c>
      <c r="P14" s="66">
        <v>3</v>
      </c>
      <c r="Q14" s="66">
        <v>0</v>
      </c>
      <c r="R14" s="66">
        <v>3</v>
      </c>
      <c r="S14" s="66">
        <v>0</v>
      </c>
      <c r="T14" s="66"/>
      <c r="U14" s="66">
        <v>0</v>
      </c>
      <c r="V14" s="295">
        <v>0</v>
      </c>
      <c r="W14" s="297"/>
      <c r="X14" s="338" t="s">
        <v>64</v>
      </c>
      <c r="Y14" s="338"/>
      <c r="Z14" s="338"/>
      <c r="AA14" s="338"/>
      <c r="AB14" s="11">
        <v>3</v>
      </c>
      <c r="AC14" s="14">
        <v>0</v>
      </c>
      <c r="AD14" s="14">
        <v>0</v>
      </c>
      <c r="AE14" s="14">
        <v>0</v>
      </c>
      <c r="AF14" s="334">
        <v>0</v>
      </c>
      <c r="AG14" s="334"/>
      <c r="AH14" s="14">
        <v>0</v>
      </c>
      <c r="AI14" s="14">
        <v>0</v>
      </c>
      <c r="AJ14" s="334">
        <v>0</v>
      </c>
      <c r="AK14" s="334"/>
      <c r="AL14" s="334"/>
      <c r="AM14" s="14">
        <v>0</v>
      </c>
      <c r="AN14" s="14">
        <v>0</v>
      </c>
      <c r="AO14" s="14">
        <v>0</v>
      </c>
      <c r="AP14" s="334">
        <v>0</v>
      </c>
      <c r="AQ14" s="334"/>
      <c r="AR14" s="14">
        <v>0</v>
      </c>
      <c r="AS14" s="14">
        <v>0</v>
      </c>
      <c r="AT14" s="14">
        <v>0</v>
      </c>
      <c r="AU14" s="334">
        <v>0</v>
      </c>
      <c r="AV14" s="334"/>
      <c r="AW14" s="14">
        <v>0</v>
      </c>
      <c r="AX14" s="14">
        <v>0</v>
      </c>
      <c r="AY14" s="14">
        <v>0</v>
      </c>
      <c r="AZ14" s="334">
        <v>0</v>
      </c>
      <c r="BA14" s="334"/>
      <c r="BB14" s="334">
        <v>0</v>
      </c>
      <c r="BC14" s="334"/>
      <c r="BD14" s="14">
        <v>0</v>
      </c>
      <c r="BE14" s="1">
        <f t="shared" si="5"/>
        <v>0</v>
      </c>
      <c r="BF14" s="2">
        <f t="shared" si="0"/>
        <v>0</v>
      </c>
      <c r="BG14" s="2">
        <f t="shared" si="1"/>
        <v>0</v>
      </c>
      <c r="BH14" s="2">
        <f t="shared" si="2"/>
        <v>0</v>
      </c>
      <c r="BI14" s="2">
        <f t="shared" si="3"/>
        <v>0</v>
      </c>
      <c r="BJ14" s="2">
        <f t="shared" si="4"/>
        <v>0</v>
      </c>
      <c r="BK14" s="2">
        <f t="shared" si="6"/>
        <v>0</v>
      </c>
      <c r="BL14" s="2">
        <f t="shared" si="7"/>
        <v>0</v>
      </c>
      <c r="BM14" s="2">
        <f t="shared" si="8"/>
        <v>0</v>
      </c>
    </row>
    <row r="15" spans="1:65" ht="27" customHeight="1">
      <c r="A15" s="1"/>
      <c r="B15" s="10" t="s">
        <v>65</v>
      </c>
      <c r="C15" s="10">
        <v>4</v>
      </c>
      <c r="D15" s="66">
        <v>168</v>
      </c>
      <c r="E15" s="66">
        <v>50</v>
      </c>
      <c r="F15" s="66">
        <v>118</v>
      </c>
      <c r="G15" s="66">
        <v>41</v>
      </c>
      <c r="H15" s="66">
        <v>3</v>
      </c>
      <c r="I15" s="66">
        <v>38</v>
      </c>
      <c r="J15" s="66">
        <v>123</v>
      </c>
      <c r="K15" s="66">
        <v>47</v>
      </c>
      <c r="L15" s="66">
        <v>76</v>
      </c>
      <c r="M15" s="66">
        <v>3</v>
      </c>
      <c r="N15" s="66">
        <v>0</v>
      </c>
      <c r="O15" s="66">
        <v>3</v>
      </c>
      <c r="P15" s="66">
        <v>1</v>
      </c>
      <c r="Q15" s="66">
        <v>0</v>
      </c>
      <c r="R15" s="66">
        <v>1</v>
      </c>
      <c r="S15" s="66">
        <v>23</v>
      </c>
      <c r="T15" s="66"/>
      <c r="U15" s="66">
        <v>10</v>
      </c>
      <c r="V15" s="295">
        <v>13</v>
      </c>
      <c r="W15" s="297"/>
      <c r="X15" s="338" t="s">
        <v>65</v>
      </c>
      <c r="Y15" s="338"/>
      <c r="Z15" s="338"/>
      <c r="AA15" s="338"/>
      <c r="AB15" s="11">
        <v>4</v>
      </c>
      <c r="AC15" s="14">
        <v>1</v>
      </c>
      <c r="AD15" s="14">
        <v>1</v>
      </c>
      <c r="AE15" s="14">
        <v>0</v>
      </c>
      <c r="AF15" s="334">
        <v>2</v>
      </c>
      <c r="AG15" s="334"/>
      <c r="AH15" s="14">
        <v>2</v>
      </c>
      <c r="AI15" s="14">
        <v>0</v>
      </c>
      <c r="AJ15" s="334">
        <v>0</v>
      </c>
      <c r="AK15" s="334"/>
      <c r="AL15" s="334"/>
      <c r="AM15" s="14">
        <v>0</v>
      </c>
      <c r="AN15" s="14">
        <v>0</v>
      </c>
      <c r="AO15" s="14">
        <v>19</v>
      </c>
      <c r="AP15" s="334">
        <v>7</v>
      </c>
      <c r="AQ15" s="334"/>
      <c r="AR15" s="14">
        <v>12</v>
      </c>
      <c r="AS15" s="14">
        <v>0</v>
      </c>
      <c r="AT15" s="14">
        <v>0</v>
      </c>
      <c r="AU15" s="334">
        <v>0</v>
      </c>
      <c r="AV15" s="334"/>
      <c r="AW15" s="14">
        <v>0</v>
      </c>
      <c r="AX15" s="14">
        <v>0</v>
      </c>
      <c r="AY15" s="14">
        <v>0</v>
      </c>
      <c r="AZ15" s="334">
        <v>1</v>
      </c>
      <c r="BA15" s="334"/>
      <c r="BB15" s="334">
        <v>0</v>
      </c>
      <c r="BC15" s="334"/>
      <c r="BD15" s="14">
        <v>1</v>
      </c>
      <c r="BE15" s="1">
        <f t="shared" si="5"/>
        <v>0</v>
      </c>
      <c r="BF15" s="2">
        <f t="shared" si="0"/>
        <v>0</v>
      </c>
      <c r="BG15" s="2">
        <f t="shared" si="1"/>
        <v>0</v>
      </c>
      <c r="BH15" s="2">
        <f t="shared" si="2"/>
        <v>0</v>
      </c>
      <c r="BI15" s="2">
        <f t="shared" si="3"/>
        <v>0</v>
      </c>
      <c r="BJ15" s="2">
        <f t="shared" si="4"/>
        <v>0</v>
      </c>
      <c r="BK15" s="2">
        <f t="shared" si="6"/>
        <v>0</v>
      </c>
      <c r="BL15" s="2">
        <f t="shared" si="7"/>
        <v>0</v>
      </c>
      <c r="BM15" s="2">
        <f t="shared" si="8"/>
        <v>0</v>
      </c>
    </row>
    <row r="16" spans="1:65" ht="44.25" customHeight="1">
      <c r="A16" s="1"/>
      <c r="B16" s="10" t="s">
        <v>66</v>
      </c>
      <c r="C16" s="10">
        <v>5</v>
      </c>
      <c r="D16" s="66">
        <v>22</v>
      </c>
      <c r="E16" s="66">
        <v>9</v>
      </c>
      <c r="F16" s="66">
        <v>13</v>
      </c>
      <c r="G16" s="66">
        <v>0</v>
      </c>
      <c r="H16" s="66">
        <v>0</v>
      </c>
      <c r="I16" s="66">
        <v>0</v>
      </c>
      <c r="J16" s="66">
        <v>22</v>
      </c>
      <c r="K16" s="66">
        <v>9</v>
      </c>
      <c r="L16" s="66">
        <v>13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/>
      <c r="U16" s="66">
        <v>0</v>
      </c>
      <c r="V16" s="295">
        <v>0</v>
      </c>
      <c r="W16" s="297"/>
      <c r="X16" s="338" t="s">
        <v>66</v>
      </c>
      <c r="Y16" s="338"/>
      <c r="Z16" s="338"/>
      <c r="AA16" s="338"/>
      <c r="AB16" s="11">
        <v>5</v>
      </c>
      <c r="AC16" s="14">
        <v>0</v>
      </c>
      <c r="AD16" s="14">
        <v>0</v>
      </c>
      <c r="AE16" s="14">
        <v>0</v>
      </c>
      <c r="AF16" s="334">
        <v>0</v>
      </c>
      <c r="AG16" s="334"/>
      <c r="AH16" s="14">
        <v>0</v>
      </c>
      <c r="AI16" s="14">
        <v>0</v>
      </c>
      <c r="AJ16" s="334">
        <v>0</v>
      </c>
      <c r="AK16" s="334"/>
      <c r="AL16" s="334"/>
      <c r="AM16" s="14">
        <v>0</v>
      </c>
      <c r="AN16" s="14">
        <v>0</v>
      </c>
      <c r="AO16" s="14">
        <v>0</v>
      </c>
      <c r="AP16" s="334">
        <v>0</v>
      </c>
      <c r="AQ16" s="334"/>
      <c r="AR16" s="14">
        <v>0</v>
      </c>
      <c r="AS16" s="14">
        <v>0</v>
      </c>
      <c r="AT16" s="14">
        <v>0</v>
      </c>
      <c r="AU16" s="334">
        <v>0</v>
      </c>
      <c r="AV16" s="334"/>
      <c r="AW16" s="14">
        <v>0</v>
      </c>
      <c r="AX16" s="14">
        <v>0</v>
      </c>
      <c r="AY16" s="14">
        <v>0</v>
      </c>
      <c r="AZ16" s="334">
        <v>0</v>
      </c>
      <c r="BA16" s="334"/>
      <c r="BB16" s="334">
        <v>0</v>
      </c>
      <c r="BC16" s="334"/>
      <c r="BD16" s="14">
        <v>0</v>
      </c>
      <c r="BE16" s="1">
        <f t="shared" si="5"/>
        <v>0</v>
      </c>
      <c r="BF16" s="2">
        <f t="shared" si="0"/>
        <v>0</v>
      </c>
      <c r="BG16" s="2">
        <f t="shared" si="1"/>
        <v>0</v>
      </c>
      <c r="BH16" s="2">
        <f t="shared" si="2"/>
        <v>0</v>
      </c>
      <c r="BI16" s="2">
        <f t="shared" si="3"/>
        <v>0</v>
      </c>
      <c r="BJ16" s="2">
        <f t="shared" si="4"/>
        <v>0</v>
      </c>
      <c r="BK16" s="2">
        <f t="shared" si="6"/>
        <v>0</v>
      </c>
      <c r="BL16" s="2">
        <f t="shared" si="7"/>
        <v>0</v>
      </c>
      <c r="BM16" s="2">
        <f t="shared" si="8"/>
        <v>0</v>
      </c>
    </row>
    <row r="17" spans="1:65" ht="27" customHeight="1">
      <c r="A17" s="1"/>
      <c r="B17" s="10" t="s">
        <v>67</v>
      </c>
      <c r="C17" s="10">
        <v>6</v>
      </c>
      <c r="D17" s="66">
        <v>494</v>
      </c>
      <c r="E17" s="66">
        <v>173</v>
      </c>
      <c r="F17" s="66">
        <v>321</v>
      </c>
      <c r="G17" s="66">
        <v>0</v>
      </c>
      <c r="H17" s="66">
        <v>0</v>
      </c>
      <c r="I17" s="66">
        <v>0</v>
      </c>
      <c r="J17" s="66">
        <v>477</v>
      </c>
      <c r="K17" s="66">
        <v>172</v>
      </c>
      <c r="L17" s="66">
        <v>305</v>
      </c>
      <c r="M17" s="66">
        <v>17</v>
      </c>
      <c r="N17" s="66">
        <v>1</v>
      </c>
      <c r="O17" s="66">
        <v>16</v>
      </c>
      <c r="P17" s="66">
        <v>0</v>
      </c>
      <c r="Q17" s="66">
        <v>0</v>
      </c>
      <c r="R17" s="66">
        <v>0</v>
      </c>
      <c r="S17" s="66">
        <v>5</v>
      </c>
      <c r="T17" s="66"/>
      <c r="U17" s="66">
        <v>4</v>
      </c>
      <c r="V17" s="295">
        <v>1</v>
      </c>
      <c r="W17" s="297"/>
      <c r="X17" s="338" t="s">
        <v>67</v>
      </c>
      <c r="Y17" s="338"/>
      <c r="Z17" s="338"/>
      <c r="AA17" s="338"/>
      <c r="AB17" s="11">
        <v>6</v>
      </c>
      <c r="AC17" s="14">
        <v>2</v>
      </c>
      <c r="AD17" s="14">
        <v>1</v>
      </c>
      <c r="AE17" s="14">
        <v>1</v>
      </c>
      <c r="AF17" s="334">
        <v>1</v>
      </c>
      <c r="AG17" s="334"/>
      <c r="AH17" s="14">
        <v>1</v>
      </c>
      <c r="AI17" s="14">
        <v>0</v>
      </c>
      <c r="AJ17" s="334">
        <v>0</v>
      </c>
      <c r="AK17" s="334"/>
      <c r="AL17" s="334"/>
      <c r="AM17" s="14">
        <v>0</v>
      </c>
      <c r="AN17" s="14">
        <v>0</v>
      </c>
      <c r="AO17" s="14">
        <v>2</v>
      </c>
      <c r="AP17" s="334">
        <v>2</v>
      </c>
      <c r="AQ17" s="334"/>
      <c r="AR17" s="14">
        <v>0</v>
      </c>
      <c r="AS17" s="14">
        <v>0</v>
      </c>
      <c r="AT17" s="14">
        <v>0</v>
      </c>
      <c r="AU17" s="334">
        <v>0</v>
      </c>
      <c r="AV17" s="334"/>
      <c r="AW17" s="14">
        <v>0</v>
      </c>
      <c r="AX17" s="14">
        <v>0</v>
      </c>
      <c r="AY17" s="14">
        <v>0</v>
      </c>
      <c r="AZ17" s="334">
        <v>0</v>
      </c>
      <c r="BA17" s="334"/>
      <c r="BB17" s="334">
        <v>0</v>
      </c>
      <c r="BC17" s="334"/>
      <c r="BD17" s="14">
        <v>0</v>
      </c>
      <c r="BE17" s="1">
        <f t="shared" si="5"/>
        <v>0</v>
      </c>
      <c r="BF17" s="2">
        <f t="shared" si="0"/>
        <v>0</v>
      </c>
      <c r="BG17" s="2">
        <f t="shared" si="1"/>
        <v>0</v>
      </c>
      <c r="BH17" s="2">
        <f t="shared" si="2"/>
        <v>0</v>
      </c>
      <c r="BI17" s="2">
        <f t="shared" si="3"/>
        <v>0</v>
      </c>
      <c r="BJ17" s="2">
        <f t="shared" si="4"/>
        <v>0</v>
      </c>
      <c r="BK17" s="2">
        <f t="shared" si="6"/>
        <v>0</v>
      </c>
      <c r="BL17" s="2">
        <f t="shared" si="7"/>
        <v>0</v>
      </c>
      <c r="BM17" s="2">
        <f t="shared" si="8"/>
        <v>0</v>
      </c>
    </row>
    <row r="18" spans="1:65" ht="27" customHeight="1">
      <c r="A18" s="1"/>
      <c r="B18" s="10" t="s">
        <v>68</v>
      </c>
      <c r="C18" s="10">
        <v>7</v>
      </c>
      <c r="D18" s="66">
        <v>143979</v>
      </c>
      <c r="E18" s="66">
        <v>56097</v>
      </c>
      <c r="F18" s="66">
        <v>87882</v>
      </c>
      <c r="G18" s="66">
        <v>2751</v>
      </c>
      <c r="H18" s="66">
        <v>619</v>
      </c>
      <c r="I18" s="66">
        <v>2132</v>
      </c>
      <c r="J18" s="66">
        <v>112053</v>
      </c>
      <c r="K18" s="66">
        <v>44824</v>
      </c>
      <c r="L18" s="66">
        <v>67229</v>
      </c>
      <c r="M18" s="66">
        <v>24119</v>
      </c>
      <c r="N18" s="66">
        <v>8524</v>
      </c>
      <c r="O18" s="66">
        <v>15595</v>
      </c>
      <c r="P18" s="66">
        <v>5056</v>
      </c>
      <c r="Q18" s="66">
        <v>2130</v>
      </c>
      <c r="R18" s="66">
        <v>2926</v>
      </c>
      <c r="S18" s="66">
        <v>460</v>
      </c>
      <c r="T18" s="66"/>
      <c r="U18" s="66">
        <v>206</v>
      </c>
      <c r="V18" s="295">
        <v>254</v>
      </c>
      <c r="W18" s="297"/>
      <c r="X18" s="338" t="s">
        <v>68</v>
      </c>
      <c r="Y18" s="338"/>
      <c r="Z18" s="338"/>
      <c r="AA18" s="338"/>
      <c r="AB18" s="11">
        <v>7</v>
      </c>
      <c r="AC18" s="14">
        <v>86</v>
      </c>
      <c r="AD18" s="14">
        <v>43</v>
      </c>
      <c r="AE18" s="14">
        <v>43</v>
      </c>
      <c r="AF18" s="334">
        <v>41</v>
      </c>
      <c r="AG18" s="334"/>
      <c r="AH18" s="14">
        <v>23</v>
      </c>
      <c r="AI18" s="14">
        <v>18</v>
      </c>
      <c r="AJ18" s="334">
        <v>11</v>
      </c>
      <c r="AK18" s="334"/>
      <c r="AL18" s="334"/>
      <c r="AM18" s="14">
        <v>5</v>
      </c>
      <c r="AN18" s="14">
        <v>6</v>
      </c>
      <c r="AO18" s="14">
        <v>281</v>
      </c>
      <c r="AP18" s="334">
        <v>120</v>
      </c>
      <c r="AQ18" s="334"/>
      <c r="AR18" s="14">
        <v>161</v>
      </c>
      <c r="AS18" s="14">
        <v>8</v>
      </c>
      <c r="AT18" s="14">
        <v>3</v>
      </c>
      <c r="AU18" s="334">
        <v>5</v>
      </c>
      <c r="AV18" s="334"/>
      <c r="AW18" s="14">
        <v>12</v>
      </c>
      <c r="AX18" s="14">
        <v>4</v>
      </c>
      <c r="AY18" s="14">
        <v>8</v>
      </c>
      <c r="AZ18" s="334">
        <v>21</v>
      </c>
      <c r="BA18" s="334"/>
      <c r="BB18" s="334">
        <v>8</v>
      </c>
      <c r="BC18" s="334"/>
      <c r="BD18" s="14">
        <v>13</v>
      </c>
      <c r="BE18" s="1">
        <f t="shared" si="5"/>
        <v>0</v>
      </c>
      <c r="BF18" s="2">
        <f t="shared" si="0"/>
        <v>0</v>
      </c>
      <c r="BG18" s="2">
        <f t="shared" si="1"/>
        <v>0</v>
      </c>
      <c r="BH18" s="2">
        <f t="shared" si="2"/>
        <v>0</v>
      </c>
      <c r="BI18" s="2">
        <f t="shared" si="3"/>
        <v>0</v>
      </c>
      <c r="BJ18" s="2">
        <f t="shared" si="4"/>
        <v>0</v>
      </c>
      <c r="BK18" s="2">
        <f t="shared" si="6"/>
        <v>0</v>
      </c>
      <c r="BL18" s="2">
        <f t="shared" si="7"/>
        <v>0</v>
      </c>
      <c r="BM18" s="2">
        <f t="shared" si="8"/>
        <v>0</v>
      </c>
    </row>
    <row r="19" spans="1:65" ht="27" customHeight="1">
      <c r="A19" s="1"/>
      <c r="B19" s="13" t="s">
        <v>69</v>
      </c>
      <c r="C19" s="13">
        <v>8</v>
      </c>
      <c r="D19" s="66">
        <v>507</v>
      </c>
      <c r="E19" s="66">
        <v>369</v>
      </c>
      <c r="F19" s="66">
        <v>138</v>
      </c>
      <c r="G19" s="66">
        <v>0</v>
      </c>
      <c r="H19" s="66">
        <v>0</v>
      </c>
      <c r="I19" s="66">
        <v>0</v>
      </c>
      <c r="J19" s="66">
        <v>478</v>
      </c>
      <c r="K19" s="66">
        <v>340</v>
      </c>
      <c r="L19" s="66">
        <v>138</v>
      </c>
      <c r="M19" s="66">
        <v>29</v>
      </c>
      <c r="N19" s="66">
        <v>29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/>
      <c r="U19" s="66">
        <v>0</v>
      </c>
      <c r="V19" s="295">
        <v>0</v>
      </c>
      <c r="W19" s="297"/>
      <c r="X19" s="338" t="s">
        <v>69</v>
      </c>
      <c r="Y19" s="338"/>
      <c r="Z19" s="338"/>
      <c r="AA19" s="338"/>
      <c r="AB19" s="11">
        <v>8</v>
      </c>
      <c r="AC19" s="14">
        <v>0</v>
      </c>
      <c r="AD19" s="14">
        <v>0</v>
      </c>
      <c r="AE19" s="14">
        <v>0</v>
      </c>
      <c r="AF19" s="334">
        <v>0</v>
      </c>
      <c r="AG19" s="334"/>
      <c r="AH19" s="14">
        <v>0</v>
      </c>
      <c r="AI19" s="14">
        <v>0</v>
      </c>
      <c r="AJ19" s="334">
        <v>0</v>
      </c>
      <c r="AK19" s="334"/>
      <c r="AL19" s="334"/>
      <c r="AM19" s="14">
        <v>0</v>
      </c>
      <c r="AN19" s="14">
        <v>0</v>
      </c>
      <c r="AO19" s="14">
        <v>0</v>
      </c>
      <c r="AP19" s="334">
        <v>0</v>
      </c>
      <c r="AQ19" s="334"/>
      <c r="AR19" s="14">
        <v>0</v>
      </c>
      <c r="AS19" s="14">
        <v>0</v>
      </c>
      <c r="AT19" s="14">
        <v>0</v>
      </c>
      <c r="AU19" s="334">
        <v>0</v>
      </c>
      <c r="AV19" s="334"/>
      <c r="AW19" s="14">
        <v>0</v>
      </c>
      <c r="AX19" s="14">
        <v>0</v>
      </c>
      <c r="AY19" s="14">
        <v>0</v>
      </c>
      <c r="AZ19" s="334">
        <v>0</v>
      </c>
      <c r="BA19" s="334"/>
      <c r="BB19" s="334">
        <v>0</v>
      </c>
      <c r="BC19" s="334"/>
      <c r="BD19" s="14">
        <v>0</v>
      </c>
      <c r="BE19" s="1">
        <f t="shared" si="5"/>
        <v>0</v>
      </c>
      <c r="BF19" s="2">
        <f t="shared" si="0"/>
        <v>0</v>
      </c>
      <c r="BG19" s="2">
        <f t="shared" si="1"/>
        <v>0</v>
      </c>
      <c r="BH19" s="2">
        <f t="shared" si="2"/>
        <v>0</v>
      </c>
      <c r="BI19" s="2">
        <f t="shared" si="3"/>
        <v>0</v>
      </c>
      <c r="BJ19" s="2">
        <f t="shared" si="4"/>
        <v>0</v>
      </c>
      <c r="BK19" s="2">
        <f t="shared" si="6"/>
        <v>0</v>
      </c>
      <c r="BL19" s="2">
        <f t="shared" si="7"/>
        <v>0</v>
      </c>
      <c r="BM19" s="2">
        <f t="shared" si="8"/>
        <v>0</v>
      </c>
    </row>
    <row r="20" spans="1:57" ht="27" customHeight="1">
      <c r="A20" s="1"/>
      <c r="B20" s="10" t="s">
        <v>70</v>
      </c>
      <c r="C20" s="10">
        <v>10</v>
      </c>
      <c r="D20" s="66">
        <v>2776609.17</v>
      </c>
      <c r="E20" s="66" t="s">
        <v>77</v>
      </c>
      <c r="F20" s="66" t="s">
        <v>77</v>
      </c>
      <c r="G20" s="66">
        <v>3300000</v>
      </c>
      <c r="H20" s="66" t="s">
        <v>77</v>
      </c>
      <c r="I20" s="66" t="s">
        <v>77</v>
      </c>
      <c r="J20" s="66">
        <v>2972558.77</v>
      </c>
      <c r="K20" s="66" t="s">
        <v>77</v>
      </c>
      <c r="L20" s="66" t="s">
        <v>77</v>
      </c>
      <c r="M20" s="66">
        <v>2069700</v>
      </c>
      <c r="N20" s="66" t="s">
        <v>77</v>
      </c>
      <c r="O20" s="66" t="s">
        <v>77</v>
      </c>
      <c r="P20" s="66">
        <v>2338915.38</v>
      </c>
      <c r="Q20" s="66" t="s">
        <v>77</v>
      </c>
      <c r="R20" s="66" t="s">
        <v>77</v>
      </c>
      <c r="S20" s="66" t="s">
        <v>77</v>
      </c>
      <c r="T20" s="66" t="s">
        <v>77</v>
      </c>
      <c r="U20" s="66" t="s">
        <v>77</v>
      </c>
      <c r="V20" s="295" t="s">
        <v>77</v>
      </c>
      <c r="W20" s="297"/>
      <c r="X20" s="338" t="s">
        <v>70</v>
      </c>
      <c r="Y20" s="338"/>
      <c r="Z20" s="338"/>
      <c r="AA20" s="338"/>
      <c r="AB20" s="11">
        <v>10</v>
      </c>
      <c r="AC20" s="12" t="s">
        <v>77</v>
      </c>
      <c r="AD20" s="12" t="s">
        <v>77</v>
      </c>
      <c r="AE20" s="12" t="s">
        <v>77</v>
      </c>
      <c r="AF20" s="339" t="s">
        <v>77</v>
      </c>
      <c r="AG20" s="340"/>
      <c r="AH20" s="12" t="s">
        <v>77</v>
      </c>
      <c r="AI20" s="12" t="s">
        <v>77</v>
      </c>
      <c r="AJ20" s="339" t="s">
        <v>77</v>
      </c>
      <c r="AK20" s="341"/>
      <c r="AL20" s="340"/>
      <c r="AM20" s="12" t="s">
        <v>77</v>
      </c>
      <c r="AN20" s="12" t="s">
        <v>77</v>
      </c>
      <c r="AO20" s="12" t="s">
        <v>77</v>
      </c>
      <c r="AP20" s="339" t="s">
        <v>77</v>
      </c>
      <c r="AQ20" s="340"/>
      <c r="AR20" s="12" t="s">
        <v>77</v>
      </c>
      <c r="AS20" s="12" t="s">
        <v>77</v>
      </c>
      <c r="AT20" s="12" t="s">
        <v>77</v>
      </c>
      <c r="AU20" s="339" t="s">
        <v>77</v>
      </c>
      <c r="AV20" s="340"/>
      <c r="AW20" s="12" t="s">
        <v>77</v>
      </c>
      <c r="AX20" s="12" t="s">
        <v>77</v>
      </c>
      <c r="AY20" s="12" t="s">
        <v>77</v>
      </c>
      <c r="AZ20" s="339" t="s">
        <v>77</v>
      </c>
      <c r="BA20" s="340"/>
      <c r="BB20" s="339" t="s">
        <v>77</v>
      </c>
      <c r="BC20" s="340"/>
      <c r="BD20" s="12" t="s">
        <v>77</v>
      </c>
      <c r="BE20" s="1"/>
    </row>
    <row r="21" spans="1:57" ht="27" customHeight="1">
      <c r="A21" s="1"/>
      <c r="B21" s="10" t="s">
        <v>71</v>
      </c>
      <c r="C21" s="10">
        <v>11</v>
      </c>
      <c r="D21" s="66">
        <v>112397.52</v>
      </c>
      <c r="E21" s="66" t="s">
        <v>77</v>
      </c>
      <c r="F21" s="66" t="s">
        <v>77</v>
      </c>
      <c r="G21" s="66">
        <v>110000</v>
      </c>
      <c r="H21" s="66" t="s">
        <v>77</v>
      </c>
      <c r="I21" s="66" t="s">
        <v>77</v>
      </c>
      <c r="J21" s="66">
        <v>101952.84</v>
      </c>
      <c r="K21" s="66" t="s">
        <v>77</v>
      </c>
      <c r="L21" s="66" t="s">
        <v>77</v>
      </c>
      <c r="M21" s="66">
        <v>129972.73</v>
      </c>
      <c r="N21" s="66" t="s">
        <v>77</v>
      </c>
      <c r="O21" s="66" t="s">
        <v>77</v>
      </c>
      <c r="P21" s="66">
        <v>162748.46</v>
      </c>
      <c r="Q21" s="66" t="s">
        <v>77</v>
      </c>
      <c r="R21" s="66" t="s">
        <v>77</v>
      </c>
      <c r="S21" s="66" t="s">
        <v>77</v>
      </c>
      <c r="T21" s="66" t="s">
        <v>77</v>
      </c>
      <c r="U21" s="66" t="s">
        <v>77</v>
      </c>
      <c r="V21" s="295" t="s">
        <v>77</v>
      </c>
      <c r="W21" s="297"/>
      <c r="X21" s="338" t="s">
        <v>71</v>
      </c>
      <c r="Y21" s="338"/>
      <c r="Z21" s="338"/>
      <c r="AA21" s="338"/>
      <c r="AB21" s="11">
        <v>11</v>
      </c>
      <c r="AC21" s="12" t="s">
        <v>77</v>
      </c>
      <c r="AD21" s="12" t="s">
        <v>77</v>
      </c>
      <c r="AE21" s="12" t="s">
        <v>77</v>
      </c>
      <c r="AF21" s="339" t="s">
        <v>77</v>
      </c>
      <c r="AG21" s="340"/>
      <c r="AH21" s="12" t="s">
        <v>77</v>
      </c>
      <c r="AI21" s="12" t="s">
        <v>77</v>
      </c>
      <c r="AJ21" s="339" t="s">
        <v>77</v>
      </c>
      <c r="AK21" s="341"/>
      <c r="AL21" s="340"/>
      <c r="AM21" s="12" t="s">
        <v>77</v>
      </c>
      <c r="AN21" s="12" t="s">
        <v>77</v>
      </c>
      <c r="AO21" s="12" t="s">
        <v>77</v>
      </c>
      <c r="AP21" s="339" t="s">
        <v>77</v>
      </c>
      <c r="AQ21" s="340"/>
      <c r="AR21" s="12" t="s">
        <v>77</v>
      </c>
      <c r="AS21" s="12" t="s">
        <v>77</v>
      </c>
      <c r="AT21" s="12" t="s">
        <v>77</v>
      </c>
      <c r="AU21" s="339" t="s">
        <v>77</v>
      </c>
      <c r="AV21" s="340"/>
      <c r="AW21" s="12" t="s">
        <v>77</v>
      </c>
      <c r="AX21" s="12" t="s">
        <v>77</v>
      </c>
      <c r="AY21" s="12" t="s">
        <v>77</v>
      </c>
      <c r="AZ21" s="339" t="s">
        <v>77</v>
      </c>
      <c r="BA21" s="340"/>
      <c r="BB21" s="339" t="s">
        <v>77</v>
      </c>
      <c r="BC21" s="340"/>
      <c r="BD21" s="12" t="s">
        <v>77</v>
      </c>
      <c r="BE21" s="1"/>
    </row>
    <row r="22" spans="1:57" ht="27" customHeight="1">
      <c r="A22" s="1"/>
      <c r="B22" s="3" t="s">
        <v>72</v>
      </c>
      <c r="C22" s="335" t="s">
        <v>73</v>
      </c>
      <c r="D22" s="335"/>
      <c r="E22" s="336" t="s">
        <v>74</v>
      </c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7" customHeight="1">
      <c r="A23" s="1"/>
      <c r="B23" s="1"/>
      <c r="C23" s="335" t="s">
        <v>75</v>
      </c>
      <c r="D23" s="335"/>
      <c r="E23" s="336" t="s">
        <v>76</v>
      </c>
      <c r="F23" s="33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1"/>
      <c r="BB24" s="1"/>
      <c r="BC24" s="1"/>
      <c r="BD24" s="1"/>
      <c r="BE24" s="1"/>
    </row>
    <row r="25" spans="1:57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27"/>
      <c r="AH25" s="327"/>
      <c r="AI25" s="327"/>
      <c r="AJ25" s="327"/>
      <c r="AK25" s="1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1"/>
      <c r="BB25" s="1"/>
      <c r="BC25" s="1"/>
      <c r="BD25" s="1"/>
      <c r="BE25" s="1"/>
    </row>
    <row r="26" spans="1:57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1"/>
      <c r="BB26" s="1"/>
      <c r="BC26" s="1"/>
      <c r="BD26" s="1"/>
      <c r="BE26" s="1"/>
    </row>
    <row r="27" spans="1:57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9"/>
      <c r="AD27" s="9"/>
      <c r="AE27" s="9"/>
      <c r="AF27" s="9"/>
      <c r="AG27" s="1"/>
      <c r="AH27" s="1"/>
      <c r="AI27" s="1"/>
      <c r="AJ27" s="1"/>
      <c r="AK27" s="1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1"/>
      <c r="BB27" s="1"/>
      <c r="BC27" s="1"/>
      <c r="BD27" s="1"/>
      <c r="BE27" s="1"/>
    </row>
    <row r="28" spans="1:57" ht="2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9"/>
      <c r="AD28" s="9"/>
      <c r="AE28" s="9"/>
      <c r="AF28" s="9"/>
      <c r="AG28" s="1"/>
      <c r="AH28" s="1"/>
      <c r="AI28" s="1"/>
      <c r="AJ28" s="1"/>
      <c r="AK28" s="1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1"/>
      <c r="BB28" s="1"/>
      <c r="BC28" s="1"/>
      <c r="BD28" s="1"/>
      <c r="BE28" s="1"/>
    </row>
    <row r="29" spans="1:57" ht="2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9"/>
      <c r="AD29" s="9"/>
      <c r="AE29" s="9"/>
      <c r="AF29" s="9"/>
      <c r="AG29" s="9"/>
      <c r="AH29" s="9"/>
      <c r="AI29" s="9"/>
      <c r="AJ29" s="9"/>
      <c r="AK29" s="1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1"/>
      <c r="BB29" s="1"/>
      <c r="BC29" s="1"/>
      <c r="BD29" s="1"/>
      <c r="BE29" s="1"/>
    </row>
    <row r="30" spans="1:57" ht="27" customHeight="1">
      <c r="A30" s="1"/>
      <c r="B30" s="1"/>
      <c r="C30" s="1"/>
      <c r="D30" s="1">
        <f>SUM(D13:D19)-D12</f>
        <v>0</v>
      </c>
      <c r="E30" s="1">
        <f aca="true" t="shared" si="9" ref="E30:V30">SUM(E13:E19)-E12</f>
        <v>0</v>
      </c>
      <c r="F30" s="1">
        <f t="shared" si="9"/>
        <v>0</v>
      </c>
      <c r="G30" s="1">
        <f t="shared" si="9"/>
        <v>0</v>
      </c>
      <c r="H30" s="1">
        <f t="shared" si="9"/>
        <v>0</v>
      </c>
      <c r="I30" s="1">
        <f t="shared" si="9"/>
        <v>0</v>
      </c>
      <c r="J30" s="1">
        <f t="shared" si="9"/>
        <v>0</v>
      </c>
      <c r="K30" s="1">
        <f t="shared" si="9"/>
        <v>0</v>
      </c>
      <c r="L30" s="1">
        <f t="shared" si="9"/>
        <v>0</v>
      </c>
      <c r="M30" s="1">
        <f t="shared" si="9"/>
        <v>0</v>
      </c>
      <c r="N30" s="1">
        <f t="shared" si="9"/>
        <v>0</v>
      </c>
      <c r="O30" s="1">
        <f t="shared" si="9"/>
        <v>0</v>
      </c>
      <c r="P30" s="1">
        <f t="shared" si="9"/>
        <v>0</v>
      </c>
      <c r="Q30" s="1">
        <f t="shared" si="9"/>
        <v>0</v>
      </c>
      <c r="R30" s="1">
        <f t="shared" si="9"/>
        <v>0</v>
      </c>
      <c r="S30" s="1">
        <f t="shared" si="9"/>
        <v>0</v>
      </c>
      <c r="T30" s="1">
        <f t="shared" si="9"/>
        <v>0</v>
      </c>
      <c r="U30" s="1">
        <f t="shared" si="9"/>
        <v>0</v>
      </c>
      <c r="V30" s="1">
        <f t="shared" si="9"/>
        <v>0</v>
      </c>
      <c r="W30" s="1"/>
      <c r="X30" s="1"/>
      <c r="Y30" s="1"/>
      <c r="Z30" s="1"/>
      <c r="AA30" s="1"/>
      <c r="AB30" s="1"/>
      <c r="AC30" s="9">
        <f>SUM(AC13:AC19)-AC12</f>
        <v>0</v>
      </c>
      <c r="AD30" s="9">
        <f aca="true" t="shared" si="10" ref="AD30:BD30">SUM(AD13:AD19)-AD12</f>
        <v>0</v>
      </c>
      <c r="AE30" s="9">
        <f t="shared" si="10"/>
        <v>0</v>
      </c>
      <c r="AF30" s="9">
        <f t="shared" si="10"/>
        <v>0</v>
      </c>
      <c r="AG30" s="9">
        <f t="shared" si="10"/>
        <v>0</v>
      </c>
      <c r="AH30" s="9">
        <f t="shared" si="10"/>
        <v>0</v>
      </c>
      <c r="AI30" s="9">
        <f t="shared" si="10"/>
        <v>0</v>
      </c>
      <c r="AJ30" s="9">
        <f t="shared" si="10"/>
        <v>0</v>
      </c>
      <c r="AK30" s="9">
        <f t="shared" si="10"/>
        <v>0</v>
      </c>
      <c r="AL30" s="9">
        <f t="shared" si="10"/>
        <v>0</v>
      </c>
      <c r="AM30" s="9">
        <f t="shared" si="10"/>
        <v>0</v>
      </c>
      <c r="AN30" s="9">
        <f t="shared" si="10"/>
        <v>0</v>
      </c>
      <c r="AO30" s="9">
        <f t="shared" si="10"/>
        <v>0</v>
      </c>
      <c r="AP30" s="9">
        <f t="shared" si="10"/>
        <v>0</v>
      </c>
      <c r="AQ30" s="9">
        <f t="shared" si="10"/>
        <v>0</v>
      </c>
      <c r="AR30" s="9">
        <f t="shared" si="10"/>
        <v>0</v>
      </c>
      <c r="AS30" s="9">
        <f t="shared" si="10"/>
        <v>0</v>
      </c>
      <c r="AT30" s="9">
        <f t="shared" si="10"/>
        <v>0</v>
      </c>
      <c r="AU30" s="9">
        <f t="shared" si="10"/>
        <v>0</v>
      </c>
      <c r="AV30" s="9">
        <f t="shared" si="10"/>
        <v>0</v>
      </c>
      <c r="AW30" s="9">
        <f t="shared" si="10"/>
        <v>0</v>
      </c>
      <c r="AX30" s="9">
        <f t="shared" si="10"/>
        <v>0</v>
      </c>
      <c r="AY30" s="9">
        <f t="shared" si="10"/>
        <v>0</v>
      </c>
      <c r="AZ30" s="9">
        <f t="shared" si="10"/>
        <v>0</v>
      </c>
      <c r="BA30" s="9">
        <f t="shared" si="10"/>
        <v>0</v>
      </c>
      <c r="BB30" s="9">
        <f t="shared" si="10"/>
        <v>0</v>
      </c>
      <c r="BC30" s="9">
        <f t="shared" si="10"/>
        <v>0</v>
      </c>
      <c r="BD30" s="9">
        <f t="shared" si="10"/>
        <v>0</v>
      </c>
      <c r="BE30" s="1"/>
    </row>
    <row r="31" spans="1:57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"/>
      <c r="BB32" s="1"/>
      <c r="BC32" s="1"/>
      <c r="BD32" s="1"/>
      <c r="BE32" s="1"/>
    </row>
    <row r="33" spans="1:57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1"/>
      <c r="BB33" s="1"/>
      <c r="BC33" s="1"/>
      <c r="BD33" s="1"/>
      <c r="BE33" s="1"/>
    </row>
    <row r="34" spans="1:57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27"/>
      <c r="AH34" s="327"/>
      <c r="AI34" s="327"/>
      <c r="AJ34" s="327"/>
      <c r="AK34" s="1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1"/>
      <c r="BB34" s="1"/>
      <c r="BC34" s="1"/>
      <c r="BD34" s="1"/>
      <c r="BE34" s="1"/>
    </row>
    <row r="35" spans="1:57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1"/>
      <c r="BB35" s="1"/>
      <c r="BC35" s="1"/>
      <c r="BD35" s="1"/>
      <c r="BE35" s="1"/>
    </row>
    <row r="36" spans="1:57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1"/>
      <c r="BB36" s="1"/>
      <c r="BC36" s="1"/>
      <c r="BD36" s="1"/>
      <c r="BE36" s="1"/>
    </row>
    <row r="37" spans="1:57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</row>
    <row r="39" spans="1:57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</sheetData>
  <sheetProtection/>
  <mergeCells count="141">
    <mergeCell ref="M9:M10"/>
    <mergeCell ref="N9:O9"/>
    <mergeCell ref="X8:AA10"/>
    <mergeCell ref="B2:C3"/>
    <mergeCell ref="C4:S4"/>
    <mergeCell ref="B6:B7"/>
    <mergeCell ref="B8:B10"/>
    <mergeCell ref="C8:C10"/>
    <mergeCell ref="D8:D10"/>
    <mergeCell ref="E8:R8"/>
    <mergeCell ref="E9:E10"/>
    <mergeCell ref="F9:F10"/>
    <mergeCell ref="G9:G10"/>
    <mergeCell ref="H9:I9"/>
    <mergeCell ref="J9:J10"/>
    <mergeCell ref="K9:L9"/>
    <mergeCell ref="AP9:AR9"/>
    <mergeCell ref="AP10:AQ10"/>
    <mergeCell ref="P9:P10"/>
    <mergeCell ref="Q9:R9"/>
    <mergeCell ref="S9:T10"/>
    <mergeCell ref="U9:U10"/>
    <mergeCell ref="AC9:AC10"/>
    <mergeCell ref="AD9:AE9"/>
    <mergeCell ref="AB8:AB10"/>
    <mergeCell ref="AC8:BD8"/>
    <mergeCell ref="AW9:AW10"/>
    <mergeCell ref="AX9:AY9"/>
    <mergeCell ref="AZ9:BA10"/>
    <mergeCell ref="BB9:BD9"/>
    <mergeCell ref="AU10:AV10"/>
    <mergeCell ref="BB10:BC10"/>
    <mergeCell ref="AJ11:AL11"/>
    <mergeCell ref="AP11:AQ11"/>
    <mergeCell ref="AU11:AV11"/>
    <mergeCell ref="AS9:AS10"/>
    <mergeCell ref="AT9:AV9"/>
    <mergeCell ref="AF9:AG10"/>
    <mergeCell ref="AH9:AI9"/>
    <mergeCell ref="AJ9:AL10"/>
    <mergeCell ref="AM9:AN9"/>
    <mergeCell ref="AO9:AO10"/>
    <mergeCell ref="AZ11:BA11"/>
    <mergeCell ref="BB11:BC11"/>
    <mergeCell ref="X12:AA12"/>
    <mergeCell ref="AF12:AG12"/>
    <mergeCell ref="AJ12:AL12"/>
    <mergeCell ref="AP12:AQ12"/>
    <mergeCell ref="AU12:AV12"/>
    <mergeCell ref="AZ12:BA12"/>
    <mergeCell ref="BB12:BC12"/>
    <mergeCell ref="AF11:AG11"/>
    <mergeCell ref="AZ13:BA13"/>
    <mergeCell ref="BB13:BC13"/>
    <mergeCell ref="X14:AA14"/>
    <mergeCell ref="AZ14:BA14"/>
    <mergeCell ref="BB14:BC14"/>
    <mergeCell ref="AF14:AG14"/>
    <mergeCell ref="X13:AA13"/>
    <mergeCell ref="AF13:AG13"/>
    <mergeCell ref="AP13:AQ13"/>
    <mergeCell ref="AP14:AQ14"/>
    <mergeCell ref="AZ15:BA15"/>
    <mergeCell ref="BB15:BC15"/>
    <mergeCell ref="X16:AA16"/>
    <mergeCell ref="AZ16:BA16"/>
    <mergeCell ref="BB16:BC16"/>
    <mergeCell ref="X15:AA15"/>
    <mergeCell ref="AF15:AG15"/>
    <mergeCell ref="AJ15:AL15"/>
    <mergeCell ref="AP16:AQ16"/>
    <mergeCell ref="AU16:AV16"/>
    <mergeCell ref="X17:AA17"/>
    <mergeCell ref="AP17:AQ17"/>
    <mergeCell ref="AU20:AV20"/>
    <mergeCell ref="AU21:AV21"/>
    <mergeCell ref="AZ20:BA20"/>
    <mergeCell ref="AZ21:BA21"/>
    <mergeCell ref="AZ17:BA17"/>
    <mergeCell ref="AZ19:BA19"/>
    <mergeCell ref="AP20:AQ20"/>
    <mergeCell ref="AP21:AQ21"/>
    <mergeCell ref="X19:AA19"/>
    <mergeCell ref="AJ13:AL13"/>
    <mergeCell ref="AJ14:AL14"/>
    <mergeCell ref="AF16:AG16"/>
    <mergeCell ref="AF19:AG19"/>
    <mergeCell ref="BB17:BC17"/>
    <mergeCell ref="X18:AA18"/>
    <mergeCell ref="AF18:AG18"/>
    <mergeCell ref="AJ18:AL18"/>
    <mergeCell ref="AP18:AQ18"/>
    <mergeCell ref="AJ19:AL19"/>
    <mergeCell ref="AU13:AV13"/>
    <mergeCell ref="AU14:AV14"/>
    <mergeCell ref="AP15:AQ15"/>
    <mergeCell ref="AU15:AV15"/>
    <mergeCell ref="BB19:BC19"/>
    <mergeCell ref="AU18:AV18"/>
    <mergeCell ref="AZ18:BA18"/>
    <mergeCell ref="BB18:BC18"/>
    <mergeCell ref="AU17:AV17"/>
    <mergeCell ref="AY2:BD3"/>
    <mergeCell ref="M5:U6"/>
    <mergeCell ref="X21:AA21"/>
    <mergeCell ref="AU19:AV19"/>
    <mergeCell ref="AP19:AQ19"/>
    <mergeCell ref="BB20:BC20"/>
    <mergeCell ref="BB21:BC21"/>
    <mergeCell ref="AJ20:AL20"/>
    <mergeCell ref="X20:AA20"/>
    <mergeCell ref="AJ21:AL21"/>
    <mergeCell ref="AJ16:AL16"/>
    <mergeCell ref="C22:D22"/>
    <mergeCell ref="E22:P22"/>
    <mergeCell ref="C23:D23"/>
    <mergeCell ref="E23:F23"/>
    <mergeCell ref="U2:V2"/>
    <mergeCell ref="AJ17:AL17"/>
    <mergeCell ref="AF20:AG20"/>
    <mergeCell ref="AF21:AG21"/>
    <mergeCell ref="AF17:AG17"/>
    <mergeCell ref="AG34:AJ34"/>
    <mergeCell ref="AL36:AP36"/>
    <mergeCell ref="AQ36:AU36"/>
    <mergeCell ref="AV36:AZ36"/>
    <mergeCell ref="AV24:AZ26"/>
    <mergeCell ref="AG25:AJ25"/>
    <mergeCell ref="AL27:AP27"/>
    <mergeCell ref="AQ27:AU27"/>
    <mergeCell ref="AV27:AZ27"/>
    <mergeCell ref="X11:AA11"/>
    <mergeCell ref="X38:BE38"/>
    <mergeCell ref="AQ24:AU26"/>
    <mergeCell ref="AL24:AP26"/>
    <mergeCell ref="AL33:AP35"/>
    <mergeCell ref="AQ33:AU35"/>
    <mergeCell ref="AV33:AZ35"/>
    <mergeCell ref="AL28:AP29"/>
    <mergeCell ref="AQ28:AU29"/>
    <mergeCell ref="AV28:AZ29"/>
  </mergeCells>
  <printOptions/>
  <pageMargins left="0" right="0" top="0" bottom="0" header="0" footer="0"/>
  <pageSetup horizontalDpi="600" verticalDpi="600" orientation="landscape" scale="69" r:id="rId2"/>
  <rowBreaks count="1" manualBreakCount="1">
    <brk id="29" max="52" man="1"/>
  </rowBreaks>
  <colBreaks count="1" manualBreakCount="1">
    <brk id="22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SheetLayoutView="100" zoomScalePageLayoutView="0" workbookViewId="0" topLeftCell="A1">
      <selection activeCell="H2" sqref="H2"/>
    </sheetView>
  </sheetViews>
  <sheetFormatPr defaultColWidth="8.8515625" defaultRowHeight="12.75"/>
  <cols>
    <col min="1" max="1" width="15.57421875" style="17" customWidth="1"/>
    <col min="2" max="2" width="4.00390625" style="18" customWidth="1"/>
    <col min="3" max="3" width="8.7109375" style="17" customWidth="1"/>
    <col min="4" max="4" width="6.421875" style="17" customWidth="1"/>
    <col min="5" max="5" width="6.421875" style="19" customWidth="1"/>
    <col min="6" max="6" width="5.8515625" style="17" customWidth="1"/>
    <col min="7" max="29" width="5.140625" style="17" customWidth="1"/>
    <col min="30" max="32" width="8.140625" style="17" customWidth="1"/>
    <col min="33" max="16384" width="8.8515625" style="17" customWidth="1"/>
  </cols>
  <sheetData>
    <row r="1" spans="1:32" ht="27.75" customHeight="1">
      <c r="A1" s="327"/>
      <c r="B1" s="327"/>
      <c r="C1" s="327"/>
      <c r="D1" s="327"/>
      <c r="AB1" s="20"/>
      <c r="AE1" s="298" t="s">
        <v>79</v>
      </c>
      <c r="AF1" s="298"/>
    </row>
    <row r="2" spans="1:4" ht="61.5" customHeight="1">
      <c r="A2" s="327"/>
      <c r="B2" s="327"/>
      <c r="C2" s="327"/>
      <c r="D2" s="327"/>
    </row>
    <row r="3" spans="1:31" ht="49.5" customHeight="1">
      <c r="A3" s="21"/>
      <c r="B3" s="299" t="s">
        <v>84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1"/>
      <c r="AD3" s="21"/>
      <c r="AE3" s="21"/>
    </row>
    <row r="4" spans="1:5" ht="101.25" customHeight="1">
      <c r="A4" s="22"/>
      <c r="B4" s="23"/>
      <c r="C4" s="24"/>
      <c r="D4" s="24"/>
      <c r="E4" s="24"/>
    </row>
    <row r="5" spans="1:32" ht="15" customHeight="1">
      <c r="A5" s="25" t="s">
        <v>2</v>
      </c>
      <c r="B5" s="23"/>
      <c r="C5" s="24"/>
      <c r="D5" s="24"/>
      <c r="E5" s="2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F5" s="27" t="s">
        <v>80</v>
      </c>
    </row>
    <row r="6" spans="1:32" ht="18" customHeight="1">
      <c r="A6" s="356" t="s">
        <v>81</v>
      </c>
      <c r="B6" s="357" t="s">
        <v>5</v>
      </c>
      <c r="C6" s="28"/>
      <c r="D6" s="29"/>
      <c r="E6" s="29"/>
      <c r="F6" s="358" t="s">
        <v>14</v>
      </c>
      <c r="G6" s="361" t="s">
        <v>7</v>
      </c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2"/>
      <c r="AD6" s="358" t="s">
        <v>82</v>
      </c>
      <c r="AE6" s="29"/>
      <c r="AF6" s="30"/>
    </row>
    <row r="7" spans="1:32" ht="18" customHeight="1">
      <c r="A7" s="356"/>
      <c r="B7" s="357"/>
      <c r="C7" s="363" t="s">
        <v>6</v>
      </c>
      <c r="D7" s="365" t="s">
        <v>8</v>
      </c>
      <c r="E7" s="367" t="s">
        <v>9</v>
      </c>
      <c r="F7" s="359"/>
      <c r="G7" s="366" t="s">
        <v>8</v>
      </c>
      <c r="H7" s="366" t="s">
        <v>9</v>
      </c>
      <c r="I7" s="359" t="s">
        <v>15</v>
      </c>
      <c r="J7" s="31"/>
      <c r="K7" s="32"/>
      <c r="L7" s="359" t="s">
        <v>16</v>
      </c>
      <c r="M7" s="31"/>
      <c r="N7" s="32"/>
      <c r="O7" s="359" t="s">
        <v>17</v>
      </c>
      <c r="P7" s="31"/>
      <c r="Q7" s="32"/>
      <c r="R7" s="359" t="s">
        <v>18</v>
      </c>
      <c r="S7" s="31"/>
      <c r="T7" s="32"/>
      <c r="U7" s="359" t="s">
        <v>19</v>
      </c>
      <c r="V7" s="31"/>
      <c r="W7" s="32"/>
      <c r="X7" s="359" t="s">
        <v>20</v>
      </c>
      <c r="Y7" s="31"/>
      <c r="Z7" s="32"/>
      <c r="AA7" s="359" t="s">
        <v>21</v>
      </c>
      <c r="AB7" s="31"/>
      <c r="AC7" s="32"/>
      <c r="AD7" s="359"/>
      <c r="AE7" s="365" t="s">
        <v>8</v>
      </c>
      <c r="AF7" s="365" t="s">
        <v>9</v>
      </c>
    </row>
    <row r="8" spans="1:32" ht="82.5" customHeight="1">
      <c r="A8" s="356"/>
      <c r="B8" s="357"/>
      <c r="C8" s="364"/>
      <c r="D8" s="366"/>
      <c r="E8" s="364"/>
      <c r="F8" s="360"/>
      <c r="G8" s="369"/>
      <c r="H8" s="369"/>
      <c r="I8" s="360"/>
      <c r="J8" s="33" t="s">
        <v>8</v>
      </c>
      <c r="K8" s="33" t="s">
        <v>9</v>
      </c>
      <c r="L8" s="359"/>
      <c r="M8" s="34" t="s">
        <v>8</v>
      </c>
      <c r="N8" s="34" t="s">
        <v>9</v>
      </c>
      <c r="O8" s="359"/>
      <c r="P8" s="34" t="s">
        <v>8</v>
      </c>
      <c r="Q8" s="34" t="s">
        <v>9</v>
      </c>
      <c r="R8" s="359"/>
      <c r="S8" s="34" t="s">
        <v>8</v>
      </c>
      <c r="T8" s="34" t="s">
        <v>9</v>
      </c>
      <c r="U8" s="359"/>
      <c r="V8" s="34" t="s">
        <v>8</v>
      </c>
      <c r="W8" s="34" t="s">
        <v>9</v>
      </c>
      <c r="X8" s="359"/>
      <c r="Y8" s="34" t="s">
        <v>8</v>
      </c>
      <c r="Z8" s="34" t="s">
        <v>9</v>
      </c>
      <c r="AA8" s="359"/>
      <c r="AB8" s="33" t="s">
        <v>8</v>
      </c>
      <c r="AC8" s="33" t="s">
        <v>9</v>
      </c>
      <c r="AD8" s="360"/>
      <c r="AE8" s="366"/>
      <c r="AF8" s="368"/>
    </row>
    <row r="9" spans="1:32" ht="18" customHeight="1">
      <c r="A9" s="35" t="s">
        <v>22</v>
      </c>
      <c r="B9" s="35" t="s">
        <v>23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  <c r="W9" s="37">
        <v>21</v>
      </c>
      <c r="X9" s="37">
        <v>22</v>
      </c>
      <c r="Y9" s="37">
        <v>23</v>
      </c>
      <c r="Z9" s="37">
        <v>24</v>
      </c>
      <c r="AA9" s="37">
        <v>25</v>
      </c>
      <c r="AB9" s="37">
        <v>26</v>
      </c>
      <c r="AC9" s="37">
        <v>27</v>
      </c>
      <c r="AD9" s="37">
        <v>28</v>
      </c>
      <c r="AE9" s="37">
        <v>29</v>
      </c>
      <c r="AF9" s="37">
        <v>30</v>
      </c>
    </row>
    <row r="10" spans="1:35" s="65" customFormat="1" ht="18" customHeight="1">
      <c r="A10" s="38" t="s">
        <v>62</v>
      </c>
      <c r="B10" s="64">
        <v>1</v>
      </c>
      <c r="C10" s="67">
        <f>+C11+C12+C13+C14</f>
        <v>145345</v>
      </c>
      <c r="D10" s="67">
        <f aca="true" t="shared" si="0" ref="D10:AF10">+D11+D12+D13+D14</f>
        <v>56744</v>
      </c>
      <c r="E10" s="67">
        <f t="shared" si="0"/>
        <v>88601</v>
      </c>
      <c r="F10" s="67">
        <f t="shared" si="0"/>
        <v>488</v>
      </c>
      <c r="G10" s="67">
        <f t="shared" si="0"/>
        <v>220</v>
      </c>
      <c r="H10" s="67">
        <f t="shared" si="0"/>
        <v>268</v>
      </c>
      <c r="I10" s="67">
        <f t="shared" si="0"/>
        <v>89</v>
      </c>
      <c r="J10" s="67">
        <f t="shared" si="0"/>
        <v>45</v>
      </c>
      <c r="K10" s="67">
        <f t="shared" si="0"/>
        <v>44</v>
      </c>
      <c r="L10" s="67">
        <f t="shared" si="0"/>
        <v>44</v>
      </c>
      <c r="M10" s="67">
        <f t="shared" si="0"/>
        <v>26</v>
      </c>
      <c r="N10" s="67">
        <f t="shared" si="0"/>
        <v>18</v>
      </c>
      <c r="O10" s="67">
        <f t="shared" si="0"/>
        <v>11</v>
      </c>
      <c r="P10" s="67">
        <f t="shared" si="0"/>
        <v>5</v>
      </c>
      <c r="Q10" s="67">
        <f t="shared" si="0"/>
        <v>6</v>
      </c>
      <c r="R10" s="67">
        <f t="shared" si="0"/>
        <v>302</v>
      </c>
      <c r="S10" s="67">
        <f t="shared" si="0"/>
        <v>129</v>
      </c>
      <c r="T10" s="67">
        <f t="shared" si="0"/>
        <v>173</v>
      </c>
      <c r="U10" s="67">
        <f t="shared" si="0"/>
        <v>8</v>
      </c>
      <c r="V10" s="67">
        <f t="shared" si="0"/>
        <v>3</v>
      </c>
      <c r="W10" s="67">
        <f t="shared" si="0"/>
        <v>5</v>
      </c>
      <c r="X10" s="67">
        <f t="shared" si="0"/>
        <v>12</v>
      </c>
      <c r="Y10" s="67">
        <f t="shared" si="0"/>
        <v>4</v>
      </c>
      <c r="Z10" s="67">
        <f t="shared" si="0"/>
        <v>8</v>
      </c>
      <c r="AA10" s="67">
        <f t="shared" si="0"/>
        <v>22</v>
      </c>
      <c r="AB10" s="67">
        <f t="shared" si="0"/>
        <v>8</v>
      </c>
      <c r="AC10" s="67">
        <f t="shared" si="0"/>
        <v>14</v>
      </c>
      <c r="AD10" s="67">
        <f t="shared" si="0"/>
        <v>35439</v>
      </c>
      <c r="AE10" s="67">
        <f t="shared" si="0"/>
        <v>14300</v>
      </c>
      <c r="AF10" s="67">
        <f t="shared" si="0"/>
        <v>21139</v>
      </c>
      <c r="AG10" s="65">
        <f>+C10-D10-E10</f>
        <v>0</v>
      </c>
      <c r="AH10" s="65">
        <f>+F10-I10-L10-O10-R10-U10-X10-AA10</f>
        <v>0</v>
      </c>
      <c r="AI10" s="65">
        <f>+AD10-AE10-AF10</f>
        <v>0</v>
      </c>
    </row>
    <row r="11" spans="1:35" ht="18" customHeight="1">
      <c r="A11" s="40" t="s">
        <v>85</v>
      </c>
      <c r="B11" s="39">
        <v>2</v>
      </c>
      <c r="C11" s="66">
        <f>+C16+C21+C26+C31</f>
        <v>2792</v>
      </c>
      <c r="D11" s="66">
        <f aca="true" t="shared" si="1" ref="D11:AF14">+D16+D21+D26+D31</f>
        <v>622</v>
      </c>
      <c r="E11" s="66">
        <f t="shared" si="1"/>
        <v>2170</v>
      </c>
      <c r="F11" s="66">
        <f t="shared" si="1"/>
        <v>2</v>
      </c>
      <c r="G11" s="66">
        <f t="shared" si="1"/>
        <v>0</v>
      </c>
      <c r="H11" s="66">
        <f t="shared" si="1"/>
        <v>2</v>
      </c>
      <c r="I11" s="66">
        <f t="shared" si="1"/>
        <v>0</v>
      </c>
      <c r="J11" s="66">
        <f t="shared" si="1"/>
        <v>0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6">
        <f t="shared" si="1"/>
        <v>0</v>
      </c>
      <c r="P11" s="66">
        <f t="shared" si="1"/>
        <v>0</v>
      </c>
      <c r="Q11" s="66">
        <f t="shared" si="1"/>
        <v>0</v>
      </c>
      <c r="R11" s="66">
        <f t="shared" si="1"/>
        <v>2</v>
      </c>
      <c r="S11" s="66">
        <f t="shared" si="1"/>
        <v>0</v>
      </c>
      <c r="T11" s="66">
        <f t="shared" si="1"/>
        <v>2</v>
      </c>
      <c r="U11" s="66">
        <f t="shared" si="1"/>
        <v>0</v>
      </c>
      <c r="V11" s="66">
        <f t="shared" si="1"/>
        <v>0</v>
      </c>
      <c r="W11" s="66">
        <f t="shared" si="1"/>
        <v>0</v>
      </c>
      <c r="X11" s="66">
        <f t="shared" si="1"/>
        <v>0</v>
      </c>
      <c r="Y11" s="66">
        <f t="shared" si="1"/>
        <v>0</v>
      </c>
      <c r="Z11" s="66">
        <f t="shared" si="1"/>
        <v>0</v>
      </c>
      <c r="AA11" s="66">
        <f t="shared" si="1"/>
        <v>0</v>
      </c>
      <c r="AB11" s="66">
        <f t="shared" si="1"/>
        <v>0</v>
      </c>
      <c r="AC11" s="66">
        <f t="shared" si="1"/>
        <v>0</v>
      </c>
      <c r="AD11" s="66">
        <f t="shared" si="1"/>
        <v>717</v>
      </c>
      <c r="AE11" s="66">
        <f t="shared" si="1"/>
        <v>149</v>
      </c>
      <c r="AF11" s="66">
        <f t="shared" si="1"/>
        <v>568</v>
      </c>
      <c r="AG11" s="17">
        <f aca="true" t="shared" si="2" ref="AG11:AG34">+C11-D11-E11</f>
        <v>0</v>
      </c>
      <c r="AH11" s="17">
        <f aca="true" t="shared" si="3" ref="AH11:AH34">+F11-I11-L11-O11-R11-U11-X11-AA11</f>
        <v>0</v>
      </c>
      <c r="AI11" s="17">
        <f aca="true" t="shared" si="4" ref="AI11:AI34">+AD11-AE11-AF11</f>
        <v>0</v>
      </c>
    </row>
    <row r="12" spans="1:35" ht="18" customHeight="1">
      <c r="A12" s="40" t="s">
        <v>86</v>
      </c>
      <c r="B12" s="39">
        <v>3</v>
      </c>
      <c r="C12" s="66">
        <f>+C17+C22+C27+C32</f>
        <v>113322</v>
      </c>
      <c r="D12" s="66">
        <f t="shared" si="1"/>
        <v>45437</v>
      </c>
      <c r="E12" s="66">
        <f t="shared" si="1"/>
        <v>67885</v>
      </c>
      <c r="F12" s="66">
        <f t="shared" si="1"/>
        <v>413</v>
      </c>
      <c r="G12" s="66">
        <f t="shared" si="1"/>
        <v>193</v>
      </c>
      <c r="H12" s="66">
        <f t="shared" si="1"/>
        <v>220</v>
      </c>
      <c r="I12" s="66">
        <f t="shared" si="1"/>
        <v>82</v>
      </c>
      <c r="J12" s="66">
        <f t="shared" si="1"/>
        <v>41</v>
      </c>
      <c r="K12" s="66">
        <f t="shared" si="1"/>
        <v>41</v>
      </c>
      <c r="L12" s="66">
        <f t="shared" si="1"/>
        <v>40</v>
      </c>
      <c r="M12" s="66">
        <f t="shared" si="1"/>
        <v>23</v>
      </c>
      <c r="N12" s="66">
        <f t="shared" si="1"/>
        <v>17</v>
      </c>
      <c r="O12" s="66">
        <f t="shared" si="1"/>
        <v>9</v>
      </c>
      <c r="P12" s="66">
        <f t="shared" si="1"/>
        <v>4</v>
      </c>
      <c r="Q12" s="66">
        <f t="shared" si="1"/>
        <v>5</v>
      </c>
      <c r="R12" s="66">
        <f t="shared" si="1"/>
        <v>251</v>
      </c>
      <c r="S12" s="66">
        <f t="shared" si="1"/>
        <v>114</v>
      </c>
      <c r="T12" s="66">
        <f t="shared" si="1"/>
        <v>137</v>
      </c>
      <c r="U12" s="66">
        <f t="shared" si="1"/>
        <v>6</v>
      </c>
      <c r="V12" s="66">
        <f t="shared" si="1"/>
        <v>2</v>
      </c>
      <c r="W12" s="66">
        <f t="shared" si="1"/>
        <v>4</v>
      </c>
      <c r="X12" s="66">
        <f t="shared" si="1"/>
        <v>10</v>
      </c>
      <c r="Y12" s="66">
        <f t="shared" si="1"/>
        <v>3</v>
      </c>
      <c r="Z12" s="66">
        <f t="shared" si="1"/>
        <v>7</v>
      </c>
      <c r="AA12" s="66">
        <f t="shared" si="1"/>
        <v>15</v>
      </c>
      <c r="AB12" s="66">
        <f t="shared" si="1"/>
        <v>6</v>
      </c>
      <c r="AC12" s="66">
        <f t="shared" si="1"/>
        <v>9</v>
      </c>
      <c r="AD12" s="66">
        <f t="shared" si="1"/>
        <v>27324</v>
      </c>
      <c r="AE12" s="66">
        <f t="shared" si="1"/>
        <v>11349</v>
      </c>
      <c r="AF12" s="66">
        <f t="shared" si="1"/>
        <v>15975</v>
      </c>
      <c r="AG12" s="17">
        <f t="shared" si="2"/>
        <v>0</v>
      </c>
      <c r="AH12" s="17">
        <f t="shared" si="3"/>
        <v>0</v>
      </c>
      <c r="AI12" s="17">
        <f t="shared" si="4"/>
        <v>0</v>
      </c>
    </row>
    <row r="13" spans="1:35" ht="18" customHeight="1">
      <c r="A13" s="40" t="s">
        <v>87</v>
      </c>
      <c r="B13" s="39">
        <v>4</v>
      </c>
      <c r="C13" s="66">
        <f>+C18+C23+C28+C33</f>
        <v>24171</v>
      </c>
      <c r="D13" s="66">
        <f t="shared" si="1"/>
        <v>8555</v>
      </c>
      <c r="E13" s="66">
        <f t="shared" si="1"/>
        <v>15616</v>
      </c>
      <c r="F13" s="66">
        <f t="shared" si="1"/>
        <v>62</v>
      </c>
      <c r="G13" s="66">
        <f t="shared" si="1"/>
        <v>22</v>
      </c>
      <c r="H13" s="66">
        <f t="shared" si="1"/>
        <v>40</v>
      </c>
      <c r="I13" s="66">
        <f t="shared" si="1"/>
        <v>6</v>
      </c>
      <c r="J13" s="66">
        <f t="shared" si="1"/>
        <v>4</v>
      </c>
      <c r="K13" s="66">
        <f t="shared" si="1"/>
        <v>2</v>
      </c>
      <c r="L13" s="66">
        <f t="shared" si="1"/>
        <v>4</v>
      </c>
      <c r="M13" s="66">
        <f t="shared" si="1"/>
        <v>3</v>
      </c>
      <c r="N13" s="66">
        <f t="shared" si="1"/>
        <v>1</v>
      </c>
      <c r="O13" s="66">
        <f t="shared" si="1"/>
        <v>2</v>
      </c>
      <c r="P13" s="66">
        <f t="shared" si="1"/>
        <v>1</v>
      </c>
      <c r="Q13" s="66">
        <f t="shared" si="1"/>
        <v>1</v>
      </c>
      <c r="R13" s="66">
        <f t="shared" si="1"/>
        <v>41</v>
      </c>
      <c r="S13" s="66">
        <f t="shared" si="1"/>
        <v>11</v>
      </c>
      <c r="T13" s="66">
        <f t="shared" si="1"/>
        <v>30</v>
      </c>
      <c r="U13" s="66">
        <f t="shared" si="1"/>
        <v>1</v>
      </c>
      <c r="V13" s="66">
        <f t="shared" si="1"/>
        <v>1</v>
      </c>
      <c r="W13" s="66">
        <f t="shared" si="1"/>
        <v>0</v>
      </c>
      <c r="X13" s="66">
        <f t="shared" si="1"/>
        <v>2</v>
      </c>
      <c r="Y13" s="66">
        <f t="shared" si="1"/>
        <v>1</v>
      </c>
      <c r="Z13" s="66">
        <f t="shared" si="1"/>
        <v>1</v>
      </c>
      <c r="AA13" s="66">
        <f t="shared" si="1"/>
        <v>6</v>
      </c>
      <c r="AB13" s="66">
        <f t="shared" si="1"/>
        <v>1</v>
      </c>
      <c r="AC13" s="66">
        <f t="shared" si="1"/>
        <v>5</v>
      </c>
      <c r="AD13" s="66">
        <f t="shared" si="1"/>
        <v>6234</v>
      </c>
      <c r="AE13" s="66">
        <f t="shared" si="1"/>
        <v>2331</v>
      </c>
      <c r="AF13" s="66">
        <f t="shared" si="1"/>
        <v>3903</v>
      </c>
      <c r="AG13" s="17">
        <f t="shared" si="2"/>
        <v>0</v>
      </c>
      <c r="AH13" s="17">
        <f t="shared" si="3"/>
        <v>0</v>
      </c>
      <c r="AI13" s="17">
        <f t="shared" si="4"/>
        <v>0</v>
      </c>
    </row>
    <row r="14" spans="1:35" ht="18" customHeight="1">
      <c r="A14" s="40" t="s">
        <v>88</v>
      </c>
      <c r="B14" s="39">
        <v>5</v>
      </c>
      <c r="C14" s="66">
        <f>+C19+C24+C29+C34</f>
        <v>5060</v>
      </c>
      <c r="D14" s="66">
        <f t="shared" si="1"/>
        <v>2130</v>
      </c>
      <c r="E14" s="66">
        <f t="shared" si="1"/>
        <v>2930</v>
      </c>
      <c r="F14" s="66">
        <f t="shared" si="1"/>
        <v>11</v>
      </c>
      <c r="G14" s="66">
        <f t="shared" si="1"/>
        <v>5</v>
      </c>
      <c r="H14" s="66">
        <f t="shared" si="1"/>
        <v>6</v>
      </c>
      <c r="I14" s="66">
        <f t="shared" si="1"/>
        <v>1</v>
      </c>
      <c r="J14" s="66">
        <f t="shared" si="1"/>
        <v>0</v>
      </c>
      <c r="K14" s="66">
        <f t="shared" si="1"/>
        <v>1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6">
        <f t="shared" si="1"/>
        <v>0</v>
      </c>
      <c r="R14" s="66">
        <f t="shared" si="1"/>
        <v>8</v>
      </c>
      <c r="S14" s="66">
        <f t="shared" si="1"/>
        <v>4</v>
      </c>
      <c r="T14" s="66">
        <f t="shared" si="1"/>
        <v>4</v>
      </c>
      <c r="U14" s="66">
        <f t="shared" si="1"/>
        <v>1</v>
      </c>
      <c r="V14" s="66">
        <f t="shared" si="1"/>
        <v>0</v>
      </c>
      <c r="W14" s="66">
        <f t="shared" si="1"/>
        <v>1</v>
      </c>
      <c r="X14" s="66">
        <f t="shared" si="1"/>
        <v>0</v>
      </c>
      <c r="Y14" s="66">
        <f t="shared" si="1"/>
        <v>0</v>
      </c>
      <c r="Z14" s="66">
        <f t="shared" si="1"/>
        <v>0</v>
      </c>
      <c r="AA14" s="66">
        <f t="shared" si="1"/>
        <v>1</v>
      </c>
      <c r="AB14" s="66">
        <f t="shared" si="1"/>
        <v>1</v>
      </c>
      <c r="AC14" s="66">
        <f t="shared" si="1"/>
        <v>0</v>
      </c>
      <c r="AD14" s="66">
        <f t="shared" si="1"/>
        <v>1164</v>
      </c>
      <c r="AE14" s="66">
        <f t="shared" si="1"/>
        <v>471</v>
      </c>
      <c r="AF14" s="66">
        <f t="shared" si="1"/>
        <v>693</v>
      </c>
      <c r="AG14" s="17">
        <f t="shared" si="2"/>
        <v>0</v>
      </c>
      <c r="AH14" s="17">
        <f t="shared" si="3"/>
        <v>0</v>
      </c>
      <c r="AI14" s="17">
        <f t="shared" si="4"/>
        <v>0</v>
      </c>
    </row>
    <row r="15" spans="1:35" s="65" customFormat="1" ht="18" customHeight="1">
      <c r="A15" s="41" t="s">
        <v>89</v>
      </c>
      <c r="B15" s="64">
        <v>6</v>
      </c>
      <c r="C15" s="67">
        <f>SUM(C16:C19)</f>
        <v>80133</v>
      </c>
      <c r="D15" s="67">
        <f aca="true" t="shared" si="5" ref="D15:AF15">SUM(D16:D19)</f>
        <v>32733</v>
      </c>
      <c r="E15" s="67">
        <f t="shared" si="5"/>
        <v>47400</v>
      </c>
      <c r="F15" s="67">
        <f t="shared" si="5"/>
        <v>314</v>
      </c>
      <c r="G15" s="67">
        <f t="shared" si="5"/>
        <v>153</v>
      </c>
      <c r="H15" s="67">
        <f t="shared" si="5"/>
        <v>161</v>
      </c>
      <c r="I15" s="67">
        <f t="shared" si="5"/>
        <v>60</v>
      </c>
      <c r="J15" s="67">
        <f t="shared" si="5"/>
        <v>31</v>
      </c>
      <c r="K15" s="67">
        <f t="shared" si="5"/>
        <v>29</v>
      </c>
      <c r="L15" s="67">
        <f t="shared" si="5"/>
        <v>28</v>
      </c>
      <c r="M15" s="67">
        <f t="shared" si="5"/>
        <v>16</v>
      </c>
      <c r="N15" s="67">
        <f t="shared" si="5"/>
        <v>12</v>
      </c>
      <c r="O15" s="67">
        <f t="shared" si="5"/>
        <v>9</v>
      </c>
      <c r="P15" s="67">
        <f t="shared" si="5"/>
        <v>5</v>
      </c>
      <c r="Q15" s="67">
        <f t="shared" si="5"/>
        <v>4</v>
      </c>
      <c r="R15" s="67">
        <f t="shared" si="5"/>
        <v>195</v>
      </c>
      <c r="S15" s="67">
        <f t="shared" si="5"/>
        <v>93</v>
      </c>
      <c r="T15" s="67">
        <f t="shared" si="5"/>
        <v>102</v>
      </c>
      <c r="U15" s="67">
        <f t="shared" si="5"/>
        <v>3</v>
      </c>
      <c r="V15" s="67">
        <f t="shared" si="5"/>
        <v>1</v>
      </c>
      <c r="W15" s="67">
        <f t="shared" si="5"/>
        <v>2</v>
      </c>
      <c r="X15" s="67">
        <f t="shared" si="5"/>
        <v>5</v>
      </c>
      <c r="Y15" s="67">
        <f t="shared" si="5"/>
        <v>2</v>
      </c>
      <c r="Z15" s="67">
        <f t="shared" si="5"/>
        <v>3</v>
      </c>
      <c r="AA15" s="67">
        <f t="shared" si="5"/>
        <v>14</v>
      </c>
      <c r="AB15" s="67">
        <f t="shared" si="5"/>
        <v>5</v>
      </c>
      <c r="AC15" s="67">
        <f t="shared" si="5"/>
        <v>9</v>
      </c>
      <c r="AD15" s="67">
        <f t="shared" si="5"/>
        <v>16779</v>
      </c>
      <c r="AE15" s="67">
        <f t="shared" si="5"/>
        <v>6683</v>
      </c>
      <c r="AF15" s="67">
        <f t="shared" si="5"/>
        <v>10096</v>
      </c>
      <c r="AG15" s="65">
        <f t="shared" si="2"/>
        <v>0</v>
      </c>
      <c r="AH15" s="65">
        <f t="shared" si="3"/>
        <v>0</v>
      </c>
      <c r="AI15" s="65">
        <f t="shared" si="4"/>
        <v>0</v>
      </c>
    </row>
    <row r="16" spans="1:35" ht="18" customHeight="1">
      <c r="A16" s="40" t="s">
        <v>85</v>
      </c>
      <c r="B16" s="39">
        <v>7</v>
      </c>
      <c r="C16" s="66">
        <v>2144</v>
      </c>
      <c r="D16" s="66">
        <v>389</v>
      </c>
      <c r="E16" s="66">
        <v>1755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596</v>
      </c>
      <c r="AE16" s="66">
        <v>124</v>
      </c>
      <c r="AF16" s="66">
        <v>472</v>
      </c>
      <c r="AG16" s="17">
        <f t="shared" si="2"/>
        <v>0</v>
      </c>
      <c r="AH16" s="17">
        <f t="shared" si="3"/>
        <v>0</v>
      </c>
      <c r="AI16" s="17">
        <f t="shared" si="4"/>
        <v>0</v>
      </c>
    </row>
    <row r="17" spans="1:35" ht="18" customHeight="1">
      <c r="A17" s="40" t="s">
        <v>86</v>
      </c>
      <c r="B17" s="39">
        <v>8</v>
      </c>
      <c r="C17" s="66">
        <v>60660</v>
      </c>
      <c r="D17" s="66">
        <v>25667</v>
      </c>
      <c r="E17" s="66">
        <v>34993</v>
      </c>
      <c r="F17" s="66">
        <v>264</v>
      </c>
      <c r="G17" s="66">
        <v>134</v>
      </c>
      <c r="H17" s="66">
        <v>130</v>
      </c>
      <c r="I17" s="66">
        <v>55</v>
      </c>
      <c r="J17" s="66">
        <v>29</v>
      </c>
      <c r="K17" s="66">
        <v>26</v>
      </c>
      <c r="L17" s="66">
        <v>24</v>
      </c>
      <c r="M17" s="66">
        <v>13</v>
      </c>
      <c r="N17" s="66">
        <v>11</v>
      </c>
      <c r="O17" s="66">
        <v>7</v>
      </c>
      <c r="P17" s="66">
        <v>4</v>
      </c>
      <c r="Q17" s="66">
        <v>3</v>
      </c>
      <c r="R17" s="66">
        <v>163</v>
      </c>
      <c r="S17" s="66">
        <v>82</v>
      </c>
      <c r="T17" s="66">
        <v>81</v>
      </c>
      <c r="U17" s="66">
        <v>2</v>
      </c>
      <c r="V17" s="66">
        <v>1</v>
      </c>
      <c r="W17" s="66">
        <v>1</v>
      </c>
      <c r="X17" s="66">
        <v>3</v>
      </c>
      <c r="Y17" s="66">
        <v>1</v>
      </c>
      <c r="Z17" s="66">
        <v>2</v>
      </c>
      <c r="AA17" s="66">
        <v>10</v>
      </c>
      <c r="AB17" s="66">
        <v>4</v>
      </c>
      <c r="AC17" s="66">
        <v>6</v>
      </c>
      <c r="AD17" s="66">
        <v>12411</v>
      </c>
      <c r="AE17" s="66">
        <v>5161</v>
      </c>
      <c r="AF17" s="66">
        <v>7250</v>
      </c>
      <c r="AG17" s="17">
        <f t="shared" si="2"/>
        <v>0</v>
      </c>
      <c r="AH17" s="17">
        <f t="shared" si="3"/>
        <v>0</v>
      </c>
      <c r="AI17" s="17">
        <f t="shared" si="4"/>
        <v>0</v>
      </c>
    </row>
    <row r="18" spans="1:35" ht="18" customHeight="1">
      <c r="A18" s="40" t="s">
        <v>87</v>
      </c>
      <c r="B18" s="39">
        <v>9</v>
      </c>
      <c r="C18" s="66">
        <v>13706</v>
      </c>
      <c r="D18" s="66">
        <v>5118</v>
      </c>
      <c r="E18" s="66">
        <v>8588</v>
      </c>
      <c r="F18" s="66">
        <v>39</v>
      </c>
      <c r="G18" s="66">
        <v>14</v>
      </c>
      <c r="H18" s="66">
        <v>25</v>
      </c>
      <c r="I18" s="66">
        <v>4</v>
      </c>
      <c r="J18" s="66">
        <v>2</v>
      </c>
      <c r="K18" s="66">
        <v>2</v>
      </c>
      <c r="L18" s="66">
        <v>4</v>
      </c>
      <c r="M18" s="66">
        <v>3</v>
      </c>
      <c r="N18" s="66">
        <v>1</v>
      </c>
      <c r="O18" s="66">
        <v>2</v>
      </c>
      <c r="P18" s="66">
        <v>1</v>
      </c>
      <c r="Q18" s="66">
        <v>1</v>
      </c>
      <c r="R18" s="66">
        <v>24</v>
      </c>
      <c r="S18" s="66">
        <v>7</v>
      </c>
      <c r="T18" s="66">
        <v>17</v>
      </c>
      <c r="U18" s="66">
        <v>0</v>
      </c>
      <c r="V18" s="66">
        <v>0</v>
      </c>
      <c r="W18" s="66">
        <v>0</v>
      </c>
      <c r="X18" s="66">
        <v>2</v>
      </c>
      <c r="Y18" s="66">
        <v>1</v>
      </c>
      <c r="Z18" s="66">
        <v>1</v>
      </c>
      <c r="AA18" s="66">
        <v>3</v>
      </c>
      <c r="AB18" s="66">
        <v>0</v>
      </c>
      <c r="AC18" s="66">
        <v>3</v>
      </c>
      <c r="AD18" s="66">
        <v>3070</v>
      </c>
      <c r="AE18" s="66">
        <v>1119</v>
      </c>
      <c r="AF18" s="66">
        <v>1951</v>
      </c>
      <c r="AG18" s="17">
        <f t="shared" si="2"/>
        <v>0</v>
      </c>
      <c r="AH18" s="17">
        <f t="shared" si="3"/>
        <v>0</v>
      </c>
      <c r="AI18" s="17">
        <f t="shared" si="4"/>
        <v>0</v>
      </c>
    </row>
    <row r="19" spans="1:35" ht="18" customHeight="1">
      <c r="A19" s="40" t="s">
        <v>88</v>
      </c>
      <c r="B19" s="39">
        <v>10</v>
      </c>
      <c r="C19" s="66">
        <v>3623</v>
      </c>
      <c r="D19" s="66">
        <v>1559</v>
      </c>
      <c r="E19" s="66">
        <v>2064</v>
      </c>
      <c r="F19" s="66">
        <v>11</v>
      </c>
      <c r="G19" s="66">
        <v>5</v>
      </c>
      <c r="H19" s="66">
        <v>6</v>
      </c>
      <c r="I19" s="66">
        <v>1</v>
      </c>
      <c r="J19" s="66">
        <v>0</v>
      </c>
      <c r="K19" s="66">
        <v>1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8</v>
      </c>
      <c r="S19" s="66">
        <v>4</v>
      </c>
      <c r="T19" s="66">
        <v>4</v>
      </c>
      <c r="U19" s="66">
        <v>1</v>
      </c>
      <c r="V19" s="66">
        <v>0</v>
      </c>
      <c r="W19" s="66">
        <v>1</v>
      </c>
      <c r="X19" s="66">
        <v>0</v>
      </c>
      <c r="Y19" s="66">
        <v>0</v>
      </c>
      <c r="Z19" s="66">
        <v>0</v>
      </c>
      <c r="AA19" s="66">
        <v>1</v>
      </c>
      <c r="AB19" s="66">
        <v>1</v>
      </c>
      <c r="AC19" s="66">
        <v>0</v>
      </c>
      <c r="AD19" s="66">
        <v>702</v>
      </c>
      <c r="AE19" s="66">
        <v>279</v>
      </c>
      <c r="AF19" s="66">
        <v>423</v>
      </c>
      <c r="AG19" s="17">
        <f t="shared" si="2"/>
        <v>0</v>
      </c>
      <c r="AH19" s="17">
        <f t="shared" si="3"/>
        <v>0</v>
      </c>
      <c r="AI19" s="17">
        <f t="shared" si="4"/>
        <v>0</v>
      </c>
    </row>
    <row r="20" spans="1:35" s="65" customFormat="1" ht="18" customHeight="1">
      <c r="A20" s="41" t="s">
        <v>90</v>
      </c>
      <c r="B20" s="64">
        <v>11</v>
      </c>
      <c r="C20" s="67">
        <f>SUM(C21:C24)</f>
        <v>57258</v>
      </c>
      <c r="D20" s="67">
        <f aca="true" t="shared" si="6" ref="D20:AF20">SUM(D21:D24)</f>
        <v>21111</v>
      </c>
      <c r="E20" s="67">
        <f t="shared" si="6"/>
        <v>36147</v>
      </c>
      <c r="F20" s="67">
        <f t="shared" si="6"/>
        <v>156</v>
      </c>
      <c r="G20" s="67">
        <f t="shared" si="6"/>
        <v>58</v>
      </c>
      <c r="H20" s="67">
        <f t="shared" si="6"/>
        <v>98</v>
      </c>
      <c r="I20" s="67">
        <f t="shared" si="6"/>
        <v>29</v>
      </c>
      <c r="J20" s="67">
        <f t="shared" si="6"/>
        <v>14</v>
      </c>
      <c r="K20" s="67">
        <f t="shared" si="6"/>
        <v>15</v>
      </c>
      <c r="L20" s="67">
        <f t="shared" si="6"/>
        <v>15</v>
      </c>
      <c r="M20" s="67">
        <f t="shared" si="6"/>
        <v>9</v>
      </c>
      <c r="N20" s="67">
        <f t="shared" si="6"/>
        <v>6</v>
      </c>
      <c r="O20" s="67">
        <f t="shared" si="6"/>
        <v>2</v>
      </c>
      <c r="P20" s="67">
        <f t="shared" si="6"/>
        <v>0</v>
      </c>
      <c r="Q20" s="67">
        <f t="shared" si="6"/>
        <v>2</v>
      </c>
      <c r="R20" s="67">
        <f t="shared" si="6"/>
        <v>91</v>
      </c>
      <c r="S20" s="67">
        <f t="shared" si="6"/>
        <v>29</v>
      </c>
      <c r="T20" s="67">
        <f t="shared" si="6"/>
        <v>62</v>
      </c>
      <c r="U20" s="67">
        <f t="shared" si="6"/>
        <v>5</v>
      </c>
      <c r="V20" s="67">
        <f t="shared" si="6"/>
        <v>2</v>
      </c>
      <c r="W20" s="67">
        <f t="shared" si="6"/>
        <v>3</v>
      </c>
      <c r="X20" s="67">
        <f t="shared" si="6"/>
        <v>6</v>
      </c>
      <c r="Y20" s="67">
        <f t="shared" si="6"/>
        <v>1</v>
      </c>
      <c r="Z20" s="67">
        <f t="shared" si="6"/>
        <v>5</v>
      </c>
      <c r="AA20" s="67">
        <f t="shared" si="6"/>
        <v>8</v>
      </c>
      <c r="AB20" s="67">
        <f t="shared" si="6"/>
        <v>3</v>
      </c>
      <c r="AC20" s="67">
        <f t="shared" si="6"/>
        <v>5</v>
      </c>
      <c r="AD20" s="67">
        <f t="shared" si="6"/>
        <v>17934</v>
      </c>
      <c r="AE20" s="67">
        <f t="shared" si="6"/>
        <v>7413</v>
      </c>
      <c r="AF20" s="67">
        <f t="shared" si="6"/>
        <v>10521</v>
      </c>
      <c r="AG20" s="65">
        <f t="shared" si="2"/>
        <v>0</v>
      </c>
      <c r="AH20" s="65">
        <f t="shared" si="3"/>
        <v>0</v>
      </c>
      <c r="AI20" s="65">
        <f t="shared" si="4"/>
        <v>0</v>
      </c>
    </row>
    <row r="21" spans="1:35" ht="18" customHeight="1">
      <c r="A21" s="40" t="s">
        <v>85</v>
      </c>
      <c r="B21" s="39">
        <v>12</v>
      </c>
      <c r="C21" s="66">
        <v>648</v>
      </c>
      <c r="D21" s="66">
        <v>233</v>
      </c>
      <c r="E21" s="66">
        <v>415</v>
      </c>
      <c r="F21" s="66">
        <v>2</v>
      </c>
      <c r="G21" s="66">
        <v>0</v>
      </c>
      <c r="H21" s="66">
        <v>2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2</v>
      </c>
      <c r="S21" s="66">
        <v>0</v>
      </c>
      <c r="T21" s="66">
        <v>2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121</v>
      </c>
      <c r="AE21" s="66">
        <v>25</v>
      </c>
      <c r="AF21" s="66">
        <v>96</v>
      </c>
      <c r="AG21" s="17">
        <f t="shared" si="2"/>
        <v>0</v>
      </c>
      <c r="AH21" s="17">
        <f t="shared" si="3"/>
        <v>0</v>
      </c>
      <c r="AI21" s="17">
        <f t="shared" si="4"/>
        <v>0</v>
      </c>
    </row>
    <row r="22" spans="1:35" ht="18" customHeight="1">
      <c r="A22" s="40" t="s">
        <v>86</v>
      </c>
      <c r="B22" s="39">
        <v>13</v>
      </c>
      <c r="C22" s="66">
        <v>46912</v>
      </c>
      <c r="D22" s="66">
        <v>17672</v>
      </c>
      <c r="E22" s="66">
        <v>29240</v>
      </c>
      <c r="F22" s="66">
        <v>134</v>
      </c>
      <c r="G22" s="66">
        <v>51</v>
      </c>
      <c r="H22" s="66">
        <v>83</v>
      </c>
      <c r="I22" s="66">
        <v>27</v>
      </c>
      <c r="J22" s="66">
        <v>12</v>
      </c>
      <c r="K22" s="66">
        <v>15</v>
      </c>
      <c r="L22" s="66">
        <v>15</v>
      </c>
      <c r="M22" s="66">
        <v>9</v>
      </c>
      <c r="N22" s="66">
        <v>6</v>
      </c>
      <c r="O22" s="66">
        <v>2</v>
      </c>
      <c r="P22" s="66">
        <v>0</v>
      </c>
      <c r="Q22" s="66">
        <v>2</v>
      </c>
      <c r="R22" s="66">
        <v>75</v>
      </c>
      <c r="S22" s="66">
        <v>26</v>
      </c>
      <c r="T22" s="66">
        <v>49</v>
      </c>
      <c r="U22" s="66">
        <v>4</v>
      </c>
      <c r="V22" s="66">
        <v>1</v>
      </c>
      <c r="W22" s="66">
        <v>3</v>
      </c>
      <c r="X22" s="66">
        <v>6</v>
      </c>
      <c r="Y22" s="66">
        <v>1</v>
      </c>
      <c r="Z22" s="66">
        <v>5</v>
      </c>
      <c r="AA22" s="66">
        <v>5</v>
      </c>
      <c r="AB22" s="66">
        <v>2</v>
      </c>
      <c r="AC22" s="66">
        <v>3</v>
      </c>
      <c r="AD22" s="66">
        <v>14413</v>
      </c>
      <c r="AE22" s="66">
        <v>6064</v>
      </c>
      <c r="AF22" s="66">
        <v>8349</v>
      </c>
      <c r="AG22" s="17">
        <f t="shared" si="2"/>
        <v>0</v>
      </c>
      <c r="AH22" s="17">
        <f t="shared" si="3"/>
        <v>0</v>
      </c>
      <c r="AI22" s="17">
        <f t="shared" si="4"/>
        <v>0</v>
      </c>
    </row>
    <row r="23" spans="1:35" ht="18" customHeight="1">
      <c r="A23" s="40" t="s">
        <v>87</v>
      </c>
      <c r="B23" s="39">
        <v>14</v>
      </c>
      <c r="C23" s="66">
        <v>8371</v>
      </c>
      <c r="D23" s="66">
        <v>2682</v>
      </c>
      <c r="E23" s="66">
        <v>5689</v>
      </c>
      <c r="F23" s="66">
        <v>20</v>
      </c>
      <c r="G23" s="66">
        <v>7</v>
      </c>
      <c r="H23" s="66">
        <v>13</v>
      </c>
      <c r="I23" s="66">
        <v>2</v>
      </c>
      <c r="J23" s="66">
        <v>2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14</v>
      </c>
      <c r="S23" s="66">
        <v>3</v>
      </c>
      <c r="T23" s="66">
        <v>11</v>
      </c>
      <c r="U23" s="66">
        <v>1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6">
        <v>3</v>
      </c>
      <c r="AB23" s="66">
        <v>1</v>
      </c>
      <c r="AC23" s="66">
        <v>2</v>
      </c>
      <c r="AD23" s="66">
        <v>2944</v>
      </c>
      <c r="AE23" s="66">
        <v>1132</v>
      </c>
      <c r="AF23" s="66">
        <v>1812</v>
      </c>
      <c r="AG23" s="17">
        <f t="shared" si="2"/>
        <v>0</v>
      </c>
      <c r="AH23" s="17">
        <f t="shared" si="3"/>
        <v>0</v>
      </c>
      <c r="AI23" s="17">
        <f t="shared" si="4"/>
        <v>0</v>
      </c>
    </row>
    <row r="24" spans="1:35" ht="18" customHeight="1">
      <c r="A24" s="40" t="s">
        <v>88</v>
      </c>
      <c r="B24" s="39">
        <v>15</v>
      </c>
      <c r="C24" s="66">
        <v>1327</v>
      </c>
      <c r="D24" s="66">
        <v>524</v>
      </c>
      <c r="E24" s="66">
        <v>803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456</v>
      </c>
      <c r="AE24" s="66">
        <v>192</v>
      </c>
      <c r="AF24" s="66">
        <v>264</v>
      </c>
      <c r="AG24" s="17">
        <f t="shared" si="2"/>
        <v>0</v>
      </c>
      <c r="AH24" s="17">
        <f t="shared" si="3"/>
        <v>0</v>
      </c>
      <c r="AI24" s="17">
        <f t="shared" si="4"/>
        <v>0</v>
      </c>
    </row>
    <row r="25" spans="1:35" s="65" customFormat="1" ht="18" customHeight="1">
      <c r="A25" s="41" t="s">
        <v>91</v>
      </c>
      <c r="B25" s="64">
        <v>16</v>
      </c>
      <c r="C25" s="67">
        <f>SUM(C26:C29)</f>
        <v>0</v>
      </c>
      <c r="D25" s="67">
        <f aca="true" t="shared" si="7" ref="D25:AF25">SUM(D26:D29)</f>
        <v>0</v>
      </c>
      <c r="E25" s="67">
        <f t="shared" si="7"/>
        <v>0</v>
      </c>
      <c r="F25" s="67">
        <f t="shared" si="7"/>
        <v>0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0</v>
      </c>
      <c r="K25" s="67">
        <f t="shared" si="7"/>
        <v>0</v>
      </c>
      <c r="L25" s="67">
        <f t="shared" si="7"/>
        <v>0</v>
      </c>
      <c r="M25" s="67">
        <f t="shared" si="7"/>
        <v>0</v>
      </c>
      <c r="N25" s="67">
        <f t="shared" si="7"/>
        <v>0</v>
      </c>
      <c r="O25" s="67">
        <f t="shared" si="7"/>
        <v>0</v>
      </c>
      <c r="P25" s="67">
        <f t="shared" si="7"/>
        <v>0</v>
      </c>
      <c r="Q25" s="67">
        <f t="shared" si="7"/>
        <v>0</v>
      </c>
      <c r="R25" s="67">
        <f t="shared" si="7"/>
        <v>0</v>
      </c>
      <c r="S25" s="67">
        <f t="shared" si="7"/>
        <v>0</v>
      </c>
      <c r="T25" s="67">
        <f t="shared" si="7"/>
        <v>0</v>
      </c>
      <c r="U25" s="67">
        <f t="shared" si="7"/>
        <v>0</v>
      </c>
      <c r="V25" s="67">
        <f t="shared" si="7"/>
        <v>0</v>
      </c>
      <c r="W25" s="67">
        <f t="shared" si="7"/>
        <v>0</v>
      </c>
      <c r="X25" s="67">
        <f t="shared" si="7"/>
        <v>0</v>
      </c>
      <c r="Y25" s="67">
        <f t="shared" si="7"/>
        <v>0</v>
      </c>
      <c r="Z25" s="67">
        <f t="shared" si="7"/>
        <v>0</v>
      </c>
      <c r="AA25" s="67">
        <f t="shared" si="7"/>
        <v>0</v>
      </c>
      <c r="AB25" s="67">
        <f t="shared" si="7"/>
        <v>0</v>
      </c>
      <c r="AC25" s="67">
        <f t="shared" si="7"/>
        <v>0</v>
      </c>
      <c r="AD25" s="67">
        <f t="shared" si="7"/>
        <v>0</v>
      </c>
      <c r="AE25" s="67">
        <f t="shared" si="7"/>
        <v>0</v>
      </c>
      <c r="AF25" s="67">
        <f t="shared" si="7"/>
        <v>0</v>
      </c>
      <c r="AG25" s="65">
        <f t="shared" si="2"/>
        <v>0</v>
      </c>
      <c r="AH25" s="65">
        <f t="shared" si="3"/>
        <v>0</v>
      </c>
      <c r="AI25" s="65">
        <f t="shared" si="4"/>
        <v>0</v>
      </c>
    </row>
    <row r="26" spans="1:35" ht="18" customHeight="1">
      <c r="A26" s="40" t="s">
        <v>85</v>
      </c>
      <c r="B26" s="39">
        <v>17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17">
        <f t="shared" si="2"/>
        <v>0</v>
      </c>
      <c r="AH26" s="17">
        <f t="shared" si="3"/>
        <v>0</v>
      </c>
      <c r="AI26" s="17">
        <f t="shared" si="4"/>
        <v>0</v>
      </c>
    </row>
    <row r="27" spans="1:35" ht="18" customHeight="1">
      <c r="A27" s="40" t="s">
        <v>86</v>
      </c>
      <c r="B27" s="39">
        <v>18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17">
        <f t="shared" si="2"/>
        <v>0</v>
      </c>
      <c r="AH27" s="17">
        <f t="shared" si="3"/>
        <v>0</v>
      </c>
      <c r="AI27" s="17">
        <f t="shared" si="4"/>
        <v>0</v>
      </c>
    </row>
    <row r="28" spans="1:35" ht="18" customHeight="1">
      <c r="A28" s="40" t="s">
        <v>87</v>
      </c>
      <c r="B28" s="39">
        <v>19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17">
        <f t="shared" si="2"/>
        <v>0</v>
      </c>
      <c r="AH28" s="17">
        <f t="shared" si="3"/>
        <v>0</v>
      </c>
      <c r="AI28" s="17">
        <f t="shared" si="4"/>
        <v>0</v>
      </c>
    </row>
    <row r="29" spans="1:35" ht="18" customHeight="1">
      <c r="A29" s="40" t="s">
        <v>88</v>
      </c>
      <c r="B29" s="39">
        <v>20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17">
        <f t="shared" si="2"/>
        <v>0</v>
      </c>
      <c r="AH29" s="17">
        <f t="shared" si="3"/>
        <v>0</v>
      </c>
      <c r="AI29" s="17">
        <f t="shared" si="4"/>
        <v>0</v>
      </c>
    </row>
    <row r="30" spans="1:35" s="65" customFormat="1" ht="28.5" customHeight="1">
      <c r="A30" s="38" t="s">
        <v>92</v>
      </c>
      <c r="B30" s="64">
        <v>21</v>
      </c>
      <c r="C30" s="67">
        <f>SUM(C31:C34)</f>
        <v>7954</v>
      </c>
      <c r="D30" s="67">
        <f aca="true" t="shared" si="8" ref="D30:AF30">SUM(D31:D34)</f>
        <v>2900</v>
      </c>
      <c r="E30" s="67">
        <f t="shared" si="8"/>
        <v>5054</v>
      </c>
      <c r="F30" s="67">
        <f t="shared" si="8"/>
        <v>18</v>
      </c>
      <c r="G30" s="67">
        <f t="shared" si="8"/>
        <v>9</v>
      </c>
      <c r="H30" s="67">
        <f t="shared" si="8"/>
        <v>9</v>
      </c>
      <c r="I30" s="67">
        <f t="shared" si="8"/>
        <v>0</v>
      </c>
      <c r="J30" s="67">
        <f t="shared" si="8"/>
        <v>0</v>
      </c>
      <c r="K30" s="67">
        <f t="shared" si="8"/>
        <v>0</v>
      </c>
      <c r="L30" s="67">
        <f t="shared" si="8"/>
        <v>1</v>
      </c>
      <c r="M30" s="67">
        <f t="shared" si="8"/>
        <v>1</v>
      </c>
      <c r="N30" s="67">
        <f t="shared" si="8"/>
        <v>0</v>
      </c>
      <c r="O30" s="67">
        <f t="shared" si="8"/>
        <v>0</v>
      </c>
      <c r="P30" s="67">
        <f t="shared" si="8"/>
        <v>0</v>
      </c>
      <c r="Q30" s="67">
        <f t="shared" si="8"/>
        <v>0</v>
      </c>
      <c r="R30" s="67">
        <f t="shared" si="8"/>
        <v>16</v>
      </c>
      <c r="S30" s="67">
        <f t="shared" si="8"/>
        <v>7</v>
      </c>
      <c r="T30" s="67">
        <f t="shared" si="8"/>
        <v>9</v>
      </c>
      <c r="U30" s="67">
        <f t="shared" si="8"/>
        <v>0</v>
      </c>
      <c r="V30" s="67">
        <f t="shared" si="8"/>
        <v>0</v>
      </c>
      <c r="W30" s="67">
        <f t="shared" si="8"/>
        <v>0</v>
      </c>
      <c r="X30" s="67">
        <f t="shared" si="8"/>
        <v>1</v>
      </c>
      <c r="Y30" s="67">
        <f t="shared" si="8"/>
        <v>1</v>
      </c>
      <c r="Z30" s="67">
        <f t="shared" si="8"/>
        <v>0</v>
      </c>
      <c r="AA30" s="67">
        <f t="shared" si="8"/>
        <v>0</v>
      </c>
      <c r="AB30" s="67">
        <f t="shared" si="8"/>
        <v>0</v>
      </c>
      <c r="AC30" s="67">
        <f t="shared" si="8"/>
        <v>0</v>
      </c>
      <c r="AD30" s="67">
        <f t="shared" si="8"/>
        <v>726</v>
      </c>
      <c r="AE30" s="67">
        <f t="shared" si="8"/>
        <v>204</v>
      </c>
      <c r="AF30" s="67">
        <f t="shared" si="8"/>
        <v>522</v>
      </c>
      <c r="AG30" s="65">
        <f t="shared" si="2"/>
        <v>0</v>
      </c>
      <c r="AH30" s="65">
        <f t="shared" si="3"/>
        <v>0</v>
      </c>
      <c r="AI30" s="65">
        <f t="shared" si="4"/>
        <v>0</v>
      </c>
    </row>
    <row r="31" spans="1:35" ht="18" customHeight="1">
      <c r="A31" s="40" t="s">
        <v>85</v>
      </c>
      <c r="B31" s="39">
        <v>22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17">
        <f t="shared" si="2"/>
        <v>0</v>
      </c>
      <c r="AH31" s="17">
        <f t="shared" si="3"/>
        <v>0</v>
      </c>
      <c r="AI31" s="17">
        <f t="shared" si="4"/>
        <v>0</v>
      </c>
    </row>
    <row r="32" spans="1:35" ht="18" customHeight="1">
      <c r="A32" s="40" t="s">
        <v>86</v>
      </c>
      <c r="B32" s="39">
        <v>23</v>
      </c>
      <c r="C32" s="66">
        <v>5750</v>
      </c>
      <c r="D32" s="66">
        <v>2098</v>
      </c>
      <c r="E32" s="66">
        <v>3652</v>
      </c>
      <c r="F32" s="66">
        <v>15</v>
      </c>
      <c r="G32" s="66">
        <v>8</v>
      </c>
      <c r="H32" s="66">
        <v>7</v>
      </c>
      <c r="I32" s="66">
        <v>0</v>
      </c>
      <c r="J32" s="66">
        <v>0</v>
      </c>
      <c r="K32" s="66">
        <v>0</v>
      </c>
      <c r="L32" s="66">
        <v>1</v>
      </c>
      <c r="M32" s="66">
        <v>1</v>
      </c>
      <c r="N32" s="66">
        <v>0</v>
      </c>
      <c r="O32" s="66">
        <v>0</v>
      </c>
      <c r="P32" s="66">
        <v>0</v>
      </c>
      <c r="Q32" s="66">
        <v>0</v>
      </c>
      <c r="R32" s="66">
        <v>13</v>
      </c>
      <c r="S32" s="66">
        <v>6</v>
      </c>
      <c r="T32" s="66">
        <v>7</v>
      </c>
      <c r="U32" s="66">
        <v>0</v>
      </c>
      <c r="V32" s="66">
        <v>0</v>
      </c>
      <c r="W32" s="66">
        <v>0</v>
      </c>
      <c r="X32" s="66">
        <v>1</v>
      </c>
      <c r="Y32" s="66">
        <v>1</v>
      </c>
      <c r="Z32" s="66">
        <v>0</v>
      </c>
      <c r="AA32" s="66">
        <v>0</v>
      </c>
      <c r="AB32" s="66">
        <v>0</v>
      </c>
      <c r="AC32" s="66">
        <v>0</v>
      </c>
      <c r="AD32" s="66">
        <v>500</v>
      </c>
      <c r="AE32" s="66">
        <v>124</v>
      </c>
      <c r="AF32" s="66">
        <v>376</v>
      </c>
      <c r="AG32" s="17">
        <f t="shared" si="2"/>
        <v>0</v>
      </c>
      <c r="AH32" s="17">
        <f t="shared" si="3"/>
        <v>0</v>
      </c>
      <c r="AI32" s="17">
        <f t="shared" si="4"/>
        <v>0</v>
      </c>
    </row>
    <row r="33" spans="1:35" ht="18" customHeight="1">
      <c r="A33" s="40" t="s">
        <v>87</v>
      </c>
      <c r="B33" s="39">
        <v>24</v>
      </c>
      <c r="C33" s="66">
        <v>2094</v>
      </c>
      <c r="D33" s="66">
        <v>755</v>
      </c>
      <c r="E33" s="66">
        <v>1339</v>
      </c>
      <c r="F33" s="66">
        <v>3</v>
      </c>
      <c r="G33" s="66">
        <v>1</v>
      </c>
      <c r="H33" s="66">
        <v>2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3</v>
      </c>
      <c r="S33" s="66">
        <v>1</v>
      </c>
      <c r="T33" s="66">
        <v>2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220</v>
      </c>
      <c r="AE33" s="66">
        <v>80</v>
      </c>
      <c r="AF33" s="66">
        <v>140</v>
      </c>
      <c r="AG33" s="17">
        <f t="shared" si="2"/>
        <v>0</v>
      </c>
      <c r="AH33" s="17">
        <f t="shared" si="3"/>
        <v>0</v>
      </c>
      <c r="AI33" s="17">
        <f t="shared" si="4"/>
        <v>0</v>
      </c>
    </row>
    <row r="34" spans="1:35" ht="18" customHeight="1">
      <c r="A34" s="40" t="s">
        <v>88</v>
      </c>
      <c r="B34" s="39">
        <v>25</v>
      </c>
      <c r="C34" s="66">
        <v>110</v>
      </c>
      <c r="D34" s="66">
        <v>47</v>
      </c>
      <c r="E34" s="66">
        <v>63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6</v>
      </c>
      <c r="AE34" s="66">
        <v>0</v>
      </c>
      <c r="AF34" s="66">
        <v>6</v>
      </c>
      <c r="AG34" s="17">
        <f t="shared" si="2"/>
        <v>0</v>
      </c>
      <c r="AH34" s="17">
        <f t="shared" si="3"/>
        <v>0</v>
      </c>
      <c r="AI34" s="17">
        <f t="shared" si="4"/>
        <v>0</v>
      </c>
    </row>
    <row r="35" spans="1:28" ht="14.25">
      <c r="A35" s="42" t="s">
        <v>72</v>
      </c>
      <c r="B35" s="17"/>
      <c r="C35" s="43" t="s">
        <v>93</v>
      </c>
      <c r="E35" s="44"/>
      <c r="F35" s="45"/>
      <c r="G35" s="44"/>
      <c r="H35" s="46"/>
      <c r="I35" s="44"/>
      <c r="J35" s="47"/>
      <c r="K35" s="47"/>
      <c r="L35" s="47"/>
      <c r="M35" s="47"/>
      <c r="N35" s="47"/>
      <c r="O35" s="47"/>
      <c r="P35" s="48"/>
      <c r="Q35" s="48"/>
      <c r="R35" s="48"/>
      <c r="S35" s="49"/>
      <c r="T35" s="49"/>
      <c r="U35" s="49"/>
      <c r="V35" s="49"/>
      <c r="W35" s="50"/>
      <c r="X35" s="50"/>
      <c r="Y35" s="43"/>
      <c r="Z35" s="51"/>
      <c r="AA35" s="52"/>
      <c r="AB35" s="51"/>
    </row>
    <row r="36" spans="1:28" ht="14.25">
      <c r="A36" s="53"/>
      <c r="B36" s="54"/>
      <c r="C36" s="43" t="s">
        <v>94</v>
      </c>
      <c r="D36" s="55"/>
      <c r="E36" s="44"/>
      <c r="F36" s="45"/>
      <c r="G36" s="44"/>
      <c r="H36" s="46"/>
      <c r="I36" s="44"/>
      <c r="J36" s="47"/>
      <c r="K36" s="47"/>
      <c r="L36" s="47"/>
      <c r="M36" s="47"/>
      <c r="N36" s="47"/>
      <c r="O36" s="47"/>
      <c r="P36" s="48"/>
      <c r="Q36" s="48"/>
      <c r="R36" s="48"/>
      <c r="S36" s="49"/>
      <c r="T36" s="49"/>
      <c r="U36" s="49"/>
      <c r="V36" s="49"/>
      <c r="W36" s="50"/>
      <c r="X36" s="50"/>
      <c r="Y36" s="43"/>
      <c r="Z36" s="51"/>
      <c r="AA36" s="52"/>
      <c r="AB36" s="51"/>
    </row>
    <row r="37" spans="1:28" ht="44.25" customHeight="1">
      <c r="A37" s="53"/>
      <c r="B37" s="54"/>
      <c r="C37" s="43"/>
      <c r="D37" s="55"/>
      <c r="E37" s="44"/>
      <c r="F37" s="45"/>
      <c r="G37" s="44"/>
      <c r="H37" s="46"/>
      <c r="I37" s="44"/>
      <c r="J37" s="47"/>
      <c r="K37" s="47"/>
      <c r="L37" s="47"/>
      <c r="M37" s="47"/>
      <c r="N37" s="47"/>
      <c r="O37" s="47"/>
      <c r="P37" s="48"/>
      <c r="Q37" s="48"/>
      <c r="R37" s="48"/>
      <c r="S37" s="49"/>
      <c r="T37" s="49"/>
      <c r="U37" s="49"/>
      <c r="V37" s="49"/>
      <c r="W37" s="50"/>
      <c r="X37" s="50"/>
      <c r="Y37" s="43"/>
      <c r="Z37" s="51"/>
      <c r="AA37" s="52"/>
      <c r="AB37" s="51"/>
    </row>
    <row r="38" spans="1:28" ht="14.25">
      <c r="A38" s="53"/>
      <c r="B38" s="54"/>
      <c r="C38" s="43"/>
      <c r="D38" s="55"/>
      <c r="E38" s="44"/>
      <c r="F38" s="45"/>
      <c r="G38" s="44"/>
      <c r="H38" s="46"/>
      <c r="I38" s="44"/>
      <c r="J38" s="47"/>
      <c r="K38" s="47"/>
      <c r="L38" s="47"/>
      <c r="M38" s="47"/>
      <c r="N38" s="47"/>
      <c r="O38" s="47"/>
      <c r="P38" s="48"/>
      <c r="Q38" s="48"/>
      <c r="R38" s="48"/>
      <c r="S38" s="49"/>
      <c r="T38" s="49"/>
      <c r="U38" s="49"/>
      <c r="V38" s="49"/>
      <c r="W38" s="50"/>
      <c r="X38" s="50"/>
      <c r="Y38" s="43"/>
      <c r="Z38" s="51"/>
      <c r="AA38" s="52"/>
      <c r="AB38" s="51"/>
    </row>
    <row r="39" spans="1:28" ht="30.75" customHeight="1">
      <c r="A39" s="55"/>
      <c r="D39" s="56"/>
      <c r="E39" s="57"/>
      <c r="F39" s="58"/>
      <c r="G39" s="58"/>
      <c r="H39" s="328"/>
      <c r="I39" s="328"/>
      <c r="J39" s="328"/>
      <c r="K39" s="328"/>
      <c r="L39" s="328"/>
      <c r="M39" s="325"/>
      <c r="N39" s="325"/>
      <c r="O39" s="325"/>
      <c r="P39" s="325"/>
      <c r="Q39" s="326"/>
      <c r="R39" s="326"/>
      <c r="S39" s="326"/>
      <c r="T39" s="326"/>
      <c r="U39" s="59"/>
      <c r="V39" s="59"/>
      <c r="W39" s="59"/>
      <c r="X39" s="56"/>
      <c r="Y39" s="60"/>
      <c r="Z39" s="51"/>
      <c r="AA39" s="51"/>
      <c r="AB39" s="51"/>
    </row>
    <row r="40" spans="1:28" ht="12">
      <c r="A40" s="55"/>
      <c r="D40" s="60"/>
      <c r="E40" s="58"/>
      <c r="F40" s="58"/>
      <c r="G40" s="58"/>
      <c r="H40" s="59"/>
      <c r="I40" s="59"/>
      <c r="J40" s="59"/>
      <c r="K40" s="56"/>
      <c r="L40" s="56"/>
      <c r="M40" s="56"/>
      <c r="N40" s="56"/>
      <c r="O40" s="56"/>
      <c r="P40" s="60"/>
      <c r="Q40" s="60"/>
      <c r="R40" s="59"/>
      <c r="S40" s="59"/>
      <c r="T40" s="59"/>
      <c r="U40" s="56"/>
      <c r="V40" s="56"/>
      <c r="W40" s="56"/>
      <c r="X40" s="56"/>
      <c r="Y40" s="60"/>
      <c r="Z40" s="51"/>
      <c r="AA40" s="51"/>
      <c r="AB40" s="51"/>
    </row>
    <row r="41" spans="1:28" ht="38.25" customHeight="1">
      <c r="A41" s="55"/>
      <c r="D41" s="60"/>
      <c r="E41" s="59"/>
      <c r="F41" s="58"/>
      <c r="G41" s="58"/>
      <c r="H41" s="325"/>
      <c r="I41" s="325"/>
      <c r="J41" s="325"/>
      <c r="K41" s="325"/>
      <c r="L41" s="56"/>
      <c r="M41" s="325"/>
      <c r="N41" s="325"/>
      <c r="O41" s="325"/>
      <c r="P41" s="60"/>
      <c r="Q41" s="326"/>
      <c r="R41" s="326"/>
      <c r="S41" s="326"/>
      <c r="T41" s="326"/>
      <c r="U41" s="56"/>
      <c r="V41" s="56"/>
      <c r="W41" s="56"/>
      <c r="X41" s="56"/>
      <c r="Y41" s="56"/>
      <c r="Z41" s="49"/>
      <c r="AA41" s="49"/>
      <c r="AB41" s="49"/>
    </row>
    <row r="42" spans="1:28" ht="12.75">
      <c r="A42" s="61"/>
      <c r="D42" s="58"/>
      <c r="E42" s="59"/>
      <c r="F42" s="58"/>
      <c r="G42" s="58"/>
      <c r="H42" s="59"/>
      <c r="I42" s="18"/>
      <c r="J42" s="18"/>
      <c r="K42" s="56"/>
      <c r="L42" s="56"/>
      <c r="M42" s="56"/>
      <c r="N42" s="56"/>
      <c r="O42" s="62"/>
      <c r="P42" s="60"/>
      <c r="Q42" s="60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1:17" ht="28.5" customHeight="1">
      <c r="A43" s="49"/>
      <c r="D43" s="63"/>
      <c r="E43" s="63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49"/>
    </row>
    <row r="44" spans="1:17" ht="12.75">
      <c r="A44" s="61"/>
      <c r="D44" s="61"/>
      <c r="E44" s="61"/>
      <c r="F44" s="49"/>
      <c r="G44" s="49"/>
      <c r="H44" s="49"/>
      <c r="I44" s="49"/>
      <c r="J44" s="55"/>
      <c r="K44" s="61"/>
      <c r="L44" s="49"/>
      <c r="M44" s="49"/>
      <c r="N44" s="49"/>
      <c r="O44" s="49"/>
      <c r="P44" s="61"/>
      <c r="Q44" s="61"/>
    </row>
    <row r="45" spans="1:15" ht="12.75">
      <c r="A45" s="61"/>
      <c r="B45" s="61"/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1"/>
    </row>
    <row r="46" spans="3:32" ht="11.25">
      <c r="C46" s="17">
        <f>SUM(C11:C14)-C10</f>
        <v>0</v>
      </c>
      <c r="D46" s="17">
        <f aca="true" t="shared" si="9" ref="D46:AF46">SUM(D11:D14)-D10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  <c r="I46" s="17">
        <f t="shared" si="9"/>
        <v>0</v>
      </c>
      <c r="J46" s="17">
        <f t="shared" si="9"/>
        <v>0</v>
      </c>
      <c r="K46" s="17">
        <f t="shared" si="9"/>
        <v>0</v>
      </c>
      <c r="L46" s="17">
        <f t="shared" si="9"/>
        <v>0</v>
      </c>
      <c r="M46" s="17">
        <f t="shared" si="9"/>
        <v>0</v>
      </c>
      <c r="N46" s="17">
        <f t="shared" si="9"/>
        <v>0</v>
      </c>
      <c r="O46" s="17">
        <f t="shared" si="9"/>
        <v>0</v>
      </c>
      <c r="P46" s="17">
        <f t="shared" si="9"/>
        <v>0</v>
      </c>
      <c r="Q46" s="17">
        <f t="shared" si="9"/>
        <v>0</v>
      </c>
      <c r="R46" s="17">
        <f t="shared" si="9"/>
        <v>0</v>
      </c>
      <c r="S46" s="17">
        <f t="shared" si="9"/>
        <v>0</v>
      </c>
      <c r="T46" s="17">
        <f t="shared" si="9"/>
        <v>0</v>
      </c>
      <c r="U46" s="17">
        <f t="shared" si="9"/>
        <v>0</v>
      </c>
      <c r="V46" s="17">
        <f t="shared" si="9"/>
        <v>0</v>
      </c>
      <c r="W46" s="17">
        <f t="shared" si="9"/>
        <v>0</v>
      </c>
      <c r="X46" s="17">
        <f t="shared" si="9"/>
        <v>0</v>
      </c>
      <c r="Y46" s="17">
        <f t="shared" si="9"/>
        <v>0</v>
      </c>
      <c r="Z46" s="17">
        <f t="shared" si="9"/>
        <v>0</v>
      </c>
      <c r="AA46" s="17">
        <f t="shared" si="9"/>
        <v>0</v>
      </c>
      <c r="AB46" s="17">
        <f t="shared" si="9"/>
        <v>0</v>
      </c>
      <c r="AC46" s="17">
        <f t="shared" si="9"/>
        <v>0</v>
      </c>
      <c r="AD46" s="17">
        <f t="shared" si="9"/>
        <v>0</v>
      </c>
      <c r="AE46" s="17">
        <f t="shared" si="9"/>
        <v>0</v>
      </c>
      <c r="AF46" s="17">
        <f t="shared" si="9"/>
        <v>0</v>
      </c>
    </row>
    <row r="48" spans="3:32" ht="11.25">
      <c r="C48" s="17">
        <f>+C10-C15-C20-C25-C30</f>
        <v>0</v>
      </c>
      <c r="D48" s="17">
        <f aca="true" t="shared" si="10" ref="D48:AF49">+D10-D15-D20-D25-D30</f>
        <v>0</v>
      </c>
      <c r="E48" s="17">
        <f t="shared" si="10"/>
        <v>0</v>
      </c>
      <c r="F48" s="17">
        <f t="shared" si="10"/>
        <v>0</v>
      </c>
      <c r="G48" s="17">
        <f t="shared" si="10"/>
        <v>0</v>
      </c>
      <c r="H48" s="17">
        <f t="shared" si="10"/>
        <v>0</v>
      </c>
      <c r="I48" s="17">
        <f t="shared" si="10"/>
        <v>0</v>
      </c>
      <c r="J48" s="17">
        <f t="shared" si="10"/>
        <v>0</v>
      </c>
      <c r="K48" s="17">
        <f t="shared" si="10"/>
        <v>0</v>
      </c>
      <c r="L48" s="17">
        <f t="shared" si="10"/>
        <v>0</v>
      </c>
      <c r="M48" s="17">
        <f t="shared" si="10"/>
        <v>0</v>
      </c>
      <c r="N48" s="17">
        <f t="shared" si="10"/>
        <v>0</v>
      </c>
      <c r="O48" s="17">
        <f t="shared" si="10"/>
        <v>0</v>
      </c>
      <c r="P48" s="17">
        <f t="shared" si="10"/>
        <v>0</v>
      </c>
      <c r="Q48" s="17">
        <f t="shared" si="10"/>
        <v>0</v>
      </c>
      <c r="R48" s="17">
        <f t="shared" si="10"/>
        <v>0</v>
      </c>
      <c r="S48" s="17">
        <f t="shared" si="10"/>
        <v>0</v>
      </c>
      <c r="T48" s="17">
        <f t="shared" si="10"/>
        <v>0</v>
      </c>
      <c r="U48" s="17">
        <f t="shared" si="10"/>
        <v>0</v>
      </c>
      <c r="V48" s="17">
        <f t="shared" si="10"/>
        <v>0</v>
      </c>
      <c r="W48" s="17">
        <f t="shared" si="10"/>
        <v>0</v>
      </c>
      <c r="X48" s="17">
        <f t="shared" si="10"/>
        <v>0</v>
      </c>
      <c r="Y48" s="17">
        <f t="shared" si="10"/>
        <v>0</v>
      </c>
      <c r="Z48" s="17">
        <f t="shared" si="10"/>
        <v>0</v>
      </c>
      <c r="AA48" s="17">
        <f t="shared" si="10"/>
        <v>0</v>
      </c>
      <c r="AB48" s="17">
        <f t="shared" si="10"/>
        <v>0</v>
      </c>
      <c r="AC48" s="17">
        <f t="shared" si="10"/>
        <v>0</v>
      </c>
      <c r="AD48" s="17">
        <f t="shared" si="10"/>
        <v>0</v>
      </c>
      <c r="AE48" s="17">
        <f t="shared" si="10"/>
        <v>0</v>
      </c>
      <c r="AF48" s="17">
        <f t="shared" si="10"/>
        <v>0</v>
      </c>
    </row>
    <row r="49" spans="3:32" ht="11.25">
      <c r="C49" s="17">
        <f>+C11-C16-C21-C26-C31</f>
        <v>0</v>
      </c>
      <c r="D49" s="17">
        <f t="shared" si="10"/>
        <v>0</v>
      </c>
      <c r="E49" s="17">
        <f t="shared" si="10"/>
        <v>0</v>
      </c>
      <c r="F49" s="17">
        <f t="shared" si="10"/>
        <v>0</v>
      </c>
      <c r="G49" s="17">
        <f t="shared" si="10"/>
        <v>0</v>
      </c>
      <c r="H49" s="1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17">
        <f t="shared" si="10"/>
        <v>0</v>
      </c>
      <c r="M49" s="17">
        <f t="shared" si="10"/>
        <v>0</v>
      </c>
      <c r="N49" s="17">
        <f t="shared" si="10"/>
        <v>0</v>
      </c>
      <c r="O49" s="17">
        <f t="shared" si="10"/>
        <v>0</v>
      </c>
      <c r="P49" s="17">
        <f t="shared" si="10"/>
        <v>0</v>
      </c>
      <c r="Q49" s="17">
        <f t="shared" si="10"/>
        <v>0</v>
      </c>
      <c r="R49" s="17">
        <f t="shared" si="10"/>
        <v>0</v>
      </c>
      <c r="S49" s="17">
        <f t="shared" si="10"/>
        <v>0</v>
      </c>
      <c r="T49" s="17">
        <f t="shared" si="10"/>
        <v>0</v>
      </c>
      <c r="U49" s="17">
        <f t="shared" si="10"/>
        <v>0</v>
      </c>
      <c r="V49" s="17">
        <f t="shared" si="10"/>
        <v>0</v>
      </c>
      <c r="W49" s="17">
        <f t="shared" si="10"/>
        <v>0</v>
      </c>
      <c r="X49" s="17">
        <f t="shared" si="10"/>
        <v>0</v>
      </c>
      <c r="Y49" s="17">
        <f t="shared" si="10"/>
        <v>0</v>
      </c>
      <c r="Z49" s="17">
        <f t="shared" si="10"/>
        <v>0</v>
      </c>
      <c r="AA49" s="17">
        <f t="shared" si="10"/>
        <v>0</v>
      </c>
      <c r="AB49" s="17">
        <f t="shared" si="10"/>
        <v>0</v>
      </c>
      <c r="AC49" s="17">
        <f t="shared" si="10"/>
        <v>0</v>
      </c>
      <c r="AD49" s="17">
        <f t="shared" si="10"/>
        <v>0</v>
      </c>
      <c r="AE49" s="17">
        <f t="shared" si="10"/>
        <v>0</v>
      </c>
      <c r="AF49" s="17">
        <f t="shared" si="10"/>
        <v>0</v>
      </c>
    </row>
    <row r="50" spans="3:32" ht="11.25">
      <c r="C50" s="17">
        <f aca="true" t="shared" si="11" ref="C50:AF52">+C12-C17-C22-C27-C32</f>
        <v>0</v>
      </c>
      <c r="D50" s="17">
        <f t="shared" si="11"/>
        <v>0</v>
      </c>
      <c r="E50" s="17">
        <f t="shared" si="11"/>
        <v>0</v>
      </c>
      <c r="F50" s="17">
        <f t="shared" si="11"/>
        <v>0</v>
      </c>
      <c r="G50" s="17">
        <f t="shared" si="11"/>
        <v>0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0</v>
      </c>
      <c r="L50" s="17">
        <f t="shared" si="11"/>
        <v>0</v>
      </c>
      <c r="M50" s="17">
        <f t="shared" si="11"/>
        <v>0</v>
      </c>
      <c r="N50" s="17">
        <f t="shared" si="11"/>
        <v>0</v>
      </c>
      <c r="O50" s="17">
        <f t="shared" si="11"/>
        <v>0</v>
      </c>
      <c r="P50" s="17">
        <f t="shared" si="11"/>
        <v>0</v>
      </c>
      <c r="Q50" s="17">
        <f t="shared" si="11"/>
        <v>0</v>
      </c>
      <c r="R50" s="17">
        <f t="shared" si="11"/>
        <v>0</v>
      </c>
      <c r="S50" s="17">
        <f t="shared" si="11"/>
        <v>0</v>
      </c>
      <c r="T50" s="17">
        <f t="shared" si="11"/>
        <v>0</v>
      </c>
      <c r="U50" s="17">
        <f t="shared" si="11"/>
        <v>0</v>
      </c>
      <c r="V50" s="17">
        <f t="shared" si="11"/>
        <v>0</v>
      </c>
      <c r="W50" s="17">
        <f t="shared" si="11"/>
        <v>0</v>
      </c>
      <c r="X50" s="17">
        <f t="shared" si="11"/>
        <v>0</v>
      </c>
      <c r="Y50" s="17">
        <f t="shared" si="11"/>
        <v>0</v>
      </c>
      <c r="Z50" s="17">
        <f t="shared" si="11"/>
        <v>0</v>
      </c>
      <c r="AA50" s="17">
        <f t="shared" si="11"/>
        <v>0</v>
      </c>
      <c r="AB50" s="17">
        <f t="shared" si="11"/>
        <v>0</v>
      </c>
      <c r="AC50" s="17">
        <f t="shared" si="11"/>
        <v>0</v>
      </c>
      <c r="AD50" s="17">
        <f t="shared" si="11"/>
        <v>0</v>
      </c>
      <c r="AE50" s="17">
        <f t="shared" si="11"/>
        <v>0</v>
      </c>
      <c r="AF50" s="17">
        <f t="shared" si="11"/>
        <v>0</v>
      </c>
    </row>
    <row r="51" spans="3:32" ht="11.25">
      <c r="C51" s="17">
        <f t="shared" si="11"/>
        <v>0</v>
      </c>
      <c r="D51" s="17">
        <f t="shared" si="11"/>
        <v>0</v>
      </c>
      <c r="E51" s="17">
        <f t="shared" si="11"/>
        <v>0</v>
      </c>
      <c r="F51" s="17">
        <f t="shared" si="11"/>
        <v>0</v>
      </c>
      <c r="G51" s="17">
        <f t="shared" si="11"/>
        <v>0</v>
      </c>
      <c r="H51" s="17">
        <f t="shared" si="11"/>
        <v>0</v>
      </c>
      <c r="I51" s="17">
        <f t="shared" si="11"/>
        <v>0</v>
      </c>
      <c r="J51" s="17">
        <f t="shared" si="11"/>
        <v>0</v>
      </c>
      <c r="K51" s="17">
        <f t="shared" si="11"/>
        <v>0</v>
      </c>
      <c r="L51" s="17">
        <f t="shared" si="11"/>
        <v>0</v>
      </c>
      <c r="M51" s="17">
        <f t="shared" si="11"/>
        <v>0</v>
      </c>
      <c r="N51" s="17">
        <f t="shared" si="11"/>
        <v>0</v>
      </c>
      <c r="O51" s="17">
        <f t="shared" si="11"/>
        <v>0</v>
      </c>
      <c r="P51" s="17">
        <f t="shared" si="11"/>
        <v>0</v>
      </c>
      <c r="Q51" s="17">
        <f t="shared" si="11"/>
        <v>0</v>
      </c>
      <c r="R51" s="17">
        <f t="shared" si="11"/>
        <v>0</v>
      </c>
      <c r="S51" s="17">
        <f t="shared" si="11"/>
        <v>0</v>
      </c>
      <c r="T51" s="17">
        <f t="shared" si="11"/>
        <v>0</v>
      </c>
      <c r="U51" s="17">
        <f t="shared" si="11"/>
        <v>0</v>
      </c>
      <c r="V51" s="17">
        <f t="shared" si="11"/>
        <v>0</v>
      </c>
      <c r="W51" s="17">
        <f t="shared" si="11"/>
        <v>0</v>
      </c>
      <c r="X51" s="17">
        <f t="shared" si="11"/>
        <v>0</v>
      </c>
      <c r="Y51" s="17">
        <f t="shared" si="11"/>
        <v>0</v>
      </c>
      <c r="Z51" s="17">
        <f t="shared" si="11"/>
        <v>0</v>
      </c>
      <c r="AA51" s="17">
        <f t="shared" si="11"/>
        <v>0</v>
      </c>
      <c r="AB51" s="17">
        <f t="shared" si="11"/>
        <v>0</v>
      </c>
      <c r="AC51" s="17">
        <f t="shared" si="11"/>
        <v>0</v>
      </c>
      <c r="AD51" s="17">
        <f t="shared" si="11"/>
        <v>0</v>
      </c>
      <c r="AE51" s="17">
        <f t="shared" si="11"/>
        <v>0</v>
      </c>
      <c r="AF51" s="17">
        <f t="shared" si="11"/>
        <v>0</v>
      </c>
    </row>
    <row r="52" spans="3:32" ht="11.25">
      <c r="C52" s="17">
        <f>+C14-C19-C24-C29-C34</f>
        <v>0</v>
      </c>
      <c r="D52" s="17">
        <f t="shared" si="11"/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17">
        <f t="shared" si="11"/>
        <v>0</v>
      </c>
      <c r="K52" s="17">
        <f t="shared" si="11"/>
        <v>0</v>
      </c>
      <c r="L52" s="17">
        <f t="shared" si="11"/>
        <v>0</v>
      </c>
      <c r="M52" s="17">
        <f t="shared" si="11"/>
        <v>0</v>
      </c>
      <c r="N52" s="17">
        <f t="shared" si="11"/>
        <v>0</v>
      </c>
      <c r="O52" s="17">
        <f t="shared" si="11"/>
        <v>0</v>
      </c>
      <c r="P52" s="17">
        <f t="shared" si="11"/>
        <v>0</v>
      </c>
      <c r="Q52" s="17">
        <f t="shared" si="11"/>
        <v>0</v>
      </c>
      <c r="R52" s="17">
        <f t="shared" si="11"/>
        <v>0</v>
      </c>
      <c r="S52" s="17">
        <f t="shared" si="11"/>
        <v>0</v>
      </c>
      <c r="T52" s="17">
        <f t="shared" si="11"/>
        <v>0</v>
      </c>
      <c r="U52" s="17">
        <f t="shared" si="11"/>
        <v>0</v>
      </c>
      <c r="V52" s="17">
        <f t="shared" si="11"/>
        <v>0</v>
      </c>
      <c r="W52" s="17">
        <f t="shared" si="11"/>
        <v>0</v>
      </c>
      <c r="X52" s="17">
        <f t="shared" si="11"/>
        <v>0</v>
      </c>
      <c r="Y52" s="17">
        <f t="shared" si="11"/>
        <v>0</v>
      </c>
      <c r="Z52" s="17">
        <f t="shared" si="11"/>
        <v>0</v>
      </c>
      <c r="AA52" s="17">
        <f t="shared" si="11"/>
        <v>0</v>
      </c>
      <c r="AB52" s="17">
        <f t="shared" si="11"/>
        <v>0</v>
      </c>
      <c r="AC52" s="17">
        <f t="shared" si="11"/>
        <v>0</v>
      </c>
      <c r="AD52" s="17">
        <f t="shared" si="11"/>
        <v>0</v>
      </c>
      <c r="AE52" s="17">
        <f t="shared" si="11"/>
        <v>0</v>
      </c>
      <c r="AF52" s="17">
        <f t="shared" si="11"/>
        <v>0</v>
      </c>
    </row>
    <row r="53" ht="11.25">
      <c r="E53" s="17"/>
    </row>
  </sheetData>
  <sheetProtection/>
  <mergeCells count="28">
    <mergeCell ref="H41:K41"/>
    <mergeCell ref="M41:O41"/>
    <mergeCell ref="Q41:T41"/>
    <mergeCell ref="A1:D2"/>
    <mergeCell ref="U7:U8"/>
    <mergeCell ref="X7:X8"/>
    <mergeCell ref="G7:G8"/>
    <mergeCell ref="R7:R8"/>
    <mergeCell ref="AA7:AA8"/>
    <mergeCell ref="AE7:AE8"/>
    <mergeCell ref="AF7:AF8"/>
    <mergeCell ref="H39:L39"/>
    <mergeCell ref="M39:P39"/>
    <mergeCell ref="Q39:T39"/>
    <mergeCell ref="H7:H8"/>
    <mergeCell ref="I7:I8"/>
    <mergeCell ref="L7:L8"/>
    <mergeCell ref="O7:O8"/>
    <mergeCell ref="AE1:AF1"/>
    <mergeCell ref="B3:AB3"/>
    <mergeCell ref="A6:A8"/>
    <mergeCell ref="B6:B8"/>
    <mergeCell ref="F6:F8"/>
    <mergeCell ref="G6:AC6"/>
    <mergeCell ref="AD6:AD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scale="48" r:id="rId2"/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8.8515625" defaultRowHeight="12.75"/>
  <cols>
    <col min="1" max="1" width="15.00390625" style="51" customWidth="1"/>
    <col min="2" max="2" width="4.7109375" style="51" customWidth="1"/>
    <col min="3" max="3" width="4.140625" style="51" customWidth="1"/>
    <col min="4" max="4" width="7.8515625" style="51" customWidth="1"/>
    <col min="5" max="5" width="7.140625" style="51" customWidth="1"/>
    <col min="6" max="6" width="8.421875" style="51" customWidth="1"/>
    <col min="7" max="9" width="5.7109375" style="51" customWidth="1"/>
    <col min="10" max="18" width="9.28125" style="51" customWidth="1"/>
    <col min="19" max="185" width="8.8515625" style="51" customWidth="1"/>
    <col min="186" max="186" width="10.8515625" style="51" customWidth="1"/>
    <col min="187" max="187" width="47.8515625" style="51" customWidth="1"/>
    <col min="188" max="195" width="11.140625" style="51" customWidth="1"/>
    <col min="196" max="210" width="0" style="51" hidden="1" customWidth="1"/>
    <col min="211" max="16384" width="8.8515625" style="51" customWidth="1"/>
  </cols>
  <sheetData>
    <row r="1" spans="1:18" ht="15.75">
      <c r="A1" s="355"/>
      <c r="B1" s="355"/>
      <c r="C1" s="355"/>
      <c r="D1" s="355"/>
      <c r="Q1" s="298" t="s">
        <v>95</v>
      </c>
      <c r="R1" s="370"/>
    </row>
    <row r="2" spans="1:4" ht="40.5" customHeight="1">
      <c r="A2" s="355"/>
      <c r="B2" s="355"/>
      <c r="C2" s="355"/>
      <c r="D2" s="355"/>
    </row>
    <row r="4" spans="1:18" ht="37.5" customHeight="1">
      <c r="A4" s="299" t="s">
        <v>238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18" ht="18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3" ht="18">
      <c r="A6" s="21"/>
      <c r="B6" s="21"/>
      <c r="C6" s="21"/>
    </row>
    <row r="7" spans="1:3" ht="18">
      <c r="A7" s="21"/>
      <c r="B7" s="21"/>
      <c r="C7" s="21"/>
    </row>
    <row r="9" spans="1:18" ht="12.75">
      <c r="A9" s="69" t="s">
        <v>2</v>
      </c>
      <c r="R9" s="27" t="s">
        <v>80</v>
      </c>
    </row>
    <row r="10" spans="1:18" ht="12.75">
      <c r="A10" s="371" t="s">
        <v>96</v>
      </c>
      <c r="B10" s="371"/>
      <c r="C10" s="371" t="s">
        <v>5</v>
      </c>
      <c r="D10" s="372" t="s">
        <v>6</v>
      </c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6"/>
    </row>
    <row r="11" spans="1:256" ht="12.75">
      <c r="A11" s="371"/>
      <c r="B11" s="371"/>
      <c r="C11" s="371"/>
      <c r="D11" s="373"/>
      <c r="E11" s="369" t="s">
        <v>8</v>
      </c>
      <c r="F11" s="369" t="s">
        <v>9</v>
      </c>
      <c r="G11" s="372" t="s">
        <v>10</v>
      </c>
      <c r="H11" s="377"/>
      <c r="I11" s="378"/>
      <c r="J11" s="372" t="s">
        <v>11</v>
      </c>
      <c r="K11" s="377"/>
      <c r="L11" s="378"/>
      <c r="M11" s="372" t="s">
        <v>12</v>
      </c>
      <c r="N11" s="377"/>
      <c r="O11" s="378"/>
      <c r="P11" s="372" t="s">
        <v>13</v>
      </c>
      <c r="Q11" s="377"/>
      <c r="R11" s="378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54.75" customHeight="1">
      <c r="A12" s="371"/>
      <c r="B12" s="371"/>
      <c r="C12" s="371"/>
      <c r="D12" s="374"/>
      <c r="E12" s="369"/>
      <c r="F12" s="369"/>
      <c r="G12" s="374"/>
      <c r="H12" s="33" t="s">
        <v>8</v>
      </c>
      <c r="I12" s="33" t="s">
        <v>9</v>
      </c>
      <c r="J12" s="374"/>
      <c r="K12" s="33" t="s">
        <v>8</v>
      </c>
      <c r="L12" s="33" t="s">
        <v>9</v>
      </c>
      <c r="M12" s="374"/>
      <c r="N12" s="33" t="s">
        <v>8</v>
      </c>
      <c r="O12" s="33" t="s">
        <v>9</v>
      </c>
      <c r="P12" s="374"/>
      <c r="Q12" s="33" t="s">
        <v>8</v>
      </c>
      <c r="R12" s="33" t="s">
        <v>9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18" ht="12.75">
      <c r="A13" s="379" t="s">
        <v>22</v>
      </c>
      <c r="B13" s="380"/>
      <c r="C13" s="71" t="s">
        <v>23</v>
      </c>
      <c r="D13" s="71">
        <v>1</v>
      </c>
      <c r="E13" s="71">
        <v>2</v>
      </c>
      <c r="F13" s="71">
        <v>3</v>
      </c>
      <c r="G13" s="71">
        <v>4</v>
      </c>
      <c r="H13" s="71">
        <v>5</v>
      </c>
      <c r="I13" s="71">
        <v>6</v>
      </c>
      <c r="J13" s="71">
        <v>7</v>
      </c>
      <c r="K13" s="71">
        <v>8</v>
      </c>
      <c r="L13" s="71">
        <v>9</v>
      </c>
      <c r="M13" s="71">
        <v>10</v>
      </c>
      <c r="N13" s="71">
        <v>11</v>
      </c>
      <c r="O13" s="71">
        <v>12</v>
      </c>
      <c r="P13" s="71">
        <v>13</v>
      </c>
      <c r="Q13" s="71">
        <v>14</v>
      </c>
      <c r="R13" s="71">
        <v>15</v>
      </c>
    </row>
    <row r="14" spans="1:256" ht="12.75">
      <c r="A14" s="381" t="s">
        <v>97</v>
      </c>
      <c r="B14" s="382"/>
      <c r="C14" s="76">
        <v>1</v>
      </c>
      <c r="D14" s="67">
        <f>+D15+D21+D28+D36+D40</f>
        <v>145345</v>
      </c>
      <c r="E14" s="67">
        <v>56744</v>
      </c>
      <c r="F14" s="67">
        <v>88601</v>
      </c>
      <c r="G14" s="67">
        <v>2792</v>
      </c>
      <c r="H14" s="67">
        <v>622</v>
      </c>
      <c r="I14" s="67">
        <v>2170</v>
      </c>
      <c r="J14" s="67">
        <v>113322</v>
      </c>
      <c r="K14" s="67">
        <v>45437</v>
      </c>
      <c r="L14" s="67">
        <v>67885</v>
      </c>
      <c r="M14" s="67">
        <v>24171</v>
      </c>
      <c r="N14" s="67">
        <v>8555</v>
      </c>
      <c r="O14" s="67">
        <v>15616</v>
      </c>
      <c r="P14" s="67">
        <v>5060</v>
      </c>
      <c r="Q14" s="67">
        <v>2130</v>
      </c>
      <c r="R14" s="67">
        <v>2930</v>
      </c>
      <c r="S14" s="77">
        <f>+D14-E14-F14</f>
        <v>0</v>
      </c>
      <c r="T14" s="77">
        <f>+D14-G14-J14-M14-P14</f>
        <v>0</v>
      </c>
      <c r="U14" s="77">
        <f>+G14-H14-I14</f>
        <v>0</v>
      </c>
      <c r="V14" s="77">
        <f>+J14-K14-L14</f>
        <v>0</v>
      </c>
      <c r="W14" s="77">
        <f>+M14-N14-O14</f>
        <v>0</v>
      </c>
      <c r="X14" s="77">
        <f>+P14-Q14-R14</f>
        <v>0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2.75">
      <c r="A15" s="383" t="s">
        <v>98</v>
      </c>
      <c r="B15" s="383"/>
      <c r="C15" s="76">
        <f>+C14+1</f>
        <v>2</v>
      </c>
      <c r="D15" s="67">
        <f>SUM(D16:D20)</f>
        <v>2424</v>
      </c>
      <c r="E15" s="67">
        <f aca="true" t="shared" si="0" ref="E15:Q15">SUM(E16:E20)</f>
        <v>706</v>
      </c>
      <c r="F15" s="67">
        <f t="shared" si="0"/>
        <v>1718</v>
      </c>
      <c r="G15" s="67">
        <f t="shared" si="0"/>
        <v>452</v>
      </c>
      <c r="H15" s="67">
        <f t="shared" si="0"/>
        <v>72</v>
      </c>
      <c r="I15" s="67">
        <f t="shared" si="0"/>
        <v>380</v>
      </c>
      <c r="J15" s="67">
        <f t="shared" si="0"/>
        <v>1649</v>
      </c>
      <c r="K15" s="67">
        <f t="shared" si="0"/>
        <v>535</v>
      </c>
      <c r="L15" s="67">
        <f t="shared" si="0"/>
        <v>1114</v>
      </c>
      <c r="M15" s="67">
        <f t="shared" si="0"/>
        <v>307</v>
      </c>
      <c r="N15" s="67">
        <f t="shared" si="0"/>
        <v>98</v>
      </c>
      <c r="O15" s="67">
        <f t="shared" si="0"/>
        <v>209</v>
      </c>
      <c r="P15" s="67">
        <f t="shared" si="0"/>
        <v>16</v>
      </c>
      <c r="Q15" s="67">
        <f t="shared" si="0"/>
        <v>1</v>
      </c>
      <c r="R15" s="67">
        <f>SUM(R16:R20)</f>
        <v>15</v>
      </c>
      <c r="S15" s="77">
        <f aca="true" t="shared" si="1" ref="S15:S49">+D15-E15-F15</f>
        <v>0</v>
      </c>
      <c r="T15" s="77">
        <f aca="true" t="shared" si="2" ref="T15:T49">+D15-G15-J15-M15-P15</f>
        <v>0</v>
      </c>
      <c r="U15" s="77">
        <f aca="true" t="shared" si="3" ref="U15:U49">+G15-H15-I15</f>
        <v>0</v>
      </c>
      <c r="V15" s="77">
        <f aca="true" t="shared" si="4" ref="V15:V49">+J15-K15-L15</f>
        <v>0</v>
      </c>
      <c r="W15" s="77">
        <f aca="true" t="shared" si="5" ref="W15:W49">+M15-N15-O15</f>
        <v>0</v>
      </c>
      <c r="X15" s="77">
        <f aca="true" t="shared" si="6" ref="X15:X49">+P15-Q15-R15</f>
        <v>0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4" ht="12.75">
      <c r="A16" s="384" t="s">
        <v>99</v>
      </c>
      <c r="B16" s="384"/>
      <c r="C16" s="71">
        <f aca="true" t="shared" si="7" ref="C16:C49">+C15+1</f>
        <v>3</v>
      </c>
      <c r="D16" s="66">
        <v>58</v>
      </c>
      <c r="E16" s="66">
        <v>12</v>
      </c>
      <c r="F16" s="66">
        <v>46</v>
      </c>
      <c r="G16" s="66">
        <v>0</v>
      </c>
      <c r="H16" s="66">
        <v>0</v>
      </c>
      <c r="I16" s="66">
        <v>0</v>
      </c>
      <c r="J16" s="66">
        <v>58</v>
      </c>
      <c r="K16" s="66">
        <v>12</v>
      </c>
      <c r="L16" s="66">
        <v>46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51">
        <f t="shared" si="1"/>
        <v>0</v>
      </c>
      <c r="T16" s="51">
        <f t="shared" si="2"/>
        <v>0</v>
      </c>
      <c r="U16" s="51">
        <f t="shared" si="3"/>
        <v>0</v>
      </c>
      <c r="V16" s="51">
        <f t="shared" si="4"/>
        <v>0</v>
      </c>
      <c r="W16" s="51">
        <f t="shared" si="5"/>
        <v>0</v>
      </c>
      <c r="X16" s="51">
        <f t="shared" si="6"/>
        <v>0</v>
      </c>
    </row>
    <row r="17" spans="1:24" ht="12.75">
      <c r="A17" s="384" t="s">
        <v>100</v>
      </c>
      <c r="B17" s="384"/>
      <c r="C17" s="71">
        <f t="shared" si="7"/>
        <v>4</v>
      </c>
      <c r="D17" s="66">
        <v>883</v>
      </c>
      <c r="E17" s="66">
        <v>162</v>
      </c>
      <c r="F17" s="66">
        <v>721</v>
      </c>
      <c r="G17" s="66">
        <v>452</v>
      </c>
      <c r="H17" s="66">
        <v>72</v>
      </c>
      <c r="I17" s="66">
        <v>380</v>
      </c>
      <c r="J17" s="66">
        <v>431</v>
      </c>
      <c r="K17" s="66">
        <v>90</v>
      </c>
      <c r="L17" s="66">
        <v>341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51">
        <f t="shared" si="1"/>
        <v>0</v>
      </c>
      <c r="T17" s="51">
        <f t="shared" si="2"/>
        <v>0</v>
      </c>
      <c r="U17" s="51">
        <f t="shared" si="3"/>
        <v>0</v>
      </c>
      <c r="V17" s="51">
        <f t="shared" si="4"/>
        <v>0</v>
      </c>
      <c r="W17" s="51">
        <f t="shared" si="5"/>
        <v>0</v>
      </c>
      <c r="X17" s="51">
        <f t="shared" si="6"/>
        <v>0</v>
      </c>
    </row>
    <row r="18" spans="1:24" ht="12.75">
      <c r="A18" s="384" t="s">
        <v>101</v>
      </c>
      <c r="B18" s="384"/>
      <c r="C18" s="71">
        <f t="shared" si="7"/>
        <v>5</v>
      </c>
      <c r="D18" s="66">
        <v>240</v>
      </c>
      <c r="E18" s="66">
        <v>101</v>
      </c>
      <c r="F18" s="66">
        <v>139</v>
      </c>
      <c r="G18" s="66">
        <v>0</v>
      </c>
      <c r="H18" s="66">
        <v>0</v>
      </c>
      <c r="I18" s="66">
        <v>0</v>
      </c>
      <c r="J18" s="66">
        <v>139</v>
      </c>
      <c r="K18" s="66">
        <v>65</v>
      </c>
      <c r="L18" s="66">
        <v>74</v>
      </c>
      <c r="M18" s="66">
        <v>101</v>
      </c>
      <c r="N18" s="66">
        <v>36</v>
      </c>
      <c r="O18" s="66">
        <v>65</v>
      </c>
      <c r="P18" s="66">
        <v>0</v>
      </c>
      <c r="Q18" s="66">
        <v>0</v>
      </c>
      <c r="R18" s="66">
        <v>0</v>
      </c>
      <c r="S18" s="51">
        <f t="shared" si="1"/>
        <v>0</v>
      </c>
      <c r="T18" s="51">
        <f t="shared" si="2"/>
        <v>0</v>
      </c>
      <c r="U18" s="51">
        <f t="shared" si="3"/>
        <v>0</v>
      </c>
      <c r="V18" s="51">
        <f t="shared" si="4"/>
        <v>0</v>
      </c>
      <c r="W18" s="51">
        <f t="shared" si="5"/>
        <v>0</v>
      </c>
      <c r="X18" s="51">
        <f t="shared" si="6"/>
        <v>0</v>
      </c>
    </row>
    <row r="19" spans="1:24" ht="12.75">
      <c r="A19" s="384" t="s">
        <v>102</v>
      </c>
      <c r="B19" s="384"/>
      <c r="C19" s="71">
        <f t="shared" si="7"/>
        <v>6</v>
      </c>
      <c r="D19" s="66">
        <v>54</v>
      </c>
      <c r="E19" s="66">
        <v>28</v>
      </c>
      <c r="F19" s="66">
        <v>26</v>
      </c>
      <c r="G19" s="66">
        <v>0</v>
      </c>
      <c r="H19" s="66">
        <v>0</v>
      </c>
      <c r="I19" s="66">
        <v>0</v>
      </c>
      <c r="J19" s="66">
        <v>54</v>
      </c>
      <c r="K19" s="66">
        <v>28</v>
      </c>
      <c r="L19" s="66">
        <v>26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51">
        <f t="shared" si="1"/>
        <v>0</v>
      </c>
      <c r="T19" s="51">
        <f t="shared" si="2"/>
        <v>0</v>
      </c>
      <c r="U19" s="51">
        <f t="shared" si="3"/>
        <v>0</v>
      </c>
      <c r="V19" s="51">
        <f t="shared" si="4"/>
        <v>0</v>
      </c>
      <c r="W19" s="51">
        <f t="shared" si="5"/>
        <v>0</v>
      </c>
      <c r="X19" s="51">
        <f t="shared" si="6"/>
        <v>0</v>
      </c>
    </row>
    <row r="20" spans="1:24" ht="12.75">
      <c r="A20" s="384" t="s">
        <v>103</v>
      </c>
      <c r="B20" s="384"/>
      <c r="C20" s="71">
        <f t="shared" si="7"/>
        <v>7</v>
      </c>
      <c r="D20" s="66">
        <v>1189</v>
      </c>
      <c r="E20" s="66">
        <v>403</v>
      </c>
      <c r="F20" s="66">
        <v>786</v>
      </c>
      <c r="G20" s="66">
        <v>0</v>
      </c>
      <c r="H20" s="66">
        <v>0</v>
      </c>
      <c r="I20" s="66">
        <v>0</v>
      </c>
      <c r="J20" s="66">
        <v>967</v>
      </c>
      <c r="K20" s="66">
        <v>340</v>
      </c>
      <c r="L20" s="66">
        <v>627</v>
      </c>
      <c r="M20" s="66">
        <v>206</v>
      </c>
      <c r="N20" s="66">
        <v>62</v>
      </c>
      <c r="O20" s="66">
        <v>144</v>
      </c>
      <c r="P20" s="66">
        <v>16</v>
      </c>
      <c r="Q20" s="66">
        <v>1</v>
      </c>
      <c r="R20" s="66">
        <v>15</v>
      </c>
      <c r="S20" s="51">
        <f t="shared" si="1"/>
        <v>0</v>
      </c>
      <c r="T20" s="51">
        <f t="shared" si="2"/>
        <v>0</v>
      </c>
      <c r="U20" s="51">
        <f t="shared" si="3"/>
        <v>0</v>
      </c>
      <c r="V20" s="51">
        <f t="shared" si="4"/>
        <v>0</v>
      </c>
      <c r="W20" s="51">
        <f t="shared" si="5"/>
        <v>0</v>
      </c>
      <c r="X20" s="51">
        <f t="shared" si="6"/>
        <v>0</v>
      </c>
    </row>
    <row r="21" spans="1:256" ht="12.75">
      <c r="A21" s="383" t="s">
        <v>104</v>
      </c>
      <c r="B21" s="383"/>
      <c r="C21" s="76">
        <f t="shared" si="7"/>
        <v>8</v>
      </c>
      <c r="D21" s="67">
        <f>SUM(D22:D27)</f>
        <v>1972</v>
      </c>
      <c r="E21" s="67">
        <f aca="true" t="shared" si="8" ref="E21:R21">SUM(E22:E27)</f>
        <v>647</v>
      </c>
      <c r="F21" s="67">
        <f t="shared" si="8"/>
        <v>1325</v>
      </c>
      <c r="G21" s="67">
        <f t="shared" si="8"/>
        <v>0</v>
      </c>
      <c r="H21" s="67">
        <f t="shared" si="8"/>
        <v>0</v>
      </c>
      <c r="I21" s="67">
        <f t="shared" si="8"/>
        <v>0</v>
      </c>
      <c r="J21" s="67">
        <f t="shared" si="8"/>
        <v>1600</v>
      </c>
      <c r="K21" s="67">
        <f t="shared" si="8"/>
        <v>592</v>
      </c>
      <c r="L21" s="67">
        <f t="shared" si="8"/>
        <v>1008</v>
      </c>
      <c r="M21" s="67">
        <f t="shared" si="8"/>
        <v>372</v>
      </c>
      <c r="N21" s="67">
        <f t="shared" si="8"/>
        <v>55</v>
      </c>
      <c r="O21" s="67">
        <f t="shared" si="8"/>
        <v>317</v>
      </c>
      <c r="P21" s="67">
        <f t="shared" si="8"/>
        <v>0</v>
      </c>
      <c r="Q21" s="67">
        <f t="shared" si="8"/>
        <v>0</v>
      </c>
      <c r="R21" s="67">
        <f t="shared" si="8"/>
        <v>0</v>
      </c>
      <c r="S21" s="77">
        <f t="shared" si="1"/>
        <v>0</v>
      </c>
      <c r="T21" s="77">
        <f t="shared" si="2"/>
        <v>0</v>
      </c>
      <c r="U21" s="77">
        <f t="shared" si="3"/>
        <v>0</v>
      </c>
      <c r="V21" s="77">
        <f t="shared" si="4"/>
        <v>0</v>
      </c>
      <c r="W21" s="77">
        <f t="shared" si="5"/>
        <v>0</v>
      </c>
      <c r="X21" s="77">
        <f t="shared" si="6"/>
        <v>0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4" ht="12.75">
      <c r="A22" s="384" t="s">
        <v>105</v>
      </c>
      <c r="B22" s="384"/>
      <c r="C22" s="71">
        <f t="shared" si="7"/>
        <v>9</v>
      </c>
      <c r="D22" s="66">
        <v>481</v>
      </c>
      <c r="E22" s="66">
        <v>41</v>
      </c>
      <c r="F22" s="66">
        <v>440</v>
      </c>
      <c r="G22" s="66">
        <v>0</v>
      </c>
      <c r="H22" s="66">
        <v>0</v>
      </c>
      <c r="I22" s="66">
        <v>0</v>
      </c>
      <c r="J22" s="66">
        <v>349</v>
      </c>
      <c r="K22" s="66">
        <v>32</v>
      </c>
      <c r="L22" s="66">
        <v>317</v>
      </c>
      <c r="M22" s="66">
        <v>132</v>
      </c>
      <c r="N22" s="66">
        <v>9</v>
      </c>
      <c r="O22" s="66">
        <v>123</v>
      </c>
      <c r="P22" s="66">
        <v>0</v>
      </c>
      <c r="Q22" s="66">
        <v>0</v>
      </c>
      <c r="R22" s="66">
        <v>0</v>
      </c>
      <c r="S22" s="51">
        <f t="shared" si="1"/>
        <v>0</v>
      </c>
      <c r="T22" s="51">
        <f t="shared" si="2"/>
        <v>0</v>
      </c>
      <c r="U22" s="51">
        <f t="shared" si="3"/>
        <v>0</v>
      </c>
      <c r="V22" s="51">
        <f t="shared" si="4"/>
        <v>0</v>
      </c>
      <c r="W22" s="51">
        <f t="shared" si="5"/>
        <v>0</v>
      </c>
      <c r="X22" s="51">
        <f t="shared" si="6"/>
        <v>0</v>
      </c>
    </row>
    <row r="23" spans="1:24" ht="12.75">
      <c r="A23" s="384" t="s">
        <v>106</v>
      </c>
      <c r="B23" s="384"/>
      <c r="C23" s="71">
        <f t="shared" si="7"/>
        <v>10</v>
      </c>
      <c r="D23" s="66">
        <v>84</v>
      </c>
      <c r="E23" s="66">
        <v>40</v>
      </c>
      <c r="F23" s="66">
        <v>44</v>
      </c>
      <c r="G23" s="66">
        <v>0</v>
      </c>
      <c r="H23" s="66">
        <v>0</v>
      </c>
      <c r="I23" s="66">
        <v>0</v>
      </c>
      <c r="J23" s="66">
        <v>78</v>
      </c>
      <c r="K23" s="66">
        <v>38</v>
      </c>
      <c r="L23" s="66">
        <v>40</v>
      </c>
      <c r="M23" s="66">
        <v>6</v>
      </c>
      <c r="N23" s="66">
        <v>2</v>
      </c>
      <c r="O23" s="66">
        <v>4</v>
      </c>
      <c r="P23" s="66">
        <v>0</v>
      </c>
      <c r="Q23" s="66">
        <v>0</v>
      </c>
      <c r="R23" s="66">
        <v>0</v>
      </c>
      <c r="S23" s="51">
        <f t="shared" si="1"/>
        <v>0</v>
      </c>
      <c r="T23" s="51">
        <f t="shared" si="2"/>
        <v>0</v>
      </c>
      <c r="U23" s="51">
        <f t="shared" si="3"/>
        <v>0</v>
      </c>
      <c r="V23" s="51">
        <f t="shared" si="4"/>
        <v>0</v>
      </c>
      <c r="W23" s="51">
        <f t="shared" si="5"/>
        <v>0</v>
      </c>
      <c r="X23" s="51">
        <f t="shared" si="6"/>
        <v>0</v>
      </c>
    </row>
    <row r="24" spans="1:24" ht="12.75">
      <c r="A24" s="384" t="s">
        <v>107</v>
      </c>
      <c r="B24" s="384"/>
      <c r="C24" s="71">
        <f t="shared" si="7"/>
        <v>11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51">
        <f t="shared" si="1"/>
        <v>0</v>
      </c>
      <c r="T24" s="51">
        <f t="shared" si="2"/>
        <v>0</v>
      </c>
      <c r="U24" s="51">
        <f t="shared" si="3"/>
        <v>0</v>
      </c>
      <c r="V24" s="51">
        <f t="shared" si="4"/>
        <v>0</v>
      </c>
      <c r="W24" s="51">
        <f t="shared" si="5"/>
        <v>0</v>
      </c>
      <c r="X24" s="51">
        <f t="shared" si="6"/>
        <v>0</v>
      </c>
    </row>
    <row r="25" spans="1:24" ht="12.75">
      <c r="A25" s="384" t="s">
        <v>108</v>
      </c>
      <c r="B25" s="384"/>
      <c r="C25" s="71">
        <f t="shared" si="7"/>
        <v>12</v>
      </c>
      <c r="D25" s="66">
        <v>1407</v>
      </c>
      <c r="E25" s="66">
        <v>566</v>
      </c>
      <c r="F25" s="66">
        <v>841</v>
      </c>
      <c r="G25" s="66">
        <v>0</v>
      </c>
      <c r="H25" s="66">
        <v>0</v>
      </c>
      <c r="I25" s="66">
        <v>0</v>
      </c>
      <c r="J25" s="66">
        <v>1173</v>
      </c>
      <c r="K25" s="66">
        <v>522</v>
      </c>
      <c r="L25" s="66">
        <v>651</v>
      </c>
      <c r="M25" s="66">
        <v>234</v>
      </c>
      <c r="N25" s="66">
        <v>44</v>
      </c>
      <c r="O25" s="66">
        <v>190</v>
      </c>
      <c r="P25" s="66">
        <v>0</v>
      </c>
      <c r="Q25" s="66">
        <v>0</v>
      </c>
      <c r="R25" s="66">
        <v>0</v>
      </c>
      <c r="S25" s="51">
        <f t="shared" si="1"/>
        <v>0</v>
      </c>
      <c r="T25" s="51">
        <f t="shared" si="2"/>
        <v>0</v>
      </c>
      <c r="U25" s="51">
        <f t="shared" si="3"/>
        <v>0</v>
      </c>
      <c r="V25" s="51">
        <f t="shared" si="4"/>
        <v>0</v>
      </c>
      <c r="W25" s="51">
        <f t="shared" si="5"/>
        <v>0</v>
      </c>
      <c r="X25" s="51">
        <f t="shared" si="6"/>
        <v>0</v>
      </c>
    </row>
    <row r="26" spans="1:24" ht="12.75">
      <c r="A26" s="384" t="s">
        <v>109</v>
      </c>
      <c r="B26" s="384"/>
      <c r="C26" s="71">
        <f t="shared" si="7"/>
        <v>13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51">
        <f t="shared" si="1"/>
        <v>0</v>
      </c>
      <c r="T26" s="51">
        <f t="shared" si="2"/>
        <v>0</v>
      </c>
      <c r="U26" s="51">
        <f t="shared" si="3"/>
        <v>0</v>
      </c>
      <c r="V26" s="51">
        <f t="shared" si="4"/>
        <v>0</v>
      </c>
      <c r="W26" s="51">
        <f t="shared" si="5"/>
        <v>0</v>
      </c>
      <c r="X26" s="51">
        <f t="shared" si="6"/>
        <v>0</v>
      </c>
    </row>
    <row r="27" spans="1:24" ht="12.75">
      <c r="A27" s="384" t="s">
        <v>110</v>
      </c>
      <c r="B27" s="384"/>
      <c r="C27" s="71">
        <f t="shared" si="7"/>
        <v>14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51">
        <f t="shared" si="1"/>
        <v>0</v>
      </c>
      <c r="T27" s="51">
        <f t="shared" si="2"/>
        <v>0</v>
      </c>
      <c r="U27" s="51">
        <f t="shared" si="3"/>
        <v>0</v>
      </c>
      <c r="V27" s="51">
        <f t="shared" si="4"/>
        <v>0</v>
      </c>
      <c r="W27" s="51">
        <f t="shared" si="5"/>
        <v>0</v>
      </c>
      <c r="X27" s="51">
        <f t="shared" si="6"/>
        <v>0</v>
      </c>
    </row>
    <row r="28" spans="1:256" ht="12.75">
      <c r="A28" s="383" t="s">
        <v>111</v>
      </c>
      <c r="B28" s="383"/>
      <c r="C28" s="76">
        <f t="shared" si="7"/>
        <v>15</v>
      </c>
      <c r="D28" s="67">
        <f>SUM(D29:D35)</f>
        <v>4598</v>
      </c>
      <c r="E28" s="67">
        <f aca="true" t="shared" si="9" ref="E28:R28">SUM(E29:E35)</f>
        <v>1673</v>
      </c>
      <c r="F28" s="67">
        <f t="shared" si="9"/>
        <v>2925</v>
      </c>
      <c r="G28" s="67">
        <f t="shared" si="9"/>
        <v>516</v>
      </c>
      <c r="H28" s="67">
        <f t="shared" si="9"/>
        <v>59</v>
      </c>
      <c r="I28" s="67">
        <f t="shared" si="9"/>
        <v>457</v>
      </c>
      <c r="J28" s="67">
        <f t="shared" si="9"/>
        <v>3628</v>
      </c>
      <c r="K28" s="67">
        <f t="shared" si="9"/>
        <v>1464</v>
      </c>
      <c r="L28" s="67">
        <f t="shared" si="9"/>
        <v>2164</v>
      </c>
      <c r="M28" s="67">
        <f t="shared" si="9"/>
        <v>447</v>
      </c>
      <c r="N28" s="67">
        <f t="shared" si="9"/>
        <v>146</v>
      </c>
      <c r="O28" s="67">
        <f t="shared" si="9"/>
        <v>301</v>
      </c>
      <c r="P28" s="67">
        <f t="shared" si="9"/>
        <v>7</v>
      </c>
      <c r="Q28" s="67">
        <f t="shared" si="9"/>
        <v>4</v>
      </c>
      <c r="R28" s="67">
        <f t="shared" si="9"/>
        <v>3</v>
      </c>
      <c r="S28" s="77">
        <f t="shared" si="1"/>
        <v>0</v>
      </c>
      <c r="T28" s="77">
        <f t="shared" si="2"/>
        <v>0</v>
      </c>
      <c r="U28" s="77">
        <f t="shared" si="3"/>
        <v>0</v>
      </c>
      <c r="V28" s="77">
        <f t="shared" si="4"/>
        <v>0</v>
      </c>
      <c r="W28" s="77">
        <f t="shared" si="5"/>
        <v>0</v>
      </c>
      <c r="X28" s="77">
        <f t="shared" si="6"/>
        <v>0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4" ht="12.75">
      <c r="A29" s="384" t="s">
        <v>112</v>
      </c>
      <c r="B29" s="384"/>
      <c r="C29" s="71">
        <f t="shared" si="7"/>
        <v>16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51">
        <f t="shared" si="1"/>
        <v>0</v>
      </c>
      <c r="T29" s="51">
        <f t="shared" si="2"/>
        <v>0</v>
      </c>
      <c r="U29" s="51">
        <f t="shared" si="3"/>
        <v>0</v>
      </c>
      <c r="V29" s="51">
        <f t="shared" si="4"/>
        <v>0</v>
      </c>
      <c r="W29" s="51">
        <f t="shared" si="5"/>
        <v>0</v>
      </c>
      <c r="X29" s="51">
        <f t="shared" si="6"/>
        <v>0</v>
      </c>
    </row>
    <row r="30" spans="1:24" ht="12.75">
      <c r="A30" s="384" t="s">
        <v>113</v>
      </c>
      <c r="B30" s="384"/>
      <c r="C30" s="71">
        <f t="shared" si="7"/>
        <v>17</v>
      </c>
      <c r="D30" s="66">
        <v>4015</v>
      </c>
      <c r="E30" s="66">
        <v>1505</v>
      </c>
      <c r="F30" s="66">
        <v>2510</v>
      </c>
      <c r="G30" s="66">
        <v>397</v>
      </c>
      <c r="H30" s="66">
        <v>49</v>
      </c>
      <c r="I30" s="66">
        <v>348</v>
      </c>
      <c r="J30" s="66">
        <v>3164</v>
      </c>
      <c r="K30" s="66">
        <v>1306</v>
      </c>
      <c r="L30" s="66">
        <v>1858</v>
      </c>
      <c r="M30" s="66">
        <v>447</v>
      </c>
      <c r="N30" s="66">
        <v>146</v>
      </c>
      <c r="O30" s="66">
        <v>301</v>
      </c>
      <c r="P30" s="66">
        <v>7</v>
      </c>
      <c r="Q30" s="66">
        <v>4</v>
      </c>
      <c r="R30" s="66">
        <v>3</v>
      </c>
      <c r="S30" s="51">
        <f t="shared" si="1"/>
        <v>0</v>
      </c>
      <c r="T30" s="51">
        <f t="shared" si="2"/>
        <v>0</v>
      </c>
      <c r="U30" s="51">
        <f t="shared" si="3"/>
        <v>0</v>
      </c>
      <c r="V30" s="51">
        <f t="shared" si="4"/>
        <v>0</v>
      </c>
      <c r="W30" s="51">
        <f t="shared" si="5"/>
        <v>0</v>
      </c>
      <c r="X30" s="51">
        <f t="shared" si="6"/>
        <v>0</v>
      </c>
    </row>
    <row r="31" spans="1:24" ht="12.75">
      <c r="A31" s="384" t="s">
        <v>114</v>
      </c>
      <c r="B31" s="384"/>
      <c r="C31" s="71">
        <f t="shared" si="7"/>
        <v>18</v>
      </c>
      <c r="D31" s="66">
        <v>450</v>
      </c>
      <c r="E31" s="66">
        <v>84</v>
      </c>
      <c r="F31" s="66">
        <v>366</v>
      </c>
      <c r="G31" s="66">
        <v>119</v>
      </c>
      <c r="H31" s="66">
        <v>10</v>
      </c>
      <c r="I31" s="66">
        <v>109</v>
      </c>
      <c r="J31" s="66">
        <v>331</v>
      </c>
      <c r="K31" s="66">
        <v>74</v>
      </c>
      <c r="L31" s="66">
        <v>257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1">
        <f t="shared" si="1"/>
        <v>0</v>
      </c>
      <c r="T31" s="51">
        <f t="shared" si="2"/>
        <v>0</v>
      </c>
      <c r="U31" s="51">
        <f t="shared" si="3"/>
        <v>0</v>
      </c>
      <c r="V31" s="51">
        <f t="shared" si="4"/>
        <v>0</v>
      </c>
      <c r="W31" s="51">
        <f t="shared" si="5"/>
        <v>0</v>
      </c>
      <c r="X31" s="51">
        <f t="shared" si="6"/>
        <v>0</v>
      </c>
    </row>
    <row r="32" spans="1:24" ht="12.75">
      <c r="A32" s="384" t="s">
        <v>115</v>
      </c>
      <c r="B32" s="384"/>
      <c r="C32" s="71">
        <f t="shared" si="7"/>
        <v>19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1">
        <f t="shared" si="1"/>
        <v>0</v>
      </c>
      <c r="T32" s="51">
        <f t="shared" si="2"/>
        <v>0</v>
      </c>
      <c r="U32" s="51">
        <f t="shared" si="3"/>
        <v>0</v>
      </c>
      <c r="V32" s="51">
        <f t="shared" si="4"/>
        <v>0</v>
      </c>
      <c r="W32" s="51">
        <f t="shared" si="5"/>
        <v>0</v>
      </c>
      <c r="X32" s="51">
        <f t="shared" si="6"/>
        <v>0</v>
      </c>
    </row>
    <row r="33" spans="1:24" ht="12.75">
      <c r="A33" s="384" t="s">
        <v>116</v>
      </c>
      <c r="B33" s="384"/>
      <c r="C33" s="71">
        <f t="shared" si="7"/>
        <v>20</v>
      </c>
      <c r="D33" s="66">
        <v>133</v>
      </c>
      <c r="E33" s="66">
        <v>84</v>
      </c>
      <c r="F33" s="66">
        <v>49</v>
      </c>
      <c r="G33" s="66">
        <v>0</v>
      </c>
      <c r="H33" s="66">
        <v>0</v>
      </c>
      <c r="I33" s="66">
        <v>0</v>
      </c>
      <c r="J33" s="66">
        <v>133</v>
      </c>
      <c r="K33" s="66">
        <v>84</v>
      </c>
      <c r="L33" s="66">
        <v>49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1">
        <f t="shared" si="1"/>
        <v>0</v>
      </c>
      <c r="T33" s="51">
        <f t="shared" si="2"/>
        <v>0</v>
      </c>
      <c r="U33" s="51">
        <f t="shared" si="3"/>
        <v>0</v>
      </c>
      <c r="V33" s="51">
        <f t="shared" si="4"/>
        <v>0</v>
      </c>
      <c r="W33" s="51">
        <f t="shared" si="5"/>
        <v>0</v>
      </c>
      <c r="X33" s="51">
        <f t="shared" si="6"/>
        <v>0</v>
      </c>
    </row>
    <row r="34" spans="1:24" ht="12.75">
      <c r="A34" s="384" t="s">
        <v>117</v>
      </c>
      <c r="B34" s="384"/>
      <c r="C34" s="71">
        <f t="shared" si="7"/>
        <v>21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51">
        <f t="shared" si="1"/>
        <v>0</v>
      </c>
      <c r="T34" s="51">
        <f t="shared" si="2"/>
        <v>0</v>
      </c>
      <c r="U34" s="51">
        <f t="shared" si="3"/>
        <v>0</v>
      </c>
      <c r="V34" s="51">
        <f t="shared" si="4"/>
        <v>0</v>
      </c>
      <c r="W34" s="51">
        <f t="shared" si="5"/>
        <v>0</v>
      </c>
      <c r="X34" s="51">
        <f t="shared" si="6"/>
        <v>0</v>
      </c>
    </row>
    <row r="35" spans="1:24" ht="12.75">
      <c r="A35" s="384" t="s">
        <v>118</v>
      </c>
      <c r="B35" s="384"/>
      <c r="C35" s="71">
        <f t="shared" si="7"/>
        <v>22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51">
        <f t="shared" si="1"/>
        <v>0</v>
      </c>
      <c r="T35" s="51">
        <f t="shared" si="2"/>
        <v>0</v>
      </c>
      <c r="U35" s="51">
        <f t="shared" si="3"/>
        <v>0</v>
      </c>
      <c r="V35" s="51">
        <f t="shared" si="4"/>
        <v>0</v>
      </c>
      <c r="W35" s="51">
        <f t="shared" si="5"/>
        <v>0</v>
      </c>
      <c r="X35" s="51">
        <f t="shared" si="6"/>
        <v>0</v>
      </c>
    </row>
    <row r="36" spans="1:256" ht="12.75">
      <c r="A36" s="383" t="s">
        <v>119</v>
      </c>
      <c r="B36" s="383"/>
      <c r="C36" s="76">
        <f t="shared" si="7"/>
        <v>23</v>
      </c>
      <c r="D36" s="67">
        <f>SUM(D37:D39)</f>
        <v>295</v>
      </c>
      <c r="E36" s="67">
        <f aca="true" t="shared" si="10" ref="E36:R36">SUM(E37:E39)</f>
        <v>78</v>
      </c>
      <c r="F36" s="67">
        <f t="shared" si="10"/>
        <v>217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229</v>
      </c>
      <c r="K36" s="67">
        <f t="shared" si="10"/>
        <v>58</v>
      </c>
      <c r="L36" s="67">
        <f t="shared" si="10"/>
        <v>171</v>
      </c>
      <c r="M36" s="67">
        <f t="shared" si="10"/>
        <v>63</v>
      </c>
      <c r="N36" s="67">
        <f t="shared" si="10"/>
        <v>19</v>
      </c>
      <c r="O36" s="67">
        <f t="shared" si="10"/>
        <v>44</v>
      </c>
      <c r="P36" s="67">
        <f t="shared" si="10"/>
        <v>3</v>
      </c>
      <c r="Q36" s="67">
        <f t="shared" si="10"/>
        <v>1</v>
      </c>
      <c r="R36" s="67">
        <f t="shared" si="10"/>
        <v>2</v>
      </c>
      <c r="S36" s="77">
        <f t="shared" si="1"/>
        <v>0</v>
      </c>
      <c r="T36" s="77">
        <f t="shared" si="2"/>
        <v>0</v>
      </c>
      <c r="U36" s="77">
        <f t="shared" si="3"/>
        <v>0</v>
      </c>
      <c r="V36" s="77">
        <f t="shared" si="4"/>
        <v>0</v>
      </c>
      <c r="W36" s="77">
        <f t="shared" si="5"/>
        <v>0</v>
      </c>
      <c r="X36" s="77">
        <f t="shared" si="6"/>
        <v>0</v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4" ht="12.75">
      <c r="A37" s="384" t="s">
        <v>120</v>
      </c>
      <c r="B37" s="384"/>
      <c r="C37" s="71">
        <f t="shared" si="7"/>
        <v>24</v>
      </c>
      <c r="D37" s="66">
        <v>279</v>
      </c>
      <c r="E37" s="66">
        <v>71</v>
      </c>
      <c r="F37" s="66">
        <v>208</v>
      </c>
      <c r="G37" s="66">
        <v>0</v>
      </c>
      <c r="H37" s="66">
        <v>0</v>
      </c>
      <c r="I37" s="66">
        <v>0</v>
      </c>
      <c r="J37" s="66">
        <v>213</v>
      </c>
      <c r="K37" s="66">
        <v>51</v>
      </c>
      <c r="L37" s="66">
        <v>162</v>
      </c>
      <c r="M37" s="66">
        <v>63</v>
      </c>
      <c r="N37" s="66">
        <v>19</v>
      </c>
      <c r="O37" s="66">
        <v>44</v>
      </c>
      <c r="P37" s="66">
        <v>3</v>
      </c>
      <c r="Q37" s="66">
        <v>1</v>
      </c>
      <c r="R37" s="66">
        <v>2</v>
      </c>
      <c r="S37" s="51">
        <f t="shared" si="1"/>
        <v>0</v>
      </c>
      <c r="T37" s="51">
        <f t="shared" si="2"/>
        <v>0</v>
      </c>
      <c r="U37" s="51">
        <f t="shared" si="3"/>
        <v>0</v>
      </c>
      <c r="V37" s="51">
        <f t="shared" si="4"/>
        <v>0</v>
      </c>
      <c r="W37" s="51">
        <f t="shared" si="5"/>
        <v>0</v>
      </c>
      <c r="X37" s="51">
        <f t="shared" si="6"/>
        <v>0</v>
      </c>
    </row>
    <row r="38" spans="1:24" ht="12.75">
      <c r="A38" s="384" t="s">
        <v>121</v>
      </c>
      <c r="B38" s="384"/>
      <c r="C38" s="71">
        <f t="shared" si="7"/>
        <v>25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1">
        <f t="shared" si="1"/>
        <v>0</v>
      </c>
      <c r="T38" s="51">
        <f t="shared" si="2"/>
        <v>0</v>
      </c>
      <c r="U38" s="51">
        <f t="shared" si="3"/>
        <v>0</v>
      </c>
      <c r="V38" s="51">
        <f t="shared" si="4"/>
        <v>0</v>
      </c>
      <c r="W38" s="51">
        <f t="shared" si="5"/>
        <v>0</v>
      </c>
      <c r="X38" s="51">
        <f t="shared" si="6"/>
        <v>0</v>
      </c>
    </row>
    <row r="39" spans="1:24" ht="12.75">
      <c r="A39" s="384" t="s">
        <v>122</v>
      </c>
      <c r="B39" s="384"/>
      <c r="C39" s="71">
        <f t="shared" si="7"/>
        <v>26</v>
      </c>
      <c r="D39" s="66">
        <v>16</v>
      </c>
      <c r="E39" s="66">
        <v>7</v>
      </c>
      <c r="F39" s="66">
        <v>9</v>
      </c>
      <c r="G39" s="66">
        <v>0</v>
      </c>
      <c r="H39" s="66">
        <v>0</v>
      </c>
      <c r="I39" s="66">
        <v>0</v>
      </c>
      <c r="J39" s="66">
        <v>16</v>
      </c>
      <c r="K39" s="66">
        <v>7</v>
      </c>
      <c r="L39" s="66">
        <v>9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51">
        <f t="shared" si="1"/>
        <v>0</v>
      </c>
      <c r="T39" s="51">
        <f t="shared" si="2"/>
        <v>0</v>
      </c>
      <c r="U39" s="51">
        <f t="shared" si="3"/>
        <v>0</v>
      </c>
      <c r="V39" s="51">
        <f t="shared" si="4"/>
        <v>0</v>
      </c>
      <c r="W39" s="51">
        <f t="shared" si="5"/>
        <v>0</v>
      </c>
      <c r="X39" s="51">
        <f t="shared" si="6"/>
        <v>0</v>
      </c>
    </row>
    <row r="40" spans="1:256" ht="12.75">
      <c r="A40" s="383" t="s">
        <v>123</v>
      </c>
      <c r="B40" s="383"/>
      <c r="C40" s="76">
        <f t="shared" si="7"/>
        <v>27</v>
      </c>
      <c r="D40" s="67">
        <f>SUM(D41:D49)</f>
        <v>136056</v>
      </c>
      <c r="E40" s="67">
        <f aca="true" t="shared" si="11" ref="E40:R40">SUM(E41:E49)</f>
        <v>53640</v>
      </c>
      <c r="F40" s="67">
        <f t="shared" si="11"/>
        <v>82416</v>
      </c>
      <c r="G40" s="67">
        <f t="shared" si="11"/>
        <v>1824</v>
      </c>
      <c r="H40" s="67">
        <f t="shared" si="11"/>
        <v>491</v>
      </c>
      <c r="I40" s="67">
        <f t="shared" si="11"/>
        <v>1333</v>
      </c>
      <c r="J40" s="67">
        <f t="shared" si="11"/>
        <v>106216</v>
      </c>
      <c r="K40" s="67">
        <f t="shared" si="11"/>
        <v>42788</v>
      </c>
      <c r="L40" s="67">
        <f t="shared" si="11"/>
        <v>63428</v>
      </c>
      <c r="M40" s="67">
        <f t="shared" si="11"/>
        <v>22982</v>
      </c>
      <c r="N40" s="67">
        <f t="shared" si="11"/>
        <v>8237</v>
      </c>
      <c r="O40" s="67">
        <f t="shared" si="11"/>
        <v>14745</v>
      </c>
      <c r="P40" s="67">
        <f t="shared" si="11"/>
        <v>5034</v>
      </c>
      <c r="Q40" s="67">
        <f t="shared" si="11"/>
        <v>2124</v>
      </c>
      <c r="R40" s="67">
        <f t="shared" si="11"/>
        <v>2910</v>
      </c>
      <c r="S40" s="77">
        <f t="shared" si="1"/>
        <v>0</v>
      </c>
      <c r="T40" s="77">
        <f t="shared" si="2"/>
        <v>0</v>
      </c>
      <c r="U40" s="77">
        <f t="shared" si="3"/>
        <v>0</v>
      </c>
      <c r="V40" s="77">
        <f t="shared" si="4"/>
        <v>0</v>
      </c>
      <c r="W40" s="77">
        <f t="shared" si="5"/>
        <v>0</v>
      </c>
      <c r="X40" s="77">
        <f t="shared" si="6"/>
        <v>0</v>
      </c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4" ht="12.75">
      <c r="A41" s="385" t="s">
        <v>124</v>
      </c>
      <c r="B41" s="385"/>
      <c r="C41" s="71">
        <f t="shared" si="7"/>
        <v>28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51">
        <f t="shared" si="1"/>
        <v>0</v>
      </c>
      <c r="T41" s="51">
        <f t="shared" si="2"/>
        <v>0</v>
      </c>
      <c r="U41" s="51">
        <f t="shared" si="3"/>
        <v>0</v>
      </c>
      <c r="V41" s="51">
        <f t="shared" si="4"/>
        <v>0</v>
      </c>
      <c r="W41" s="51">
        <f t="shared" si="5"/>
        <v>0</v>
      </c>
      <c r="X41" s="51">
        <f t="shared" si="6"/>
        <v>0</v>
      </c>
    </row>
    <row r="42" spans="1:24" ht="12.75">
      <c r="A42" s="385" t="s">
        <v>125</v>
      </c>
      <c r="B42" s="385"/>
      <c r="C42" s="71">
        <f t="shared" si="7"/>
        <v>29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51">
        <f t="shared" si="1"/>
        <v>0</v>
      </c>
      <c r="T42" s="51">
        <f t="shared" si="2"/>
        <v>0</v>
      </c>
      <c r="U42" s="51">
        <f t="shared" si="3"/>
        <v>0</v>
      </c>
      <c r="V42" s="51">
        <f t="shared" si="4"/>
        <v>0</v>
      </c>
      <c r="W42" s="51">
        <f t="shared" si="5"/>
        <v>0</v>
      </c>
      <c r="X42" s="51">
        <f t="shared" si="6"/>
        <v>0</v>
      </c>
    </row>
    <row r="43" spans="1:24" ht="12.75">
      <c r="A43" s="385" t="s">
        <v>126</v>
      </c>
      <c r="B43" s="385"/>
      <c r="C43" s="71">
        <f t="shared" si="7"/>
        <v>30</v>
      </c>
      <c r="D43" s="66">
        <v>18904</v>
      </c>
      <c r="E43" s="66">
        <v>8525</v>
      </c>
      <c r="F43" s="66">
        <v>10379</v>
      </c>
      <c r="G43" s="66">
        <v>831</v>
      </c>
      <c r="H43" s="66">
        <v>157</v>
      </c>
      <c r="I43" s="66">
        <v>674</v>
      </c>
      <c r="J43" s="66">
        <v>15977</v>
      </c>
      <c r="K43" s="66">
        <v>7489</v>
      </c>
      <c r="L43" s="66">
        <v>8488</v>
      </c>
      <c r="M43" s="66">
        <v>1996</v>
      </c>
      <c r="N43" s="66">
        <v>835</v>
      </c>
      <c r="O43" s="66">
        <v>1161</v>
      </c>
      <c r="P43" s="66">
        <v>100</v>
      </c>
      <c r="Q43" s="66">
        <v>44</v>
      </c>
      <c r="R43" s="66">
        <v>56</v>
      </c>
      <c r="S43" s="51">
        <f t="shared" si="1"/>
        <v>0</v>
      </c>
      <c r="T43" s="51">
        <f t="shared" si="2"/>
        <v>0</v>
      </c>
      <c r="U43" s="51">
        <f t="shared" si="3"/>
        <v>0</v>
      </c>
      <c r="V43" s="51">
        <f t="shared" si="4"/>
        <v>0</v>
      </c>
      <c r="W43" s="51">
        <f t="shared" si="5"/>
        <v>0</v>
      </c>
      <c r="X43" s="51">
        <f t="shared" si="6"/>
        <v>0</v>
      </c>
    </row>
    <row r="44" spans="1:24" ht="12.75">
      <c r="A44" s="385" t="s">
        <v>127</v>
      </c>
      <c r="B44" s="385"/>
      <c r="C44" s="71">
        <f t="shared" si="7"/>
        <v>31</v>
      </c>
      <c r="D44" s="66">
        <v>31362</v>
      </c>
      <c r="E44" s="66">
        <v>14277</v>
      </c>
      <c r="F44" s="66">
        <v>17085</v>
      </c>
      <c r="G44" s="66">
        <v>449</v>
      </c>
      <c r="H44" s="66">
        <v>213</v>
      </c>
      <c r="I44" s="66">
        <v>236</v>
      </c>
      <c r="J44" s="66">
        <v>25286</v>
      </c>
      <c r="K44" s="66">
        <v>11618</v>
      </c>
      <c r="L44" s="66">
        <v>13668</v>
      </c>
      <c r="M44" s="66">
        <v>4730</v>
      </c>
      <c r="N44" s="66">
        <v>1930</v>
      </c>
      <c r="O44" s="66">
        <v>2800</v>
      </c>
      <c r="P44" s="66">
        <v>897</v>
      </c>
      <c r="Q44" s="66">
        <v>516</v>
      </c>
      <c r="R44" s="66">
        <v>381</v>
      </c>
      <c r="S44" s="51">
        <f t="shared" si="1"/>
        <v>0</v>
      </c>
      <c r="T44" s="51">
        <f t="shared" si="2"/>
        <v>0</v>
      </c>
      <c r="U44" s="51">
        <f t="shared" si="3"/>
        <v>0</v>
      </c>
      <c r="V44" s="51">
        <f t="shared" si="4"/>
        <v>0</v>
      </c>
      <c r="W44" s="51">
        <f t="shared" si="5"/>
        <v>0</v>
      </c>
      <c r="X44" s="51">
        <f t="shared" si="6"/>
        <v>0</v>
      </c>
    </row>
    <row r="45" spans="1:24" ht="12.75">
      <c r="A45" s="385" t="s">
        <v>128</v>
      </c>
      <c r="B45" s="385"/>
      <c r="C45" s="71">
        <f t="shared" si="7"/>
        <v>32</v>
      </c>
      <c r="D45" s="66">
        <v>355</v>
      </c>
      <c r="E45" s="66">
        <v>234</v>
      </c>
      <c r="F45" s="66">
        <v>121</v>
      </c>
      <c r="G45" s="66">
        <v>0</v>
      </c>
      <c r="H45" s="66">
        <v>0</v>
      </c>
      <c r="I45" s="66">
        <v>0</v>
      </c>
      <c r="J45" s="66">
        <v>342</v>
      </c>
      <c r="K45" s="66">
        <v>225</v>
      </c>
      <c r="L45" s="66">
        <v>117</v>
      </c>
      <c r="M45" s="66">
        <v>13</v>
      </c>
      <c r="N45" s="66">
        <v>9</v>
      </c>
      <c r="O45" s="66">
        <v>4</v>
      </c>
      <c r="P45" s="66">
        <v>0</v>
      </c>
      <c r="Q45" s="66">
        <v>0</v>
      </c>
      <c r="R45" s="66">
        <v>0</v>
      </c>
      <c r="S45" s="51">
        <f t="shared" si="1"/>
        <v>0</v>
      </c>
      <c r="T45" s="51">
        <f t="shared" si="2"/>
        <v>0</v>
      </c>
      <c r="U45" s="51">
        <f t="shared" si="3"/>
        <v>0</v>
      </c>
      <c r="V45" s="51">
        <f t="shared" si="4"/>
        <v>0</v>
      </c>
      <c r="W45" s="51">
        <f t="shared" si="5"/>
        <v>0</v>
      </c>
      <c r="X45" s="51">
        <f t="shared" si="6"/>
        <v>0</v>
      </c>
    </row>
    <row r="46" spans="1:24" ht="12.75">
      <c r="A46" s="385" t="s">
        <v>129</v>
      </c>
      <c r="B46" s="385"/>
      <c r="C46" s="71">
        <f t="shared" si="7"/>
        <v>33</v>
      </c>
      <c r="D46" s="66">
        <v>3771</v>
      </c>
      <c r="E46" s="66">
        <v>743</v>
      </c>
      <c r="F46" s="66">
        <v>3028</v>
      </c>
      <c r="G46" s="66">
        <v>0</v>
      </c>
      <c r="H46" s="66">
        <v>0</v>
      </c>
      <c r="I46" s="66">
        <v>0</v>
      </c>
      <c r="J46" s="66">
        <v>3278</v>
      </c>
      <c r="K46" s="66">
        <v>585</v>
      </c>
      <c r="L46" s="66">
        <v>2693</v>
      </c>
      <c r="M46" s="66">
        <v>400</v>
      </c>
      <c r="N46" s="66">
        <v>123</v>
      </c>
      <c r="O46" s="66">
        <v>277</v>
      </c>
      <c r="P46" s="66">
        <v>93</v>
      </c>
      <c r="Q46" s="66">
        <v>35</v>
      </c>
      <c r="R46" s="66">
        <v>58</v>
      </c>
      <c r="S46" s="51">
        <f t="shared" si="1"/>
        <v>0</v>
      </c>
      <c r="T46" s="51">
        <f t="shared" si="2"/>
        <v>0</v>
      </c>
      <c r="U46" s="51">
        <f t="shared" si="3"/>
        <v>0</v>
      </c>
      <c r="V46" s="51">
        <f t="shared" si="4"/>
        <v>0</v>
      </c>
      <c r="W46" s="51">
        <f t="shared" si="5"/>
        <v>0</v>
      </c>
      <c r="X46" s="51">
        <f t="shared" si="6"/>
        <v>0</v>
      </c>
    </row>
    <row r="47" spans="1:24" ht="12.75">
      <c r="A47" s="385" t="s">
        <v>130</v>
      </c>
      <c r="B47" s="385"/>
      <c r="C47" s="71">
        <f t="shared" si="7"/>
        <v>34</v>
      </c>
      <c r="D47" s="66">
        <v>64412</v>
      </c>
      <c r="E47" s="66">
        <v>22138</v>
      </c>
      <c r="F47" s="66">
        <v>42274</v>
      </c>
      <c r="G47" s="66">
        <v>119</v>
      </c>
      <c r="H47" s="66">
        <v>29</v>
      </c>
      <c r="I47" s="66">
        <v>90</v>
      </c>
      <c r="J47" s="66">
        <v>50015</v>
      </c>
      <c r="K47" s="66">
        <v>17522</v>
      </c>
      <c r="L47" s="66">
        <v>32493</v>
      </c>
      <c r="M47" s="66">
        <v>11106</v>
      </c>
      <c r="N47" s="66">
        <v>3379</v>
      </c>
      <c r="O47" s="66">
        <v>7727</v>
      </c>
      <c r="P47" s="66">
        <v>3172</v>
      </c>
      <c r="Q47" s="66">
        <v>1208</v>
      </c>
      <c r="R47" s="66">
        <v>1964</v>
      </c>
      <c r="S47" s="51">
        <f t="shared" si="1"/>
        <v>0</v>
      </c>
      <c r="T47" s="51">
        <f t="shared" si="2"/>
        <v>0</v>
      </c>
      <c r="U47" s="51">
        <f t="shared" si="3"/>
        <v>0</v>
      </c>
      <c r="V47" s="51">
        <f t="shared" si="4"/>
        <v>0</v>
      </c>
      <c r="W47" s="51">
        <f t="shared" si="5"/>
        <v>0</v>
      </c>
      <c r="X47" s="51">
        <f t="shared" si="6"/>
        <v>0</v>
      </c>
    </row>
    <row r="48" spans="1:24" ht="12.75">
      <c r="A48" s="385" t="s">
        <v>131</v>
      </c>
      <c r="B48" s="385"/>
      <c r="C48" s="71">
        <f t="shared" si="7"/>
        <v>35</v>
      </c>
      <c r="D48" s="66">
        <v>11092</v>
      </c>
      <c r="E48" s="66">
        <v>5833</v>
      </c>
      <c r="F48" s="66">
        <v>5259</v>
      </c>
      <c r="G48" s="66">
        <v>0</v>
      </c>
      <c r="H48" s="66">
        <v>0</v>
      </c>
      <c r="I48" s="66">
        <v>0</v>
      </c>
      <c r="J48" s="66">
        <v>6601</v>
      </c>
      <c r="K48" s="66">
        <v>3937</v>
      </c>
      <c r="L48" s="66">
        <v>2664</v>
      </c>
      <c r="M48" s="66">
        <v>3919</v>
      </c>
      <c r="N48" s="66">
        <v>1665</v>
      </c>
      <c r="O48" s="66">
        <v>2254</v>
      </c>
      <c r="P48" s="66">
        <v>572</v>
      </c>
      <c r="Q48" s="66">
        <v>231</v>
      </c>
      <c r="R48" s="66">
        <v>341</v>
      </c>
      <c r="S48" s="51">
        <f t="shared" si="1"/>
        <v>0</v>
      </c>
      <c r="T48" s="51">
        <f t="shared" si="2"/>
        <v>0</v>
      </c>
      <c r="U48" s="51">
        <f t="shared" si="3"/>
        <v>0</v>
      </c>
      <c r="V48" s="51">
        <f t="shared" si="4"/>
        <v>0</v>
      </c>
      <c r="W48" s="51">
        <f t="shared" si="5"/>
        <v>0</v>
      </c>
      <c r="X48" s="51">
        <f t="shared" si="6"/>
        <v>0</v>
      </c>
    </row>
    <row r="49" spans="1:24" ht="12.75">
      <c r="A49" s="385" t="s">
        <v>132</v>
      </c>
      <c r="B49" s="385"/>
      <c r="C49" s="71">
        <f t="shared" si="7"/>
        <v>36</v>
      </c>
      <c r="D49" s="66">
        <v>6160</v>
      </c>
      <c r="E49" s="66">
        <v>1890</v>
      </c>
      <c r="F49" s="66">
        <v>4270</v>
      </c>
      <c r="G49" s="66">
        <v>425</v>
      </c>
      <c r="H49" s="66">
        <v>92</v>
      </c>
      <c r="I49" s="66">
        <v>333</v>
      </c>
      <c r="J49" s="66">
        <v>4717</v>
      </c>
      <c r="K49" s="66">
        <v>1412</v>
      </c>
      <c r="L49" s="66">
        <v>3305</v>
      </c>
      <c r="M49" s="66">
        <v>818</v>
      </c>
      <c r="N49" s="66">
        <v>296</v>
      </c>
      <c r="O49" s="66">
        <v>522</v>
      </c>
      <c r="P49" s="66">
        <v>200</v>
      </c>
      <c r="Q49" s="66">
        <v>90</v>
      </c>
      <c r="R49" s="66">
        <v>110</v>
      </c>
      <c r="S49" s="51">
        <f t="shared" si="1"/>
        <v>0</v>
      </c>
      <c r="T49" s="51">
        <f t="shared" si="2"/>
        <v>0</v>
      </c>
      <c r="U49" s="51">
        <f t="shared" si="3"/>
        <v>0</v>
      </c>
      <c r="V49" s="51">
        <f t="shared" si="4"/>
        <v>0</v>
      </c>
      <c r="W49" s="51">
        <f t="shared" si="5"/>
        <v>0</v>
      </c>
      <c r="X49" s="51">
        <f t="shared" si="6"/>
        <v>0</v>
      </c>
    </row>
    <row r="50" spans="1:3" ht="12.75">
      <c r="A50" s="53" t="s">
        <v>72</v>
      </c>
      <c r="B50" s="53"/>
      <c r="C50" s="72" t="s">
        <v>133</v>
      </c>
    </row>
    <row r="51" spans="1:3" ht="12.75">
      <c r="A51" s="72"/>
      <c r="B51" s="72"/>
      <c r="C51" s="72" t="s">
        <v>134</v>
      </c>
    </row>
    <row r="52" spans="1:3" ht="12.75">
      <c r="A52" s="72"/>
      <c r="B52" s="72"/>
      <c r="C52" s="72"/>
    </row>
    <row r="53" spans="1:3" ht="12.75">
      <c r="A53" s="72"/>
      <c r="B53" s="72"/>
      <c r="C53" s="72"/>
    </row>
    <row r="54" spans="1:3" ht="12.75">
      <c r="A54" s="72"/>
      <c r="B54" s="72"/>
      <c r="C54" s="72"/>
    </row>
    <row r="55" spans="1:3" ht="12.75">
      <c r="A55" s="72"/>
      <c r="B55" s="72"/>
      <c r="C55" s="72"/>
    </row>
    <row r="56" spans="1:3" ht="12.75">
      <c r="A56" s="72"/>
      <c r="B56" s="72"/>
      <c r="C56" s="72"/>
    </row>
    <row r="58" spans="2:18" ht="11.25">
      <c r="B58" s="56"/>
      <c r="C58" s="60"/>
      <c r="D58" s="60"/>
      <c r="E58" s="328"/>
      <c r="F58" s="328"/>
      <c r="G58" s="328"/>
      <c r="H58" s="328"/>
      <c r="I58" s="325"/>
      <c r="J58" s="325"/>
      <c r="K58" s="325"/>
      <c r="L58" s="56"/>
      <c r="M58" s="325"/>
      <c r="N58" s="325"/>
      <c r="O58" s="325"/>
      <c r="P58" s="60"/>
      <c r="Q58" s="73"/>
      <c r="R58" s="73"/>
    </row>
    <row r="59" spans="2:18" ht="11.25">
      <c r="B59" s="60"/>
      <c r="C59" s="60"/>
      <c r="D59" s="60"/>
      <c r="E59" s="59"/>
      <c r="F59" s="59"/>
      <c r="G59" s="59"/>
      <c r="H59" s="59"/>
      <c r="I59" s="59"/>
      <c r="J59" s="59"/>
      <c r="K59" s="56"/>
      <c r="L59" s="56"/>
      <c r="M59" s="56"/>
      <c r="N59" s="60"/>
      <c r="O59" s="60"/>
      <c r="P59" s="60"/>
      <c r="Q59" s="73"/>
      <c r="R59" s="73"/>
    </row>
    <row r="60" spans="2:18" ht="11.25">
      <c r="B60" s="60"/>
      <c r="C60" s="60"/>
      <c r="D60" s="60"/>
      <c r="E60" s="325"/>
      <c r="F60" s="325"/>
      <c r="G60" s="325"/>
      <c r="H60" s="325"/>
      <c r="I60" s="326"/>
      <c r="J60" s="326"/>
      <c r="K60" s="326"/>
      <c r="L60" s="56"/>
      <c r="M60" s="325"/>
      <c r="N60" s="325"/>
      <c r="O60" s="325"/>
      <c r="P60" s="60"/>
      <c r="Q60" s="73"/>
      <c r="R60" s="73"/>
    </row>
    <row r="61" spans="2:18" ht="11.25">
      <c r="B61" s="60"/>
      <c r="C61" s="60"/>
      <c r="D61" s="60"/>
      <c r="E61" s="59"/>
      <c r="F61" s="18"/>
      <c r="G61" s="18"/>
      <c r="H61" s="18"/>
      <c r="I61" s="18"/>
      <c r="J61" s="18"/>
      <c r="K61" s="56"/>
      <c r="L61" s="56"/>
      <c r="M61" s="56"/>
      <c r="N61" s="60"/>
      <c r="O61" s="60"/>
      <c r="P61" s="60"/>
      <c r="Q61" s="73"/>
      <c r="R61" s="73"/>
    </row>
    <row r="62" spans="2:18" ht="11.25">
      <c r="B62" s="60"/>
      <c r="C62" s="60"/>
      <c r="D62" s="60"/>
      <c r="E62" s="59"/>
      <c r="F62" s="18"/>
      <c r="G62" s="18"/>
      <c r="H62" s="18"/>
      <c r="I62" s="18"/>
      <c r="J62" s="18"/>
      <c r="K62" s="56"/>
      <c r="L62" s="56"/>
      <c r="M62" s="56"/>
      <c r="N62" s="60"/>
      <c r="O62" s="60"/>
      <c r="P62" s="60"/>
      <c r="Q62" s="73"/>
      <c r="R62" s="73"/>
    </row>
    <row r="63" spans="2:18" ht="11.25">
      <c r="B63" s="56"/>
      <c r="C63" s="59"/>
      <c r="D63" s="18"/>
      <c r="E63" s="18"/>
      <c r="F63" s="18"/>
      <c r="G63" s="18"/>
      <c r="H63" s="18"/>
      <c r="I63" s="56"/>
      <c r="J63" s="56"/>
      <c r="K63" s="56"/>
      <c r="L63" s="60"/>
      <c r="M63" s="60"/>
      <c r="N63" s="74"/>
      <c r="O63" s="74"/>
      <c r="P63" s="74"/>
      <c r="Q63" s="74"/>
      <c r="R63" s="73"/>
    </row>
    <row r="64" spans="2:18" ht="11.25">
      <c r="B64" s="75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73"/>
    </row>
    <row r="65" ht="24" customHeight="1"/>
    <row r="69" spans="4:18" ht="11.25">
      <c r="D69" s="51">
        <f>+D14-D15-D21-D28-D36-D40</f>
        <v>0</v>
      </c>
      <c r="E69" s="51">
        <f aca="true" t="shared" si="12" ref="E69:R69">+E14-E15-E21-E28-E36-E40</f>
        <v>0</v>
      </c>
      <c r="F69" s="51">
        <f t="shared" si="12"/>
        <v>0</v>
      </c>
      <c r="G69" s="51">
        <f t="shared" si="12"/>
        <v>0</v>
      </c>
      <c r="H69" s="51">
        <f t="shared" si="12"/>
        <v>0</v>
      </c>
      <c r="I69" s="51">
        <f t="shared" si="12"/>
        <v>0</v>
      </c>
      <c r="J69" s="51">
        <f t="shared" si="12"/>
        <v>0</v>
      </c>
      <c r="K69" s="51">
        <f t="shared" si="12"/>
        <v>0</v>
      </c>
      <c r="L69" s="51">
        <f t="shared" si="12"/>
        <v>0</v>
      </c>
      <c r="M69" s="51">
        <f t="shared" si="12"/>
        <v>0</v>
      </c>
      <c r="N69" s="51">
        <f t="shared" si="12"/>
        <v>0</v>
      </c>
      <c r="O69" s="51">
        <f t="shared" si="12"/>
        <v>0</v>
      </c>
      <c r="P69" s="51">
        <f t="shared" si="12"/>
        <v>0</v>
      </c>
      <c r="Q69" s="51">
        <f t="shared" si="12"/>
        <v>0</v>
      </c>
      <c r="R69" s="51">
        <f t="shared" si="12"/>
        <v>0</v>
      </c>
    </row>
  </sheetData>
  <sheetProtection/>
  <mergeCells count="60">
    <mergeCell ref="A1:D2"/>
    <mergeCell ref="A49:B49"/>
    <mergeCell ref="E58:H58"/>
    <mergeCell ref="I58:K58"/>
    <mergeCell ref="M58:O58"/>
    <mergeCell ref="E60:H60"/>
    <mergeCell ref="I60:K60"/>
    <mergeCell ref="M60:O6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J11:J12"/>
    <mergeCell ref="K11:L11"/>
    <mergeCell ref="M11:M12"/>
    <mergeCell ref="N11:O11"/>
    <mergeCell ref="P11:P12"/>
    <mergeCell ref="Q11:R11"/>
    <mergeCell ref="Q1:R1"/>
    <mergeCell ref="A4:R4"/>
    <mergeCell ref="A10:B12"/>
    <mergeCell ref="C10:C12"/>
    <mergeCell ref="D10:D12"/>
    <mergeCell ref="E10:R10"/>
    <mergeCell ref="E11:E12"/>
    <mergeCell ref="F11:F12"/>
    <mergeCell ref="G11:G12"/>
    <mergeCell ref="H11:I11"/>
  </mergeCells>
  <printOptions/>
  <pageMargins left="0.7" right="0.7" top="0.75" bottom="0.75" header="0.3" footer="0.3"/>
  <pageSetup horizontalDpi="600" verticalDpi="600" orientation="portrait" scale="62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140625" style="51" customWidth="1"/>
    <col min="2" max="2" width="4.7109375" style="51" customWidth="1"/>
    <col min="3" max="3" width="4.140625" style="51" customWidth="1"/>
    <col min="4" max="4" width="7.421875" style="51" customWidth="1"/>
    <col min="5" max="7" width="7.7109375" style="51" customWidth="1"/>
    <col min="8" max="8" width="5.7109375" style="51" customWidth="1"/>
    <col min="9" max="9" width="6.8515625" style="51" customWidth="1"/>
    <col min="10" max="10" width="8.421875" style="51" customWidth="1"/>
    <col min="11" max="12" width="6.57421875" style="51" customWidth="1"/>
    <col min="13" max="13" width="8.00390625" style="51" customWidth="1"/>
    <col min="14" max="14" width="6.8515625" style="51" customWidth="1"/>
    <col min="15" max="15" width="7.57421875" style="51" customWidth="1"/>
    <col min="16" max="16" width="6.7109375" style="51" customWidth="1"/>
    <col min="17" max="17" width="6.8515625" style="51" customWidth="1"/>
    <col min="18" max="18" width="7.00390625" style="51" customWidth="1"/>
    <col min="19" max="174" width="8.8515625" style="51" customWidth="1"/>
    <col min="175" max="175" width="10.8515625" style="51" customWidth="1"/>
    <col min="176" max="176" width="47.8515625" style="51" customWidth="1"/>
    <col min="177" max="184" width="11.140625" style="51" customWidth="1"/>
    <col min="185" max="199" width="0" style="51" hidden="1" customWidth="1"/>
    <col min="200" max="16384" width="8.8515625" style="51" customWidth="1"/>
  </cols>
  <sheetData>
    <row r="1" spans="1:18" ht="22.5" customHeight="1">
      <c r="A1" s="327"/>
      <c r="B1" s="327"/>
      <c r="C1" s="327"/>
      <c r="D1" s="327"/>
      <c r="E1" s="327"/>
      <c r="Q1" s="298" t="s">
        <v>237</v>
      </c>
      <c r="R1" s="298"/>
    </row>
    <row r="2" spans="1:5" ht="36" customHeight="1">
      <c r="A2" s="327"/>
      <c r="B2" s="327"/>
      <c r="C2" s="327"/>
      <c r="D2" s="327"/>
      <c r="E2" s="327"/>
    </row>
    <row r="3" ht="19.5" customHeight="1"/>
    <row r="4" spans="1:18" ht="37.5" customHeight="1">
      <c r="A4" s="299" t="s">
        <v>239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18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3" ht="19.5" customHeight="1">
      <c r="A6" s="21"/>
      <c r="B6" s="21"/>
      <c r="C6" s="21"/>
    </row>
    <row r="7" spans="1:3" ht="19.5" customHeight="1">
      <c r="A7" s="21"/>
      <c r="B7" s="21"/>
      <c r="C7" s="21"/>
    </row>
    <row r="8" ht="30" customHeight="1"/>
    <row r="9" spans="1:18" ht="17.25" customHeight="1">
      <c r="A9" s="69" t="s">
        <v>2</v>
      </c>
      <c r="R9" s="27" t="s">
        <v>80</v>
      </c>
    </row>
    <row r="10" spans="1:18" ht="20.25" customHeight="1">
      <c r="A10" s="371" t="s">
        <v>96</v>
      </c>
      <c r="B10" s="371"/>
      <c r="C10" s="371" t="s">
        <v>5</v>
      </c>
      <c r="D10" s="386" t="s">
        <v>6</v>
      </c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6"/>
    </row>
    <row r="11" spans="1:35" s="52" customFormat="1" ht="18" customHeight="1">
      <c r="A11" s="371"/>
      <c r="B11" s="371"/>
      <c r="C11" s="371"/>
      <c r="D11" s="387"/>
      <c r="E11" s="369" t="s">
        <v>8</v>
      </c>
      <c r="F11" s="369" t="s">
        <v>9</v>
      </c>
      <c r="G11" s="372" t="s">
        <v>10</v>
      </c>
      <c r="H11" s="377"/>
      <c r="I11" s="378"/>
      <c r="J11" s="372" t="s">
        <v>11</v>
      </c>
      <c r="K11" s="377"/>
      <c r="L11" s="378"/>
      <c r="M11" s="372" t="s">
        <v>12</v>
      </c>
      <c r="N11" s="377"/>
      <c r="O11" s="378"/>
      <c r="P11" s="372" t="s">
        <v>13</v>
      </c>
      <c r="Q11" s="377"/>
      <c r="R11" s="378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18" s="70" customFormat="1" ht="75.75" customHeight="1">
      <c r="A12" s="371"/>
      <c r="B12" s="371"/>
      <c r="C12" s="371"/>
      <c r="D12" s="388"/>
      <c r="E12" s="369"/>
      <c r="F12" s="369"/>
      <c r="G12" s="374"/>
      <c r="H12" s="33" t="s">
        <v>8</v>
      </c>
      <c r="I12" s="33" t="s">
        <v>9</v>
      </c>
      <c r="J12" s="374"/>
      <c r="K12" s="33" t="s">
        <v>8</v>
      </c>
      <c r="L12" s="33" t="s">
        <v>9</v>
      </c>
      <c r="M12" s="374"/>
      <c r="N12" s="33" t="s">
        <v>8</v>
      </c>
      <c r="O12" s="33" t="s">
        <v>9</v>
      </c>
      <c r="P12" s="374"/>
      <c r="Q12" s="33" t="s">
        <v>8</v>
      </c>
      <c r="R12" s="33" t="s">
        <v>9</v>
      </c>
    </row>
    <row r="13" spans="1:18" ht="18" customHeight="1">
      <c r="A13" s="379" t="s">
        <v>22</v>
      </c>
      <c r="B13" s="380"/>
      <c r="C13" s="71" t="s">
        <v>23</v>
      </c>
      <c r="D13" s="71">
        <v>1</v>
      </c>
      <c r="E13" s="71">
        <v>2</v>
      </c>
      <c r="F13" s="71">
        <v>3</v>
      </c>
      <c r="G13" s="71">
        <v>4</v>
      </c>
      <c r="H13" s="71">
        <v>5</v>
      </c>
      <c r="I13" s="71">
        <v>6</v>
      </c>
      <c r="J13" s="71">
        <v>7</v>
      </c>
      <c r="K13" s="71">
        <v>8</v>
      </c>
      <c r="L13" s="71">
        <v>9</v>
      </c>
      <c r="M13" s="71">
        <v>10</v>
      </c>
      <c r="N13" s="71">
        <v>11</v>
      </c>
      <c r="O13" s="71">
        <v>12</v>
      </c>
      <c r="P13" s="71">
        <v>13</v>
      </c>
      <c r="Q13" s="71">
        <v>14</v>
      </c>
      <c r="R13" s="71">
        <v>15</v>
      </c>
    </row>
    <row r="14" spans="1:22" ht="18" customHeight="1">
      <c r="A14" s="381" t="s">
        <v>97</v>
      </c>
      <c r="B14" s="382"/>
      <c r="C14" s="71">
        <v>1</v>
      </c>
      <c r="D14" s="213">
        <f>+E14+F14</f>
        <v>145345</v>
      </c>
      <c r="E14" s="205">
        <f>+H14+K14+N14+Q14</f>
        <v>56744</v>
      </c>
      <c r="F14" s="205">
        <f>+I14+L14+O14+R14</f>
        <v>88601</v>
      </c>
      <c r="G14" s="205">
        <f>+H14+I14</f>
        <v>2792</v>
      </c>
      <c r="H14" s="205">
        <v>622</v>
      </c>
      <c r="I14" s="205">
        <v>2170</v>
      </c>
      <c r="J14" s="205">
        <f>+K14+L14</f>
        <v>113322</v>
      </c>
      <c r="K14" s="205">
        <v>45437</v>
      </c>
      <c r="L14" s="205">
        <v>67885</v>
      </c>
      <c r="M14" s="205">
        <f>+N14+O14</f>
        <v>24171</v>
      </c>
      <c r="N14" s="205">
        <v>8555</v>
      </c>
      <c r="O14" s="205">
        <v>15616</v>
      </c>
      <c r="P14" s="205">
        <f>+Q14+R14</f>
        <v>5060</v>
      </c>
      <c r="Q14" s="205">
        <v>2130</v>
      </c>
      <c r="R14" s="205">
        <v>2930</v>
      </c>
      <c r="S14" s="204">
        <f>+D14-E14-F14</f>
        <v>0</v>
      </c>
      <c r="T14" s="204">
        <f>+D14-G14-J14-M14-P14</f>
        <v>0</v>
      </c>
      <c r="U14" s="204">
        <f>+E14-H14-K14-N14-Q14</f>
        <v>0</v>
      </c>
      <c r="V14" s="204">
        <f>+F14-I14-L14-O14-R14</f>
        <v>0</v>
      </c>
    </row>
    <row r="15" spans="1:22" ht="18" customHeight="1">
      <c r="A15" s="383" t="s">
        <v>98</v>
      </c>
      <c r="B15" s="383"/>
      <c r="C15" s="71">
        <f>+C14+1</f>
        <v>2</v>
      </c>
      <c r="D15" s="213">
        <f>+E15+F15</f>
        <v>17066</v>
      </c>
      <c r="E15" s="205">
        <f>+H15+K15+N15+Q15</f>
        <v>6407</v>
      </c>
      <c r="F15" s="205">
        <f>+I15+L15+O15+R15</f>
        <v>10659</v>
      </c>
      <c r="G15" s="205">
        <f>+H15+I15</f>
        <v>709</v>
      </c>
      <c r="H15" s="213">
        <f aca="true" t="shared" si="0" ref="H15:R15">SUM(H16:H20)</f>
        <v>119</v>
      </c>
      <c r="I15" s="213">
        <f t="shared" si="0"/>
        <v>590</v>
      </c>
      <c r="J15" s="205">
        <f>+K15+L15</f>
        <v>14662</v>
      </c>
      <c r="K15" s="213">
        <f t="shared" si="0"/>
        <v>5680</v>
      </c>
      <c r="L15" s="213">
        <f t="shared" si="0"/>
        <v>8982</v>
      </c>
      <c r="M15" s="205">
        <f>+N15+O15</f>
        <v>1582</v>
      </c>
      <c r="N15" s="213">
        <f t="shared" si="0"/>
        <v>569</v>
      </c>
      <c r="O15" s="213">
        <f t="shared" si="0"/>
        <v>1013</v>
      </c>
      <c r="P15" s="205">
        <f>+Q15+R15</f>
        <v>113</v>
      </c>
      <c r="Q15" s="213">
        <f t="shared" si="0"/>
        <v>39</v>
      </c>
      <c r="R15" s="213">
        <f t="shared" si="0"/>
        <v>74</v>
      </c>
      <c r="S15" s="204">
        <f aca="true" t="shared" si="1" ref="S15:S50">+D15-E15-F15</f>
        <v>0</v>
      </c>
      <c r="T15" s="204">
        <f aca="true" t="shared" si="2" ref="T15:V50">+D15-G15-J15-M15-P15</f>
        <v>0</v>
      </c>
      <c r="U15" s="204">
        <f t="shared" si="2"/>
        <v>0</v>
      </c>
      <c r="V15" s="204">
        <f t="shared" si="2"/>
        <v>0</v>
      </c>
    </row>
    <row r="16" spans="1:22" ht="18" customHeight="1">
      <c r="A16" s="384" t="s">
        <v>99</v>
      </c>
      <c r="B16" s="384"/>
      <c r="C16" s="71">
        <f aca="true" t="shared" si="3" ref="C16:C50">+C15+1</f>
        <v>3</v>
      </c>
      <c r="D16" s="213">
        <f aca="true" t="shared" si="4" ref="D16:D50">+E16+F16</f>
        <v>2926</v>
      </c>
      <c r="E16" s="205">
        <f aca="true" t="shared" si="5" ref="E16:F50">+H16+K16+N16+Q16</f>
        <v>1091</v>
      </c>
      <c r="F16" s="205">
        <f t="shared" si="5"/>
        <v>1835</v>
      </c>
      <c r="G16" s="205">
        <v>232</v>
      </c>
      <c r="H16" s="205">
        <v>28</v>
      </c>
      <c r="I16" s="205">
        <v>204</v>
      </c>
      <c r="J16" s="205">
        <v>2473</v>
      </c>
      <c r="K16" s="205">
        <v>968</v>
      </c>
      <c r="L16" s="205">
        <v>1505</v>
      </c>
      <c r="M16" s="205">
        <v>213</v>
      </c>
      <c r="N16" s="205">
        <v>91</v>
      </c>
      <c r="O16" s="205">
        <v>122</v>
      </c>
      <c r="P16" s="205">
        <v>8</v>
      </c>
      <c r="Q16" s="205">
        <v>4</v>
      </c>
      <c r="R16" s="205">
        <v>4</v>
      </c>
      <c r="S16" s="204">
        <f t="shared" si="1"/>
        <v>0</v>
      </c>
      <c r="T16" s="204">
        <f t="shared" si="2"/>
        <v>0</v>
      </c>
      <c r="U16" s="204">
        <f t="shared" si="2"/>
        <v>0</v>
      </c>
      <c r="V16" s="204">
        <f t="shared" si="2"/>
        <v>0</v>
      </c>
    </row>
    <row r="17" spans="1:22" ht="18" customHeight="1">
      <c r="A17" s="384" t="s">
        <v>100</v>
      </c>
      <c r="B17" s="384"/>
      <c r="C17" s="71">
        <f t="shared" si="3"/>
        <v>4</v>
      </c>
      <c r="D17" s="213">
        <f t="shared" si="4"/>
        <v>2866</v>
      </c>
      <c r="E17" s="205">
        <f t="shared" si="5"/>
        <v>1063</v>
      </c>
      <c r="F17" s="205">
        <f t="shared" si="5"/>
        <v>1803</v>
      </c>
      <c r="G17" s="205">
        <v>137</v>
      </c>
      <c r="H17" s="205">
        <v>29</v>
      </c>
      <c r="I17" s="205">
        <v>108</v>
      </c>
      <c r="J17" s="205">
        <v>2401</v>
      </c>
      <c r="K17" s="205">
        <v>926</v>
      </c>
      <c r="L17" s="205">
        <v>1475</v>
      </c>
      <c r="M17" s="205">
        <v>299</v>
      </c>
      <c r="N17" s="205">
        <v>102</v>
      </c>
      <c r="O17" s="205">
        <v>197</v>
      </c>
      <c r="P17" s="205">
        <v>29</v>
      </c>
      <c r="Q17" s="205">
        <v>6</v>
      </c>
      <c r="R17" s="205">
        <v>23</v>
      </c>
      <c r="S17" s="204">
        <f t="shared" si="1"/>
        <v>0</v>
      </c>
      <c r="T17" s="204">
        <f t="shared" si="2"/>
        <v>0</v>
      </c>
      <c r="U17" s="204">
        <f t="shared" si="2"/>
        <v>0</v>
      </c>
      <c r="V17" s="204">
        <f t="shared" si="2"/>
        <v>0</v>
      </c>
    </row>
    <row r="18" spans="1:22" ht="18" customHeight="1">
      <c r="A18" s="384" t="s">
        <v>101</v>
      </c>
      <c r="B18" s="384"/>
      <c r="C18" s="71">
        <f t="shared" si="3"/>
        <v>5</v>
      </c>
      <c r="D18" s="213">
        <f t="shared" si="4"/>
        <v>3393</v>
      </c>
      <c r="E18" s="205">
        <f t="shared" si="5"/>
        <v>1306</v>
      </c>
      <c r="F18" s="205">
        <f t="shared" si="5"/>
        <v>2087</v>
      </c>
      <c r="G18" s="205">
        <v>90</v>
      </c>
      <c r="H18" s="205">
        <v>27</v>
      </c>
      <c r="I18" s="205">
        <v>63</v>
      </c>
      <c r="J18" s="205">
        <v>2920</v>
      </c>
      <c r="K18" s="205">
        <v>1145</v>
      </c>
      <c r="L18" s="205">
        <v>1775</v>
      </c>
      <c r="M18" s="205">
        <v>361</v>
      </c>
      <c r="N18" s="205">
        <v>126</v>
      </c>
      <c r="O18" s="205">
        <v>235</v>
      </c>
      <c r="P18" s="205">
        <v>22</v>
      </c>
      <c r="Q18" s="205">
        <v>8</v>
      </c>
      <c r="R18" s="205">
        <v>14</v>
      </c>
      <c r="S18" s="204">
        <f t="shared" si="1"/>
        <v>0</v>
      </c>
      <c r="T18" s="204">
        <f t="shared" si="2"/>
        <v>0</v>
      </c>
      <c r="U18" s="204">
        <f t="shared" si="2"/>
        <v>0</v>
      </c>
      <c r="V18" s="204">
        <f t="shared" si="2"/>
        <v>0</v>
      </c>
    </row>
    <row r="19" spans="1:22" ht="18" customHeight="1">
      <c r="A19" s="384" t="s">
        <v>102</v>
      </c>
      <c r="B19" s="384"/>
      <c r="C19" s="71">
        <f t="shared" si="3"/>
        <v>6</v>
      </c>
      <c r="D19" s="213">
        <f>+E19+F19</f>
        <v>3855</v>
      </c>
      <c r="E19" s="205">
        <f>+H19+K19+N19+Q19</f>
        <v>1442</v>
      </c>
      <c r="F19" s="205">
        <f>+I19+L19+O19+R19</f>
        <v>2413</v>
      </c>
      <c r="G19" s="205">
        <v>99</v>
      </c>
      <c r="H19" s="205">
        <v>11</v>
      </c>
      <c r="I19" s="205">
        <v>88</v>
      </c>
      <c r="J19" s="205">
        <v>3454</v>
      </c>
      <c r="K19" s="205">
        <v>1327</v>
      </c>
      <c r="L19" s="205">
        <v>2127</v>
      </c>
      <c r="M19" s="205">
        <v>286</v>
      </c>
      <c r="N19" s="205">
        <v>98</v>
      </c>
      <c r="O19" s="205">
        <v>188</v>
      </c>
      <c r="P19" s="205">
        <v>16</v>
      </c>
      <c r="Q19" s="205">
        <v>6</v>
      </c>
      <c r="R19" s="205">
        <v>10</v>
      </c>
      <c r="S19" s="204">
        <f t="shared" si="1"/>
        <v>0</v>
      </c>
      <c r="T19" s="204">
        <f t="shared" si="2"/>
        <v>0</v>
      </c>
      <c r="U19" s="204">
        <f t="shared" si="2"/>
        <v>0</v>
      </c>
      <c r="V19" s="204">
        <f t="shared" si="2"/>
        <v>0</v>
      </c>
    </row>
    <row r="20" spans="1:22" ht="18" customHeight="1">
      <c r="A20" s="384" t="s">
        <v>103</v>
      </c>
      <c r="B20" s="384"/>
      <c r="C20" s="71">
        <f t="shared" si="3"/>
        <v>7</v>
      </c>
      <c r="D20" s="213">
        <f t="shared" si="4"/>
        <v>4026</v>
      </c>
      <c r="E20" s="205">
        <f t="shared" si="5"/>
        <v>1505</v>
      </c>
      <c r="F20" s="205">
        <f t="shared" si="5"/>
        <v>2521</v>
      </c>
      <c r="G20" s="205">
        <v>151</v>
      </c>
      <c r="H20" s="205">
        <v>24</v>
      </c>
      <c r="I20" s="205">
        <v>127</v>
      </c>
      <c r="J20" s="205">
        <v>3414</v>
      </c>
      <c r="K20" s="205">
        <v>1314</v>
      </c>
      <c r="L20" s="205">
        <v>2100</v>
      </c>
      <c r="M20" s="205">
        <v>423</v>
      </c>
      <c r="N20" s="205">
        <v>152</v>
      </c>
      <c r="O20" s="205">
        <v>271</v>
      </c>
      <c r="P20" s="205">
        <v>38</v>
      </c>
      <c r="Q20" s="205">
        <v>15</v>
      </c>
      <c r="R20" s="205">
        <v>23</v>
      </c>
      <c r="S20" s="204">
        <f t="shared" si="1"/>
        <v>0</v>
      </c>
      <c r="T20" s="204">
        <f t="shared" si="2"/>
        <v>0</v>
      </c>
      <c r="U20" s="204">
        <f t="shared" si="2"/>
        <v>0</v>
      </c>
      <c r="V20" s="204">
        <f t="shared" si="2"/>
        <v>0</v>
      </c>
    </row>
    <row r="21" spans="1:22" ht="18" customHeight="1">
      <c r="A21" s="383" t="s">
        <v>104</v>
      </c>
      <c r="B21" s="383"/>
      <c r="C21" s="71">
        <f t="shared" si="3"/>
        <v>8</v>
      </c>
      <c r="D21" s="213">
        <f t="shared" si="4"/>
        <v>23876</v>
      </c>
      <c r="E21" s="205">
        <f t="shared" si="5"/>
        <v>8755</v>
      </c>
      <c r="F21" s="205">
        <f t="shared" si="5"/>
        <v>15121</v>
      </c>
      <c r="G21" s="205">
        <f>+H21+I21</f>
        <v>584</v>
      </c>
      <c r="H21" s="213">
        <f aca="true" t="shared" si="6" ref="H21:R21">SUM(H22:H27)</f>
        <v>101</v>
      </c>
      <c r="I21" s="213">
        <f t="shared" si="6"/>
        <v>483</v>
      </c>
      <c r="J21" s="205">
        <f>+K21+L21</f>
        <v>20522</v>
      </c>
      <c r="K21" s="213">
        <f t="shared" si="6"/>
        <v>7742</v>
      </c>
      <c r="L21" s="213">
        <f t="shared" si="6"/>
        <v>12780</v>
      </c>
      <c r="M21" s="205">
        <f>+N21+O21</f>
        <v>2625</v>
      </c>
      <c r="N21" s="213">
        <f t="shared" si="6"/>
        <v>850</v>
      </c>
      <c r="O21" s="213">
        <f t="shared" si="6"/>
        <v>1775</v>
      </c>
      <c r="P21" s="205">
        <f>+Q21+R21</f>
        <v>145</v>
      </c>
      <c r="Q21" s="213">
        <f t="shared" si="6"/>
        <v>62</v>
      </c>
      <c r="R21" s="213">
        <f t="shared" si="6"/>
        <v>83</v>
      </c>
      <c r="S21" s="204">
        <f t="shared" si="1"/>
        <v>0</v>
      </c>
      <c r="T21" s="204">
        <f t="shared" si="2"/>
        <v>0</v>
      </c>
      <c r="U21" s="204">
        <f t="shared" si="2"/>
        <v>0</v>
      </c>
      <c r="V21" s="204">
        <f t="shared" si="2"/>
        <v>0</v>
      </c>
    </row>
    <row r="22" spans="1:22" ht="18" customHeight="1">
      <c r="A22" s="384" t="s">
        <v>105</v>
      </c>
      <c r="B22" s="384"/>
      <c r="C22" s="71">
        <f t="shared" si="3"/>
        <v>9</v>
      </c>
      <c r="D22" s="213">
        <f t="shared" si="4"/>
        <v>3905</v>
      </c>
      <c r="E22" s="205">
        <f t="shared" si="5"/>
        <v>1428</v>
      </c>
      <c r="F22" s="205">
        <f t="shared" si="5"/>
        <v>2477</v>
      </c>
      <c r="G22" s="205">
        <v>83</v>
      </c>
      <c r="H22" s="205">
        <v>13</v>
      </c>
      <c r="I22" s="205">
        <v>70</v>
      </c>
      <c r="J22" s="205">
        <v>3396</v>
      </c>
      <c r="K22" s="205">
        <v>1254</v>
      </c>
      <c r="L22" s="205">
        <v>2142</v>
      </c>
      <c r="M22" s="205">
        <v>403</v>
      </c>
      <c r="N22" s="205">
        <v>149</v>
      </c>
      <c r="O22" s="205">
        <v>254</v>
      </c>
      <c r="P22" s="205">
        <v>23</v>
      </c>
      <c r="Q22" s="205">
        <v>12</v>
      </c>
      <c r="R22" s="205">
        <v>11</v>
      </c>
      <c r="S22" s="204">
        <f t="shared" si="1"/>
        <v>0</v>
      </c>
      <c r="T22" s="204">
        <f t="shared" si="2"/>
        <v>0</v>
      </c>
      <c r="U22" s="204">
        <f t="shared" si="2"/>
        <v>0</v>
      </c>
      <c r="V22" s="204">
        <f t="shared" si="2"/>
        <v>0</v>
      </c>
    </row>
    <row r="23" spans="1:22" ht="18" customHeight="1">
      <c r="A23" s="384" t="s">
        <v>106</v>
      </c>
      <c r="B23" s="384"/>
      <c r="C23" s="71">
        <f t="shared" si="3"/>
        <v>10</v>
      </c>
      <c r="D23" s="213">
        <f t="shared" si="4"/>
        <v>3057</v>
      </c>
      <c r="E23" s="205">
        <f t="shared" si="5"/>
        <v>1008</v>
      </c>
      <c r="F23" s="205">
        <f t="shared" si="5"/>
        <v>2049</v>
      </c>
      <c r="G23" s="205">
        <v>79</v>
      </c>
      <c r="H23" s="205">
        <v>15</v>
      </c>
      <c r="I23" s="205">
        <v>64</v>
      </c>
      <c r="J23" s="205">
        <v>2634</v>
      </c>
      <c r="K23" s="205">
        <v>879</v>
      </c>
      <c r="L23" s="205">
        <v>1755</v>
      </c>
      <c r="M23" s="205">
        <v>330</v>
      </c>
      <c r="N23" s="205">
        <v>111</v>
      </c>
      <c r="O23" s="205">
        <v>219</v>
      </c>
      <c r="P23" s="205">
        <v>14</v>
      </c>
      <c r="Q23" s="205">
        <v>3</v>
      </c>
      <c r="R23" s="205">
        <v>11</v>
      </c>
      <c r="S23" s="204">
        <f t="shared" si="1"/>
        <v>0</v>
      </c>
      <c r="T23" s="204">
        <f t="shared" si="2"/>
        <v>0</v>
      </c>
      <c r="U23" s="204">
        <f t="shared" si="2"/>
        <v>0</v>
      </c>
      <c r="V23" s="204">
        <f t="shared" si="2"/>
        <v>0</v>
      </c>
    </row>
    <row r="24" spans="1:22" ht="18" customHeight="1">
      <c r="A24" s="384" t="s">
        <v>107</v>
      </c>
      <c r="B24" s="384"/>
      <c r="C24" s="71">
        <f t="shared" si="3"/>
        <v>11</v>
      </c>
      <c r="D24" s="213">
        <f t="shared" si="4"/>
        <v>2320</v>
      </c>
      <c r="E24" s="205">
        <f t="shared" si="5"/>
        <v>826</v>
      </c>
      <c r="F24" s="205">
        <f t="shared" si="5"/>
        <v>1494</v>
      </c>
      <c r="G24" s="205">
        <v>45</v>
      </c>
      <c r="H24" s="205">
        <v>12</v>
      </c>
      <c r="I24" s="205">
        <v>33</v>
      </c>
      <c r="J24" s="205">
        <v>2017</v>
      </c>
      <c r="K24" s="205">
        <v>735</v>
      </c>
      <c r="L24" s="205">
        <v>1282</v>
      </c>
      <c r="M24" s="205">
        <v>252</v>
      </c>
      <c r="N24" s="205">
        <v>75</v>
      </c>
      <c r="O24" s="205">
        <v>177</v>
      </c>
      <c r="P24" s="205">
        <v>6</v>
      </c>
      <c r="Q24" s="205">
        <v>4</v>
      </c>
      <c r="R24" s="205">
        <v>2</v>
      </c>
      <c r="S24" s="204">
        <f t="shared" si="1"/>
        <v>0</v>
      </c>
      <c r="T24" s="204">
        <f t="shared" si="2"/>
        <v>0</v>
      </c>
      <c r="U24" s="204">
        <f t="shared" si="2"/>
        <v>0</v>
      </c>
      <c r="V24" s="204">
        <f t="shared" si="2"/>
        <v>0</v>
      </c>
    </row>
    <row r="25" spans="1:22" ht="18" customHeight="1">
      <c r="A25" s="384" t="s">
        <v>108</v>
      </c>
      <c r="B25" s="384"/>
      <c r="C25" s="71">
        <f t="shared" si="3"/>
        <v>12</v>
      </c>
      <c r="D25" s="213">
        <f t="shared" si="4"/>
        <v>4528</v>
      </c>
      <c r="E25" s="205">
        <f t="shared" si="5"/>
        <v>1923</v>
      </c>
      <c r="F25" s="205">
        <f t="shared" si="5"/>
        <v>2605</v>
      </c>
      <c r="G25" s="205">
        <v>77</v>
      </c>
      <c r="H25" s="205">
        <v>3</v>
      </c>
      <c r="I25" s="205">
        <v>74</v>
      </c>
      <c r="J25" s="205">
        <v>3714</v>
      </c>
      <c r="K25" s="205">
        <v>1656</v>
      </c>
      <c r="L25" s="205">
        <v>2058</v>
      </c>
      <c r="M25" s="205">
        <v>686</v>
      </c>
      <c r="N25" s="205">
        <v>239</v>
      </c>
      <c r="O25" s="205">
        <v>447</v>
      </c>
      <c r="P25" s="205">
        <v>51</v>
      </c>
      <c r="Q25" s="205">
        <v>25</v>
      </c>
      <c r="R25" s="205">
        <v>26</v>
      </c>
      <c r="S25" s="204">
        <f t="shared" si="1"/>
        <v>0</v>
      </c>
      <c r="T25" s="204">
        <f t="shared" si="2"/>
        <v>0</v>
      </c>
      <c r="U25" s="204">
        <f t="shared" si="2"/>
        <v>0</v>
      </c>
      <c r="V25" s="204">
        <f t="shared" si="2"/>
        <v>0</v>
      </c>
    </row>
    <row r="26" spans="1:22" ht="18" customHeight="1">
      <c r="A26" s="384" t="s">
        <v>109</v>
      </c>
      <c r="B26" s="384"/>
      <c r="C26" s="71">
        <f t="shared" si="3"/>
        <v>13</v>
      </c>
      <c r="D26" s="213">
        <f t="shared" si="4"/>
        <v>5271</v>
      </c>
      <c r="E26" s="205">
        <f t="shared" si="5"/>
        <v>1849</v>
      </c>
      <c r="F26" s="205">
        <f t="shared" si="5"/>
        <v>3422</v>
      </c>
      <c r="G26" s="205">
        <v>163</v>
      </c>
      <c r="H26" s="205">
        <v>38</v>
      </c>
      <c r="I26" s="205">
        <v>125</v>
      </c>
      <c r="J26" s="205">
        <v>4607</v>
      </c>
      <c r="K26" s="205">
        <v>1659</v>
      </c>
      <c r="L26" s="205">
        <v>2948</v>
      </c>
      <c r="M26" s="205">
        <v>481</v>
      </c>
      <c r="N26" s="205">
        <v>145</v>
      </c>
      <c r="O26" s="205">
        <v>336</v>
      </c>
      <c r="P26" s="205">
        <v>20</v>
      </c>
      <c r="Q26" s="205">
        <v>7</v>
      </c>
      <c r="R26" s="205">
        <v>13</v>
      </c>
      <c r="S26" s="204">
        <f t="shared" si="1"/>
        <v>0</v>
      </c>
      <c r="T26" s="204">
        <f t="shared" si="2"/>
        <v>0</v>
      </c>
      <c r="U26" s="204">
        <f t="shared" si="2"/>
        <v>0</v>
      </c>
      <c r="V26" s="204">
        <f t="shared" si="2"/>
        <v>0</v>
      </c>
    </row>
    <row r="27" spans="1:22" ht="18" customHeight="1">
      <c r="A27" s="384" t="s">
        <v>110</v>
      </c>
      <c r="B27" s="384"/>
      <c r="C27" s="71">
        <f t="shared" si="3"/>
        <v>14</v>
      </c>
      <c r="D27" s="213">
        <f t="shared" si="4"/>
        <v>4795</v>
      </c>
      <c r="E27" s="205">
        <f t="shared" si="5"/>
        <v>1721</v>
      </c>
      <c r="F27" s="205">
        <f t="shared" si="5"/>
        <v>3074</v>
      </c>
      <c r="G27" s="205">
        <v>137</v>
      </c>
      <c r="H27" s="205">
        <v>20</v>
      </c>
      <c r="I27" s="205">
        <v>117</v>
      </c>
      <c r="J27" s="205">
        <v>4154</v>
      </c>
      <c r="K27" s="205">
        <v>1559</v>
      </c>
      <c r="L27" s="205">
        <v>2595</v>
      </c>
      <c r="M27" s="205">
        <v>473</v>
      </c>
      <c r="N27" s="205">
        <v>131</v>
      </c>
      <c r="O27" s="205">
        <v>342</v>
      </c>
      <c r="P27" s="205">
        <v>31</v>
      </c>
      <c r="Q27" s="205">
        <v>11</v>
      </c>
      <c r="R27" s="205">
        <v>20</v>
      </c>
      <c r="S27" s="204">
        <f t="shared" si="1"/>
        <v>0</v>
      </c>
      <c r="T27" s="204">
        <f t="shared" si="2"/>
        <v>0</v>
      </c>
      <c r="U27" s="204">
        <f t="shared" si="2"/>
        <v>0</v>
      </c>
      <c r="V27" s="204">
        <f t="shared" si="2"/>
        <v>0</v>
      </c>
    </row>
    <row r="28" spans="1:22" ht="18" customHeight="1">
      <c r="A28" s="383" t="s">
        <v>111</v>
      </c>
      <c r="B28" s="383"/>
      <c r="C28" s="71">
        <f t="shared" si="3"/>
        <v>15</v>
      </c>
      <c r="D28" s="213">
        <f t="shared" si="4"/>
        <v>20275</v>
      </c>
      <c r="E28" s="205">
        <f t="shared" si="5"/>
        <v>7562</v>
      </c>
      <c r="F28" s="205">
        <f t="shared" si="5"/>
        <v>12713</v>
      </c>
      <c r="G28" s="205">
        <f>+H28+I28</f>
        <v>415</v>
      </c>
      <c r="H28" s="213">
        <f aca="true" t="shared" si="7" ref="H28:R28">SUM(H29:H35)</f>
        <v>68</v>
      </c>
      <c r="I28" s="213">
        <f t="shared" si="7"/>
        <v>347</v>
      </c>
      <c r="J28" s="205">
        <f>+K28+L28</f>
        <v>17089</v>
      </c>
      <c r="K28" s="213">
        <f t="shared" si="7"/>
        <v>6603</v>
      </c>
      <c r="L28" s="213">
        <f t="shared" si="7"/>
        <v>10486</v>
      </c>
      <c r="M28" s="205">
        <f>+N28+O28</f>
        <v>2590</v>
      </c>
      <c r="N28" s="213">
        <f t="shared" si="7"/>
        <v>825</v>
      </c>
      <c r="O28" s="213">
        <f t="shared" si="7"/>
        <v>1765</v>
      </c>
      <c r="P28" s="205">
        <f>+Q28+R28</f>
        <v>181</v>
      </c>
      <c r="Q28" s="213">
        <f t="shared" si="7"/>
        <v>66</v>
      </c>
      <c r="R28" s="213">
        <f t="shared" si="7"/>
        <v>115</v>
      </c>
      <c r="S28" s="204">
        <f t="shared" si="1"/>
        <v>0</v>
      </c>
      <c r="T28" s="204">
        <f t="shared" si="2"/>
        <v>0</v>
      </c>
      <c r="U28" s="204">
        <f t="shared" si="2"/>
        <v>0</v>
      </c>
      <c r="V28" s="204">
        <f t="shared" si="2"/>
        <v>0</v>
      </c>
    </row>
    <row r="29" spans="1:22" ht="18" customHeight="1">
      <c r="A29" s="384" t="s">
        <v>112</v>
      </c>
      <c r="B29" s="384"/>
      <c r="C29" s="71">
        <f t="shared" si="3"/>
        <v>16</v>
      </c>
      <c r="D29" s="213">
        <f t="shared" si="4"/>
        <v>701</v>
      </c>
      <c r="E29" s="205">
        <f t="shared" si="5"/>
        <v>262</v>
      </c>
      <c r="F29" s="205">
        <f t="shared" si="5"/>
        <v>439</v>
      </c>
      <c r="G29" s="205">
        <v>18</v>
      </c>
      <c r="H29" s="205">
        <v>1</v>
      </c>
      <c r="I29" s="205">
        <v>17</v>
      </c>
      <c r="J29" s="205">
        <v>616</v>
      </c>
      <c r="K29" s="205">
        <v>233</v>
      </c>
      <c r="L29" s="205">
        <v>383</v>
      </c>
      <c r="M29" s="205">
        <v>62</v>
      </c>
      <c r="N29" s="205">
        <v>27</v>
      </c>
      <c r="O29" s="205">
        <v>35</v>
      </c>
      <c r="P29" s="205">
        <v>5</v>
      </c>
      <c r="Q29" s="205">
        <v>1</v>
      </c>
      <c r="R29" s="205">
        <v>4</v>
      </c>
      <c r="S29" s="204">
        <f t="shared" si="1"/>
        <v>0</v>
      </c>
      <c r="T29" s="204">
        <f t="shared" si="2"/>
        <v>0</v>
      </c>
      <c r="U29" s="204">
        <f t="shared" si="2"/>
        <v>0</v>
      </c>
      <c r="V29" s="204">
        <f t="shared" si="2"/>
        <v>0</v>
      </c>
    </row>
    <row r="30" spans="1:22" ht="18" customHeight="1">
      <c r="A30" s="384" t="s">
        <v>113</v>
      </c>
      <c r="B30" s="384"/>
      <c r="C30" s="71">
        <f t="shared" si="3"/>
        <v>17</v>
      </c>
      <c r="D30" s="213">
        <f t="shared" si="4"/>
        <v>4565</v>
      </c>
      <c r="E30" s="205">
        <f t="shared" si="5"/>
        <v>1773</v>
      </c>
      <c r="F30" s="205">
        <f t="shared" si="5"/>
        <v>2792</v>
      </c>
      <c r="G30" s="205">
        <v>124</v>
      </c>
      <c r="H30" s="205">
        <v>15</v>
      </c>
      <c r="I30" s="205">
        <v>109</v>
      </c>
      <c r="J30" s="205">
        <v>3840</v>
      </c>
      <c r="K30" s="205">
        <v>1571</v>
      </c>
      <c r="L30" s="205">
        <v>2269</v>
      </c>
      <c r="M30" s="205">
        <v>524</v>
      </c>
      <c r="N30" s="205">
        <v>165</v>
      </c>
      <c r="O30" s="205">
        <v>359</v>
      </c>
      <c r="P30" s="205">
        <v>77</v>
      </c>
      <c r="Q30" s="205">
        <v>22</v>
      </c>
      <c r="R30" s="205">
        <v>55</v>
      </c>
      <c r="S30" s="204">
        <f t="shared" si="1"/>
        <v>0</v>
      </c>
      <c r="T30" s="204">
        <f t="shared" si="2"/>
        <v>0</v>
      </c>
      <c r="U30" s="204">
        <f t="shared" si="2"/>
        <v>0</v>
      </c>
      <c r="V30" s="204">
        <f t="shared" si="2"/>
        <v>0</v>
      </c>
    </row>
    <row r="31" spans="1:22" ht="18" customHeight="1">
      <c r="A31" s="384" t="s">
        <v>114</v>
      </c>
      <c r="B31" s="384"/>
      <c r="C31" s="71">
        <f t="shared" si="3"/>
        <v>18</v>
      </c>
      <c r="D31" s="213">
        <f t="shared" si="4"/>
        <v>2601</v>
      </c>
      <c r="E31" s="205">
        <f t="shared" si="5"/>
        <v>942</v>
      </c>
      <c r="F31" s="205">
        <f t="shared" si="5"/>
        <v>1659</v>
      </c>
      <c r="G31" s="205">
        <v>59</v>
      </c>
      <c r="H31" s="205">
        <v>8</v>
      </c>
      <c r="I31" s="205">
        <v>51</v>
      </c>
      <c r="J31" s="205">
        <v>2192</v>
      </c>
      <c r="K31" s="205">
        <v>825</v>
      </c>
      <c r="L31" s="205">
        <v>1367</v>
      </c>
      <c r="M31" s="205">
        <v>328</v>
      </c>
      <c r="N31" s="205">
        <v>100</v>
      </c>
      <c r="O31" s="205">
        <v>228</v>
      </c>
      <c r="P31" s="205">
        <v>22</v>
      </c>
      <c r="Q31" s="205">
        <v>9</v>
      </c>
      <c r="R31" s="205">
        <v>13</v>
      </c>
      <c r="S31" s="204">
        <f t="shared" si="1"/>
        <v>0</v>
      </c>
      <c r="T31" s="204">
        <f t="shared" si="2"/>
        <v>0</v>
      </c>
      <c r="U31" s="204">
        <f t="shared" si="2"/>
        <v>0</v>
      </c>
      <c r="V31" s="204">
        <f t="shared" si="2"/>
        <v>0</v>
      </c>
    </row>
    <row r="32" spans="1:22" ht="18" customHeight="1">
      <c r="A32" s="384" t="s">
        <v>115</v>
      </c>
      <c r="B32" s="384"/>
      <c r="C32" s="71">
        <f t="shared" si="3"/>
        <v>19</v>
      </c>
      <c r="D32" s="213">
        <f t="shared" si="4"/>
        <v>1829</v>
      </c>
      <c r="E32" s="205">
        <f t="shared" si="5"/>
        <v>647</v>
      </c>
      <c r="F32" s="205">
        <f t="shared" si="5"/>
        <v>1182</v>
      </c>
      <c r="G32" s="205">
        <v>39</v>
      </c>
      <c r="H32" s="205">
        <v>8</v>
      </c>
      <c r="I32" s="205">
        <v>31</v>
      </c>
      <c r="J32" s="205">
        <v>1563</v>
      </c>
      <c r="K32" s="205">
        <v>587</v>
      </c>
      <c r="L32" s="205">
        <v>976</v>
      </c>
      <c r="M32" s="205">
        <v>223</v>
      </c>
      <c r="N32" s="205">
        <v>50</v>
      </c>
      <c r="O32" s="205">
        <v>173</v>
      </c>
      <c r="P32" s="205">
        <v>4</v>
      </c>
      <c r="Q32" s="205">
        <v>2</v>
      </c>
      <c r="R32" s="205">
        <v>2</v>
      </c>
      <c r="S32" s="204">
        <f t="shared" si="1"/>
        <v>0</v>
      </c>
      <c r="T32" s="204">
        <f t="shared" si="2"/>
        <v>0</v>
      </c>
      <c r="U32" s="204">
        <f t="shared" si="2"/>
        <v>0</v>
      </c>
      <c r="V32" s="204">
        <f t="shared" si="2"/>
        <v>0</v>
      </c>
    </row>
    <row r="33" spans="1:22" ht="18" customHeight="1">
      <c r="A33" s="384" t="s">
        <v>116</v>
      </c>
      <c r="B33" s="384"/>
      <c r="C33" s="71">
        <f t="shared" si="3"/>
        <v>20</v>
      </c>
      <c r="D33" s="213">
        <f t="shared" si="4"/>
        <v>4220</v>
      </c>
      <c r="E33" s="205">
        <f t="shared" si="5"/>
        <v>1567</v>
      </c>
      <c r="F33" s="205">
        <f t="shared" si="5"/>
        <v>2653</v>
      </c>
      <c r="G33" s="205">
        <v>91</v>
      </c>
      <c r="H33" s="205">
        <v>16</v>
      </c>
      <c r="I33" s="205">
        <v>75</v>
      </c>
      <c r="J33" s="205">
        <v>3631</v>
      </c>
      <c r="K33" s="205">
        <v>1380</v>
      </c>
      <c r="L33" s="205">
        <v>2251</v>
      </c>
      <c r="M33" s="205">
        <v>475</v>
      </c>
      <c r="N33" s="205">
        <v>160</v>
      </c>
      <c r="O33" s="205">
        <v>315</v>
      </c>
      <c r="P33" s="205">
        <v>23</v>
      </c>
      <c r="Q33" s="205">
        <v>11</v>
      </c>
      <c r="R33" s="205">
        <v>12</v>
      </c>
      <c r="S33" s="204">
        <f t="shared" si="1"/>
        <v>0</v>
      </c>
      <c r="T33" s="204">
        <f t="shared" si="2"/>
        <v>0</v>
      </c>
      <c r="U33" s="204">
        <f t="shared" si="2"/>
        <v>0</v>
      </c>
      <c r="V33" s="204">
        <f t="shared" si="2"/>
        <v>0</v>
      </c>
    </row>
    <row r="34" spans="1:22" ht="18" customHeight="1">
      <c r="A34" s="384" t="s">
        <v>117</v>
      </c>
      <c r="B34" s="384"/>
      <c r="C34" s="71">
        <f t="shared" si="3"/>
        <v>21</v>
      </c>
      <c r="D34" s="213">
        <f t="shared" si="4"/>
        <v>3471</v>
      </c>
      <c r="E34" s="205">
        <f t="shared" si="5"/>
        <v>1316</v>
      </c>
      <c r="F34" s="205">
        <f t="shared" si="5"/>
        <v>2155</v>
      </c>
      <c r="G34" s="205">
        <v>57</v>
      </c>
      <c r="H34" s="205">
        <v>15</v>
      </c>
      <c r="I34" s="205">
        <v>42</v>
      </c>
      <c r="J34" s="205">
        <v>2962</v>
      </c>
      <c r="K34" s="205">
        <v>1134</v>
      </c>
      <c r="L34" s="205">
        <v>1828</v>
      </c>
      <c r="M34" s="205">
        <v>427</v>
      </c>
      <c r="N34" s="205">
        <v>150</v>
      </c>
      <c r="O34" s="205">
        <v>277</v>
      </c>
      <c r="P34" s="205">
        <v>25</v>
      </c>
      <c r="Q34" s="205">
        <v>17</v>
      </c>
      <c r="R34" s="205">
        <v>8</v>
      </c>
      <c r="S34" s="204">
        <f t="shared" si="1"/>
        <v>0</v>
      </c>
      <c r="T34" s="204">
        <f t="shared" si="2"/>
        <v>0</v>
      </c>
      <c r="U34" s="204">
        <f t="shared" si="2"/>
        <v>0</v>
      </c>
      <c r="V34" s="204">
        <f t="shared" si="2"/>
        <v>0</v>
      </c>
    </row>
    <row r="35" spans="1:22" ht="18" customHeight="1">
      <c r="A35" s="384" t="s">
        <v>118</v>
      </c>
      <c r="B35" s="384"/>
      <c r="C35" s="71">
        <f t="shared" si="3"/>
        <v>22</v>
      </c>
      <c r="D35" s="213">
        <f t="shared" si="4"/>
        <v>2888</v>
      </c>
      <c r="E35" s="205">
        <f t="shared" si="5"/>
        <v>1055</v>
      </c>
      <c r="F35" s="205">
        <f t="shared" si="5"/>
        <v>1833</v>
      </c>
      <c r="G35" s="205">
        <v>27</v>
      </c>
      <c r="H35" s="205">
        <v>5</v>
      </c>
      <c r="I35" s="205">
        <v>22</v>
      </c>
      <c r="J35" s="205">
        <v>2285</v>
      </c>
      <c r="K35" s="205">
        <v>873</v>
      </c>
      <c r="L35" s="205">
        <v>1412</v>
      </c>
      <c r="M35" s="205">
        <v>551</v>
      </c>
      <c r="N35" s="205">
        <v>173</v>
      </c>
      <c r="O35" s="205">
        <v>378</v>
      </c>
      <c r="P35" s="205">
        <v>25</v>
      </c>
      <c r="Q35" s="205">
        <v>4</v>
      </c>
      <c r="R35" s="205">
        <v>21</v>
      </c>
      <c r="S35" s="204">
        <f t="shared" si="1"/>
        <v>0</v>
      </c>
      <c r="T35" s="204">
        <f t="shared" si="2"/>
        <v>0</v>
      </c>
      <c r="U35" s="204">
        <f t="shared" si="2"/>
        <v>0</v>
      </c>
      <c r="V35" s="204">
        <f t="shared" si="2"/>
        <v>0</v>
      </c>
    </row>
    <row r="36" spans="1:22" ht="18" customHeight="1">
      <c r="A36" s="383" t="s">
        <v>119</v>
      </c>
      <c r="B36" s="383"/>
      <c r="C36" s="71">
        <f t="shared" si="3"/>
        <v>23</v>
      </c>
      <c r="D36" s="213">
        <f t="shared" si="4"/>
        <v>8435</v>
      </c>
      <c r="E36" s="205">
        <f t="shared" si="5"/>
        <v>3109</v>
      </c>
      <c r="F36" s="205">
        <f t="shared" si="5"/>
        <v>5326</v>
      </c>
      <c r="G36" s="205">
        <f>+H36+I36</f>
        <v>185</v>
      </c>
      <c r="H36" s="213">
        <f aca="true" t="shared" si="8" ref="H36:R36">SUM(H37:H39)</f>
        <v>37</v>
      </c>
      <c r="I36" s="213">
        <f t="shared" si="8"/>
        <v>148</v>
      </c>
      <c r="J36" s="205">
        <f>+K36+L36</f>
        <v>7392</v>
      </c>
      <c r="K36" s="213">
        <f t="shared" si="8"/>
        <v>2776</v>
      </c>
      <c r="L36" s="213">
        <f t="shared" si="8"/>
        <v>4616</v>
      </c>
      <c r="M36" s="205">
        <f>+N36+O36</f>
        <v>809</v>
      </c>
      <c r="N36" s="213">
        <f t="shared" si="8"/>
        <v>272</v>
      </c>
      <c r="O36" s="213">
        <f t="shared" si="8"/>
        <v>537</v>
      </c>
      <c r="P36" s="205">
        <f>+Q36+R36</f>
        <v>49</v>
      </c>
      <c r="Q36" s="213">
        <f t="shared" si="8"/>
        <v>24</v>
      </c>
      <c r="R36" s="213">
        <f t="shared" si="8"/>
        <v>25</v>
      </c>
      <c r="S36" s="204">
        <f t="shared" si="1"/>
        <v>0</v>
      </c>
      <c r="T36" s="204">
        <f t="shared" si="2"/>
        <v>0</v>
      </c>
      <c r="U36" s="204">
        <f t="shared" si="2"/>
        <v>0</v>
      </c>
      <c r="V36" s="204">
        <f t="shared" si="2"/>
        <v>0</v>
      </c>
    </row>
    <row r="37" spans="1:22" ht="18" customHeight="1">
      <c r="A37" s="384" t="s">
        <v>120</v>
      </c>
      <c r="B37" s="384"/>
      <c r="C37" s="71">
        <f t="shared" si="3"/>
        <v>24</v>
      </c>
      <c r="D37" s="213">
        <f t="shared" si="4"/>
        <v>2965</v>
      </c>
      <c r="E37" s="205">
        <f t="shared" si="5"/>
        <v>1059</v>
      </c>
      <c r="F37" s="205">
        <f t="shared" si="5"/>
        <v>1906</v>
      </c>
      <c r="G37" s="205">
        <v>61</v>
      </c>
      <c r="H37" s="205">
        <v>10</v>
      </c>
      <c r="I37" s="205">
        <v>51</v>
      </c>
      <c r="J37" s="205">
        <v>2546</v>
      </c>
      <c r="K37" s="205">
        <v>929</v>
      </c>
      <c r="L37" s="205">
        <v>1617</v>
      </c>
      <c r="M37" s="205">
        <v>334</v>
      </c>
      <c r="N37" s="205">
        <v>107</v>
      </c>
      <c r="O37" s="205">
        <v>227</v>
      </c>
      <c r="P37" s="205">
        <v>24</v>
      </c>
      <c r="Q37" s="205">
        <v>13</v>
      </c>
      <c r="R37" s="205">
        <v>11</v>
      </c>
      <c r="S37" s="204">
        <f t="shared" si="1"/>
        <v>0</v>
      </c>
      <c r="T37" s="204">
        <f t="shared" si="2"/>
        <v>0</v>
      </c>
      <c r="U37" s="204">
        <f t="shared" si="2"/>
        <v>0</v>
      </c>
      <c r="V37" s="204">
        <f t="shared" si="2"/>
        <v>0</v>
      </c>
    </row>
    <row r="38" spans="1:22" ht="18" customHeight="1">
      <c r="A38" s="384" t="s">
        <v>121</v>
      </c>
      <c r="B38" s="384"/>
      <c r="C38" s="71">
        <f t="shared" si="3"/>
        <v>25</v>
      </c>
      <c r="D38" s="213">
        <f t="shared" si="4"/>
        <v>2280</v>
      </c>
      <c r="E38" s="205">
        <f t="shared" si="5"/>
        <v>814</v>
      </c>
      <c r="F38" s="205">
        <f t="shared" si="5"/>
        <v>1466</v>
      </c>
      <c r="G38" s="205">
        <v>53</v>
      </c>
      <c r="H38" s="205">
        <v>9</v>
      </c>
      <c r="I38" s="205">
        <v>44</v>
      </c>
      <c r="J38" s="205">
        <v>2056</v>
      </c>
      <c r="K38" s="205">
        <v>749</v>
      </c>
      <c r="L38" s="205">
        <v>1307</v>
      </c>
      <c r="M38" s="205">
        <v>167</v>
      </c>
      <c r="N38" s="205">
        <v>53</v>
      </c>
      <c r="O38" s="205">
        <v>114</v>
      </c>
      <c r="P38" s="205">
        <v>4</v>
      </c>
      <c r="Q38" s="205">
        <v>3</v>
      </c>
      <c r="R38" s="205">
        <v>1</v>
      </c>
      <c r="S38" s="204">
        <f t="shared" si="1"/>
        <v>0</v>
      </c>
      <c r="T38" s="204">
        <f t="shared" si="2"/>
        <v>0</v>
      </c>
      <c r="U38" s="204">
        <f t="shared" si="2"/>
        <v>0</v>
      </c>
      <c r="V38" s="204">
        <f t="shared" si="2"/>
        <v>0</v>
      </c>
    </row>
    <row r="39" spans="1:22" ht="18" customHeight="1">
      <c r="A39" s="384" t="s">
        <v>122</v>
      </c>
      <c r="B39" s="384"/>
      <c r="C39" s="71">
        <f t="shared" si="3"/>
        <v>26</v>
      </c>
      <c r="D39" s="213">
        <f t="shared" si="4"/>
        <v>3190</v>
      </c>
      <c r="E39" s="205">
        <f t="shared" si="5"/>
        <v>1236</v>
      </c>
      <c r="F39" s="205">
        <f t="shared" si="5"/>
        <v>1954</v>
      </c>
      <c r="G39" s="205">
        <v>71</v>
      </c>
      <c r="H39" s="205">
        <v>18</v>
      </c>
      <c r="I39" s="205">
        <v>53</v>
      </c>
      <c r="J39" s="205">
        <v>2790</v>
      </c>
      <c r="K39" s="205">
        <v>1098</v>
      </c>
      <c r="L39" s="205">
        <v>1692</v>
      </c>
      <c r="M39" s="205">
        <v>308</v>
      </c>
      <c r="N39" s="205">
        <v>112</v>
      </c>
      <c r="O39" s="205">
        <v>196</v>
      </c>
      <c r="P39" s="205">
        <v>21</v>
      </c>
      <c r="Q39" s="205">
        <v>8</v>
      </c>
      <c r="R39" s="205">
        <v>13</v>
      </c>
      <c r="S39" s="204">
        <f t="shared" si="1"/>
        <v>0</v>
      </c>
      <c r="T39" s="204">
        <f t="shared" si="2"/>
        <v>0</v>
      </c>
      <c r="U39" s="204">
        <f t="shared" si="2"/>
        <v>0</v>
      </c>
      <c r="V39" s="204">
        <f t="shared" si="2"/>
        <v>0</v>
      </c>
    </row>
    <row r="40" spans="1:22" ht="18" customHeight="1">
      <c r="A40" s="383" t="s">
        <v>123</v>
      </c>
      <c r="B40" s="383"/>
      <c r="C40" s="71">
        <f t="shared" si="3"/>
        <v>27</v>
      </c>
      <c r="D40" s="213">
        <f t="shared" si="4"/>
        <v>72023</v>
      </c>
      <c r="E40" s="205">
        <f t="shared" si="5"/>
        <v>29179</v>
      </c>
      <c r="F40" s="205">
        <f t="shared" si="5"/>
        <v>42844</v>
      </c>
      <c r="G40" s="205">
        <f>+H40+I40</f>
        <v>899</v>
      </c>
      <c r="H40" s="213">
        <f aca="true" t="shared" si="9" ref="H40:R40">SUM(H41:H49)</f>
        <v>297</v>
      </c>
      <c r="I40" s="213">
        <f t="shared" si="9"/>
        <v>602</v>
      </c>
      <c r="J40" s="205">
        <f>+K40+L40</f>
        <v>52976</v>
      </c>
      <c r="K40" s="213">
        <f t="shared" si="9"/>
        <v>22281</v>
      </c>
      <c r="L40" s="213">
        <f t="shared" si="9"/>
        <v>30695</v>
      </c>
      <c r="M40" s="205">
        <f>+N40+O40</f>
        <v>14803</v>
      </c>
      <c r="N40" s="213">
        <f t="shared" si="9"/>
        <v>5196</v>
      </c>
      <c r="O40" s="213">
        <f t="shared" si="9"/>
        <v>9607</v>
      </c>
      <c r="P40" s="205">
        <f>+Q40+R40</f>
        <v>3345</v>
      </c>
      <c r="Q40" s="213">
        <f t="shared" si="9"/>
        <v>1405</v>
      </c>
      <c r="R40" s="213">
        <f t="shared" si="9"/>
        <v>1940</v>
      </c>
      <c r="S40" s="204">
        <f t="shared" si="1"/>
        <v>0</v>
      </c>
      <c r="T40" s="204">
        <f t="shared" si="2"/>
        <v>0</v>
      </c>
      <c r="U40" s="204">
        <f t="shared" si="2"/>
        <v>0</v>
      </c>
      <c r="V40" s="204">
        <f t="shared" si="2"/>
        <v>0</v>
      </c>
    </row>
    <row r="41" spans="1:22" ht="18" customHeight="1">
      <c r="A41" s="385" t="s">
        <v>124</v>
      </c>
      <c r="B41" s="385"/>
      <c r="C41" s="71">
        <f t="shared" si="3"/>
        <v>28</v>
      </c>
      <c r="D41" s="213">
        <f t="shared" si="4"/>
        <v>1330</v>
      </c>
      <c r="E41" s="205">
        <f t="shared" si="5"/>
        <v>576</v>
      </c>
      <c r="F41" s="205">
        <f t="shared" si="5"/>
        <v>754</v>
      </c>
      <c r="G41" s="205">
        <v>16</v>
      </c>
      <c r="H41" s="205">
        <v>5</v>
      </c>
      <c r="I41" s="205">
        <v>11</v>
      </c>
      <c r="J41" s="205">
        <v>1118</v>
      </c>
      <c r="K41" s="205">
        <v>506</v>
      </c>
      <c r="L41" s="205">
        <v>612</v>
      </c>
      <c r="M41" s="205">
        <v>174</v>
      </c>
      <c r="N41" s="205">
        <v>58</v>
      </c>
      <c r="O41" s="205">
        <v>116</v>
      </c>
      <c r="P41" s="205">
        <v>22</v>
      </c>
      <c r="Q41" s="205">
        <v>7</v>
      </c>
      <c r="R41" s="205">
        <v>15</v>
      </c>
      <c r="S41" s="204">
        <f t="shared" si="1"/>
        <v>0</v>
      </c>
      <c r="T41" s="204">
        <f t="shared" si="2"/>
        <v>0</v>
      </c>
      <c r="U41" s="204">
        <f t="shared" si="2"/>
        <v>0</v>
      </c>
      <c r="V41" s="204">
        <f t="shared" si="2"/>
        <v>0</v>
      </c>
    </row>
    <row r="42" spans="1:22" ht="18" customHeight="1">
      <c r="A42" s="385" t="s">
        <v>125</v>
      </c>
      <c r="B42" s="385"/>
      <c r="C42" s="71">
        <f t="shared" si="3"/>
        <v>29</v>
      </c>
      <c r="D42" s="213">
        <f t="shared" si="4"/>
        <v>190</v>
      </c>
      <c r="E42" s="205">
        <f t="shared" si="5"/>
        <v>85</v>
      </c>
      <c r="F42" s="205">
        <f t="shared" si="5"/>
        <v>105</v>
      </c>
      <c r="G42" s="205">
        <v>2</v>
      </c>
      <c r="H42" s="205">
        <v>1</v>
      </c>
      <c r="I42" s="205">
        <v>1</v>
      </c>
      <c r="J42" s="205">
        <v>154</v>
      </c>
      <c r="K42" s="205">
        <v>69</v>
      </c>
      <c r="L42" s="205">
        <v>85</v>
      </c>
      <c r="M42" s="205">
        <v>30</v>
      </c>
      <c r="N42" s="205">
        <v>11</v>
      </c>
      <c r="O42" s="205">
        <v>19</v>
      </c>
      <c r="P42" s="205">
        <v>4</v>
      </c>
      <c r="Q42" s="205">
        <v>4</v>
      </c>
      <c r="R42" s="205">
        <v>0</v>
      </c>
      <c r="S42" s="204">
        <f t="shared" si="1"/>
        <v>0</v>
      </c>
      <c r="T42" s="204">
        <f t="shared" si="2"/>
        <v>0</v>
      </c>
      <c r="U42" s="204">
        <f t="shared" si="2"/>
        <v>0</v>
      </c>
      <c r="V42" s="204">
        <f t="shared" si="2"/>
        <v>0</v>
      </c>
    </row>
    <row r="43" spans="1:22" ht="18" customHeight="1">
      <c r="A43" s="385" t="s">
        <v>126</v>
      </c>
      <c r="B43" s="385"/>
      <c r="C43" s="71">
        <f t="shared" si="3"/>
        <v>30</v>
      </c>
      <c r="D43" s="213">
        <f t="shared" si="4"/>
        <v>12046</v>
      </c>
      <c r="E43" s="205">
        <f t="shared" si="5"/>
        <v>4977</v>
      </c>
      <c r="F43" s="205">
        <f t="shared" si="5"/>
        <v>7069</v>
      </c>
      <c r="G43" s="205">
        <v>120</v>
      </c>
      <c r="H43" s="205">
        <v>54</v>
      </c>
      <c r="I43" s="205">
        <v>66</v>
      </c>
      <c r="J43" s="205">
        <v>8652</v>
      </c>
      <c r="K43" s="205">
        <v>3744</v>
      </c>
      <c r="L43" s="205">
        <v>4908</v>
      </c>
      <c r="M43" s="205">
        <v>2727</v>
      </c>
      <c r="N43" s="205">
        <v>960</v>
      </c>
      <c r="O43" s="205">
        <v>1767</v>
      </c>
      <c r="P43" s="205">
        <v>547</v>
      </c>
      <c r="Q43" s="205">
        <v>219</v>
      </c>
      <c r="R43" s="205">
        <v>328</v>
      </c>
      <c r="S43" s="204">
        <f t="shared" si="1"/>
        <v>0</v>
      </c>
      <c r="T43" s="204">
        <f t="shared" si="2"/>
        <v>0</v>
      </c>
      <c r="U43" s="204">
        <f t="shared" si="2"/>
        <v>0</v>
      </c>
      <c r="V43" s="204">
        <f t="shared" si="2"/>
        <v>0</v>
      </c>
    </row>
    <row r="44" spans="1:22" ht="18" customHeight="1">
      <c r="A44" s="385" t="s">
        <v>127</v>
      </c>
      <c r="B44" s="385"/>
      <c r="C44" s="71">
        <f t="shared" si="3"/>
        <v>31</v>
      </c>
      <c r="D44" s="213">
        <f t="shared" si="4"/>
        <v>19681</v>
      </c>
      <c r="E44" s="205">
        <f t="shared" si="5"/>
        <v>8007</v>
      </c>
      <c r="F44" s="205">
        <f t="shared" si="5"/>
        <v>11674</v>
      </c>
      <c r="G44" s="205">
        <v>229</v>
      </c>
      <c r="H44" s="205">
        <v>69</v>
      </c>
      <c r="I44" s="205">
        <v>160</v>
      </c>
      <c r="J44" s="205">
        <v>14095</v>
      </c>
      <c r="K44" s="205">
        <v>5974</v>
      </c>
      <c r="L44" s="205">
        <v>8121</v>
      </c>
      <c r="M44" s="205">
        <v>4237</v>
      </c>
      <c r="N44" s="205">
        <v>1471</v>
      </c>
      <c r="O44" s="205">
        <v>2766</v>
      </c>
      <c r="P44" s="205">
        <v>1120</v>
      </c>
      <c r="Q44" s="205">
        <v>493</v>
      </c>
      <c r="R44" s="205">
        <v>627</v>
      </c>
      <c r="S44" s="204">
        <f t="shared" si="1"/>
        <v>0</v>
      </c>
      <c r="T44" s="204">
        <f t="shared" si="2"/>
        <v>0</v>
      </c>
      <c r="U44" s="204">
        <f t="shared" si="2"/>
        <v>0</v>
      </c>
      <c r="V44" s="204">
        <f t="shared" si="2"/>
        <v>0</v>
      </c>
    </row>
    <row r="45" spans="1:22" ht="18" customHeight="1">
      <c r="A45" s="385" t="s">
        <v>128</v>
      </c>
      <c r="B45" s="385"/>
      <c r="C45" s="71">
        <f t="shared" si="3"/>
        <v>32</v>
      </c>
      <c r="D45" s="213">
        <f t="shared" si="4"/>
        <v>1389</v>
      </c>
      <c r="E45" s="205">
        <f t="shared" si="5"/>
        <v>508</v>
      </c>
      <c r="F45" s="205">
        <f t="shared" si="5"/>
        <v>881</v>
      </c>
      <c r="G45" s="205">
        <v>27</v>
      </c>
      <c r="H45" s="205">
        <v>6</v>
      </c>
      <c r="I45" s="205">
        <v>21</v>
      </c>
      <c r="J45" s="205">
        <v>1147</v>
      </c>
      <c r="K45" s="205">
        <v>421</v>
      </c>
      <c r="L45" s="205">
        <v>726</v>
      </c>
      <c r="M45" s="205">
        <v>196</v>
      </c>
      <c r="N45" s="205">
        <v>72</v>
      </c>
      <c r="O45" s="205">
        <v>124</v>
      </c>
      <c r="P45" s="205">
        <v>19</v>
      </c>
      <c r="Q45" s="205">
        <v>9</v>
      </c>
      <c r="R45" s="205">
        <v>10</v>
      </c>
      <c r="S45" s="204">
        <f t="shared" si="1"/>
        <v>0</v>
      </c>
      <c r="T45" s="204">
        <f t="shared" si="2"/>
        <v>0</v>
      </c>
      <c r="U45" s="204">
        <f t="shared" si="2"/>
        <v>0</v>
      </c>
      <c r="V45" s="204">
        <f t="shared" si="2"/>
        <v>0</v>
      </c>
    </row>
    <row r="46" spans="1:22" ht="18" customHeight="1">
      <c r="A46" s="385" t="s">
        <v>129</v>
      </c>
      <c r="B46" s="385"/>
      <c r="C46" s="71">
        <f t="shared" si="3"/>
        <v>33</v>
      </c>
      <c r="D46" s="213">
        <f t="shared" si="4"/>
        <v>11915</v>
      </c>
      <c r="E46" s="205">
        <f t="shared" si="5"/>
        <v>4646</v>
      </c>
      <c r="F46" s="205">
        <f t="shared" si="5"/>
        <v>7269</v>
      </c>
      <c r="G46" s="205">
        <v>193</v>
      </c>
      <c r="H46" s="205">
        <v>53</v>
      </c>
      <c r="I46" s="205">
        <v>140</v>
      </c>
      <c r="J46" s="205">
        <v>9771</v>
      </c>
      <c r="K46" s="205">
        <v>3911</v>
      </c>
      <c r="L46" s="205">
        <v>5860</v>
      </c>
      <c r="M46" s="205">
        <v>1712</v>
      </c>
      <c r="N46" s="205">
        <v>587</v>
      </c>
      <c r="O46" s="205">
        <v>1125</v>
      </c>
      <c r="P46" s="205">
        <v>239</v>
      </c>
      <c r="Q46" s="205">
        <v>95</v>
      </c>
      <c r="R46" s="205">
        <v>144</v>
      </c>
      <c r="S46" s="204">
        <f t="shared" si="1"/>
        <v>0</v>
      </c>
      <c r="T46" s="204">
        <f t="shared" si="2"/>
        <v>0</v>
      </c>
      <c r="U46" s="204">
        <f t="shared" si="2"/>
        <v>0</v>
      </c>
      <c r="V46" s="204">
        <f t="shared" si="2"/>
        <v>0</v>
      </c>
    </row>
    <row r="47" spans="1:22" ht="18" customHeight="1">
      <c r="A47" s="385" t="s">
        <v>130</v>
      </c>
      <c r="B47" s="385"/>
      <c r="C47" s="71">
        <f t="shared" si="3"/>
        <v>34</v>
      </c>
      <c r="D47" s="213">
        <f t="shared" si="4"/>
        <v>6990</v>
      </c>
      <c r="E47" s="205">
        <f t="shared" si="5"/>
        <v>2882</v>
      </c>
      <c r="F47" s="205">
        <f t="shared" si="5"/>
        <v>4108</v>
      </c>
      <c r="G47" s="205">
        <v>78</v>
      </c>
      <c r="H47" s="205">
        <v>28</v>
      </c>
      <c r="I47" s="205">
        <v>50</v>
      </c>
      <c r="J47" s="205">
        <v>4977</v>
      </c>
      <c r="K47" s="205">
        <v>2116</v>
      </c>
      <c r="L47" s="205">
        <v>2861</v>
      </c>
      <c r="M47" s="205">
        <v>1521</v>
      </c>
      <c r="N47" s="205">
        <v>562</v>
      </c>
      <c r="O47" s="205">
        <v>959</v>
      </c>
      <c r="P47" s="205">
        <v>414</v>
      </c>
      <c r="Q47" s="205">
        <v>176</v>
      </c>
      <c r="R47" s="205">
        <v>238</v>
      </c>
      <c r="S47" s="204">
        <f t="shared" si="1"/>
        <v>0</v>
      </c>
      <c r="T47" s="204">
        <f t="shared" si="2"/>
        <v>0</v>
      </c>
      <c r="U47" s="204">
        <f t="shared" si="2"/>
        <v>0</v>
      </c>
      <c r="V47" s="204">
        <f t="shared" si="2"/>
        <v>0</v>
      </c>
    </row>
    <row r="48" spans="1:22" ht="18" customHeight="1">
      <c r="A48" s="385" t="s">
        <v>235</v>
      </c>
      <c r="B48" s="385"/>
      <c r="C48" s="71">
        <f t="shared" si="3"/>
        <v>35</v>
      </c>
      <c r="D48" s="213">
        <f t="shared" si="4"/>
        <v>12466</v>
      </c>
      <c r="E48" s="205">
        <f t="shared" si="5"/>
        <v>4958</v>
      </c>
      <c r="F48" s="205">
        <f t="shared" si="5"/>
        <v>7508</v>
      </c>
      <c r="G48" s="205">
        <v>137</v>
      </c>
      <c r="H48" s="205">
        <v>56</v>
      </c>
      <c r="I48" s="205">
        <v>81</v>
      </c>
      <c r="J48" s="205">
        <v>8299</v>
      </c>
      <c r="K48" s="205">
        <v>3470</v>
      </c>
      <c r="L48" s="205">
        <v>4829</v>
      </c>
      <c r="M48" s="205">
        <v>3269</v>
      </c>
      <c r="N48" s="205">
        <v>1122</v>
      </c>
      <c r="O48" s="205">
        <v>2147</v>
      </c>
      <c r="P48" s="205">
        <v>761</v>
      </c>
      <c r="Q48" s="205">
        <v>310</v>
      </c>
      <c r="R48" s="205">
        <v>451</v>
      </c>
      <c r="S48" s="204">
        <f t="shared" si="1"/>
        <v>0</v>
      </c>
      <c r="T48" s="204">
        <f t="shared" si="2"/>
        <v>0</v>
      </c>
      <c r="U48" s="204">
        <f t="shared" si="2"/>
        <v>0</v>
      </c>
      <c r="V48" s="204">
        <f t="shared" si="2"/>
        <v>0</v>
      </c>
    </row>
    <row r="49" spans="1:22" ht="18" customHeight="1">
      <c r="A49" s="385" t="s">
        <v>132</v>
      </c>
      <c r="B49" s="385"/>
      <c r="C49" s="71">
        <f t="shared" si="3"/>
        <v>36</v>
      </c>
      <c r="D49" s="213">
        <f t="shared" si="4"/>
        <v>6016</v>
      </c>
      <c r="E49" s="205">
        <f t="shared" si="5"/>
        <v>2540</v>
      </c>
      <c r="F49" s="205">
        <f t="shared" si="5"/>
        <v>3476</v>
      </c>
      <c r="G49" s="205">
        <v>97</v>
      </c>
      <c r="H49" s="205">
        <v>25</v>
      </c>
      <c r="I49" s="205">
        <v>72</v>
      </c>
      <c r="J49" s="205">
        <v>4763</v>
      </c>
      <c r="K49" s="205">
        <v>2070</v>
      </c>
      <c r="L49" s="205">
        <v>2693</v>
      </c>
      <c r="M49" s="205">
        <v>937</v>
      </c>
      <c r="N49" s="205">
        <v>353</v>
      </c>
      <c r="O49" s="205">
        <v>584</v>
      </c>
      <c r="P49" s="205">
        <v>219</v>
      </c>
      <c r="Q49" s="205">
        <v>92</v>
      </c>
      <c r="R49" s="205">
        <v>127</v>
      </c>
      <c r="S49" s="204">
        <f t="shared" si="1"/>
        <v>0</v>
      </c>
      <c r="T49" s="204">
        <f t="shared" si="2"/>
        <v>0</v>
      </c>
      <c r="U49" s="204">
        <f t="shared" si="2"/>
        <v>0</v>
      </c>
      <c r="V49" s="204">
        <f t="shared" si="2"/>
        <v>0</v>
      </c>
    </row>
    <row r="50" spans="1:22" ht="18" customHeight="1">
      <c r="A50" s="385" t="s">
        <v>236</v>
      </c>
      <c r="B50" s="385"/>
      <c r="C50" s="71">
        <f t="shared" si="3"/>
        <v>37</v>
      </c>
      <c r="D50" s="213">
        <f t="shared" si="4"/>
        <v>3670</v>
      </c>
      <c r="E50" s="205">
        <f t="shared" si="5"/>
        <v>1732</v>
      </c>
      <c r="F50" s="205">
        <f t="shared" si="5"/>
        <v>1938</v>
      </c>
      <c r="G50" s="205">
        <v>0</v>
      </c>
      <c r="H50" s="205">
        <v>0</v>
      </c>
      <c r="I50" s="205">
        <v>0</v>
      </c>
      <c r="J50" s="205">
        <v>681</v>
      </c>
      <c r="K50" s="205">
        <v>355</v>
      </c>
      <c r="L50" s="205">
        <v>326</v>
      </c>
      <c r="M50" s="205">
        <v>1762</v>
      </c>
      <c r="N50" s="205">
        <v>843</v>
      </c>
      <c r="O50" s="205">
        <v>919</v>
      </c>
      <c r="P50" s="205">
        <v>1227</v>
      </c>
      <c r="Q50" s="205">
        <v>534</v>
      </c>
      <c r="R50" s="205">
        <v>693</v>
      </c>
      <c r="S50" s="204">
        <f t="shared" si="1"/>
        <v>0</v>
      </c>
      <c r="T50" s="204">
        <f t="shared" si="2"/>
        <v>0</v>
      </c>
      <c r="U50" s="204">
        <f t="shared" si="2"/>
        <v>0</v>
      </c>
      <c r="V50" s="204">
        <f t="shared" si="2"/>
        <v>0</v>
      </c>
    </row>
    <row r="51" spans="1:3" ht="12.75" customHeight="1">
      <c r="A51" s="389" t="s">
        <v>72</v>
      </c>
      <c r="B51" s="389"/>
      <c r="C51" s="72" t="s">
        <v>133</v>
      </c>
    </row>
    <row r="52" spans="1:3" ht="12.75">
      <c r="A52" s="390"/>
      <c r="B52" s="390"/>
      <c r="C52" s="72" t="s">
        <v>134</v>
      </c>
    </row>
    <row r="54" spans="2:19" s="206" customFormat="1" ht="26.25" customHeight="1">
      <c r="B54" s="95"/>
      <c r="D54" s="51"/>
      <c r="E54" s="328"/>
      <c r="F54" s="328"/>
      <c r="G54" s="328"/>
      <c r="H54" s="328"/>
      <c r="I54" s="207"/>
      <c r="J54" s="325"/>
      <c r="K54" s="325"/>
      <c r="L54" s="325"/>
      <c r="M54" s="325"/>
      <c r="N54" s="325"/>
      <c r="O54" s="325"/>
      <c r="P54" s="51"/>
      <c r="Q54" s="51"/>
      <c r="R54" s="51"/>
      <c r="S54" s="51"/>
    </row>
    <row r="55" spans="1:19" s="206" customFormat="1" ht="15" customHeight="1">
      <c r="A55" s="208"/>
      <c r="B55" s="209"/>
      <c r="D55" s="188"/>
      <c r="E55" s="59"/>
      <c r="F55" s="210"/>
      <c r="G55" s="210"/>
      <c r="H55" s="210"/>
      <c r="I55" s="210"/>
      <c r="J55" s="51"/>
      <c r="K55" s="95"/>
      <c r="L55" s="59"/>
      <c r="M55" s="59"/>
      <c r="N55" s="211"/>
      <c r="O55" s="96"/>
      <c r="P55" s="96"/>
      <c r="Q55" s="96"/>
      <c r="R55" s="96"/>
      <c r="S55" s="51"/>
    </row>
    <row r="56" spans="1:19" s="206" customFormat="1" ht="38.25" customHeight="1">
      <c r="A56" s="208"/>
      <c r="B56" s="59"/>
      <c r="D56" s="59"/>
      <c r="E56" s="391"/>
      <c r="F56" s="391"/>
      <c r="G56" s="391"/>
      <c r="H56" s="391"/>
      <c r="I56" s="391"/>
      <c r="J56" s="328"/>
      <c r="K56" s="328"/>
      <c r="L56" s="328"/>
      <c r="M56" s="328"/>
      <c r="N56" s="328"/>
      <c r="O56" s="328"/>
      <c r="P56" s="96"/>
      <c r="Q56" s="96"/>
      <c r="R56" s="96"/>
      <c r="S56" s="51"/>
    </row>
    <row r="57" spans="1:19" s="206" customFormat="1" ht="15.75" customHeight="1">
      <c r="A57" s="208"/>
      <c r="B57" s="208"/>
      <c r="D57" s="59"/>
      <c r="E57" s="59"/>
      <c r="F57" s="210"/>
      <c r="G57" s="210"/>
      <c r="H57" s="210"/>
      <c r="I57" s="210"/>
      <c r="J57" s="51"/>
      <c r="K57" s="212"/>
      <c r="L57" s="212"/>
      <c r="M57" s="212"/>
      <c r="N57" s="212"/>
      <c r="O57" s="96"/>
      <c r="P57" s="96"/>
      <c r="Q57" s="96"/>
      <c r="R57" s="96"/>
      <c r="S57" s="51"/>
    </row>
    <row r="58" spans="1:19" s="206" customFormat="1" ht="14.25">
      <c r="A58" s="208"/>
      <c r="B58" s="208"/>
      <c r="C58" s="50"/>
      <c r="D58" s="56"/>
      <c r="E58" s="96"/>
      <c r="F58" s="51"/>
      <c r="G58" s="51"/>
      <c r="H58" s="51"/>
      <c r="I58" s="51"/>
      <c r="J58" s="51"/>
      <c r="K58" s="56"/>
      <c r="L58" s="59"/>
      <c r="M58" s="18"/>
      <c r="N58" s="96"/>
      <c r="O58" s="96"/>
      <c r="P58" s="96"/>
      <c r="Q58" s="96"/>
      <c r="R58" s="96"/>
      <c r="S58" s="51"/>
    </row>
    <row r="59" spans="1:18" s="206" customFormat="1" ht="14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4:18" ht="11.25">
      <c r="D60" s="204">
        <f>+D15+D21+D28+D36+D40+D50-D14</f>
        <v>0</v>
      </c>
      <c r="E60" s="204">
        <f aca="true" t="shared" si="10" ref="E60:R60">+E15+E21+E28+E36+E40+E50-E14</f>
        <v>0</v>
      </c>
      <c r="F60" s="204">
        <f t="shared" si="10"/>
        <v>0</v>
      </c>
      <c r="G60" s="204">
        <f t="shared" si="10"/>
        <v>0</v>
      </c>
      <c r="H60" s="204">
        <f t="shared" si="10"/>
        <v>0</v>
      </c>
      <c r="I60" s="204">
        <f t="shared" si="10"/>
        <v>0</v>
      </c>
      <c r="J60" s="204">
        <f t="shared" si="10"/>
        <v>0</v>
      </c>
      <c r="K60" s="204">
        <f t="shared" si="10"/>
        <v>0</v>
      </c>
      <c r="L60" s="204">
        <f t="shared" si="10"/>
        <v>0</v>
      </c>
      <c r="M60" s="204">
        <f t="shared" si="10"/>
        <v>0</v>
      </c>
      <c r="N60" s="204">
        <f t="shared" si="10"/>
        <v>0</v>
      </c>
      <c r="O60" s="204">
        <f t="shared" si="10"/>
        <v>0</v>
      </c>
      <c r="P60" s="204">
        <f t="shared" si="10"/>
        <v>0</v>
      </c>
      <c r="Q60" s="204">
        <f t="shared" si="10"/>
        <v>0</v>
      </c>
      <c r="R60" s="204">
        <f t="shared" si="10"/>
        <v>0</v>
      </c>
    </row>
  </sheetData>
  <sheetProtection/>
  <mergeCells count="63">
    <mergeCell ref="A59:R59"/>
    <mergeCell ref="A51:B52"/>
    <mergeCell ref="A1:E2"/>
    <mergeCell ref="A49:B49"/>
    <mergeCell ref="A50:B50"/>
    <mergeCell ref="E54:H54"/>
    <mergeCell ref="J54:L54"/>
    <mergeCell ref="M54:O54"/>
    <mergeCell ref="E56:I56"/>
    <mergeCell ref="J56:L56"/>
    <mergeCell ref="M56:O5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J11:J12"/>
    <mergeCell ref="K11:L11"/>
    <mergeCell ref="M11:M12"/>
    <mergeCell ref="N11:O11"/>
    <mergeCell ref="P11:P12"/>
    <mergeCell ref="Q11:R11"/>
    <mergeCell ref="Q1:R1"/>
    <mergeCell ref="A4:R4"/>
    <mergeCell ref="A10:B12"/>
    <mergeCell ref="C10:C12"/>
    <mergeCell ref="D10:D12"/>
    <mergeCell ref="E10:R10"/>
    <mergeCell ref="E11:E12"/>
    <mergeCell ref="F11:F12"/>
    <mergeCell ref="G11:G12"/>
    <mergeCell ref="H11:I11"/>
  </mergeCells>
  <printOptions/>
  <pageMargins left="0.7" right="0.7" top="0.75" bottom="0.75" header="0.3" footer="0.3"/>
  <pageSetup horizontalDpi="600" verticalDpi="600" orientation="portrait" scale="59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="95" zoomScaleSheetLayoutView="95" zoomScalePageLayoutView="0" workbookViewId="0" topLeftCell="A27">
      <selection activeCell="D5" sqref="D5"/>
    </sheetView>
  </sheetViews>
  <sheetFormatPr defaultColWidth="8.8515625" defaultRowHeight="12.75"/>
  <cols>
    <col min="1" max="1" width="18.00390625" style="78" customWidth="1"/>
    <col min="2" max="2" width="4.00390625" style="75" customWidth="1"/>
    <col min="3" max="20" width="10.28125" style="78" customWidth="1"/>
    <col min="21" max="21" width="16.7109375" style="78" customWidth="1"/>
    <col min="22" max="22" width="4.00390625" style="75" customWidth="1"/>
    <col min="23" max="43" width="5.140625" style="78" customWidth="1"/>
    <col min="44" max="44" width="6.00390625" style="78" customWidth="1"/>
    <col min="45" max="16384" width="8.8515625" style="78" customWidth="1"/>
  </cols>
  <sheetData>
    <row r="1" spans="1:43" ht="30.75" customHeight="1">
      <c r="A1" s="355"/>
      <c r="B1" s="355"/>
      <c r="C1" s="355"/>
      <c r="D1" s="355"/>
      <c r="R1" s="20"/>
      <c r="S1" s="395" t="s">
        <v>135</v>
      </c>
      <c r="T1" s="395"/>
      <c r="AM1" s="79"/>
      <c r="AN1" s="396" t="s">
        <v>136</v>
      </c>
      <c r="AO1" s="396"/>
      <c r="AP1" s="396"/>
      <c r="AQ1" s="396"/>
    </row>
    <row r="2" spans="1:43" ht="20.25" customHeight="1">
      <c r="A2" s="355"/>
      <c r="B2" s="355"/>
      <c r="C2" s="355"/>
      <c r="D2" s="355"/>
      <c r="AL2" s="79"/>
      <c r="AM2" s="79"/>
      <c r="AN2" s="79"/>
      <c r="AO2" s="79"/>
      <c r="AP2" s="79"/>
      <c r="AQ2" s="79"/>
    </row>
    <row r="3" spans="1:22" ht="40.5" customHeight="1">
      <c r="A3" s="299" t="s">
        <v>137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V3" s="78"/>
    </row>
    <row r="4" spans="1:22" ht="27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V4" s="78"/>
    </row>
    <row r="5" ht="19.5" customHeight="1"/>
    <row r="6" ht="19.5" customHeight="1"/>
    <row r="7" ht="19.5" customHeight="1"/>
    <row r="8" spans="1:21" ht="18" customHeight="1">
      <c r="A8" s="69" t="s">
        <v>2</v>
      </c>
      <c r="S8" s="80"/>
      <c r="T8" s="81" t="s">
        <v>80</v>
      </c>
      <c r="U8" s="82"/>
    </row>
    <row r="9" spans="1:43" ht="19.5" customHeight="1">
      <c r="A9" s="397" t="s">
        <v>138</v>
      </c>
      <c r="B9" s="397" t="s">
        <v>5</v>
      </c>
      <c r="C9" s="386" t="s">
        <v>6</v>
      </c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58" t="s">
        <v>14</v>
      </c>
      <c r="S9" s="83"/>
      <c r="T9" s="84"/>
      <c r="U9" s="397" t="s">
        <v>138</v>
      </c>
      <c r="V9" s="392" t="s">
        <v>5</v>
      </c>
      <c r="W9" s="401" t="s">
        <v>7</v>
      </c>
      <c r="X9" s="401"/>
      <c r="Y9" s="401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</row>
    <row r="10" spans="1:43" ht="18.75" customHeight="1">
      <c r="A10" s="397"/>
      <c r="B10" s="399"/>
      <c r="C10" s="387"/>
      <c r="D10" s="369" t="s">
        <v>8</v>
      </c>
      <c r="E10" s="369" t="s">
        <v>9</v>
      </c>
      <c r="F10" s="372" t="s">
        <v>10</v>
      </c>
      <c r="G10" s="377"/>
      <c r="H10" s="378"/>
      <c r="I10" s="372" t="s">
        <v>11</v>
      </c>
      <c r="J10" s="377"/>
      <c r="K10" s="378"/>
      <c r="L10" s="372" t="s">
        <v>12</v>
      </c>
      <c r="M10" s="377"/>
      <c r="N10" s="378"/>
      <c r="O10" s="372" t="s">
        <v>13</v>
      </c>
      <c r="P10" s="377"/>
      <c r="Q10" s="378"/>
      <c r="R10" s="359"/>
      <c r="S10" s="369" t="s">
        <v>8</v>
      </c>
      <c r="T10" s="369" t="s">
        <v>9</v>
      </c>
      <c r="U10" s="397"/>
      <c r="V10" s="393"/>
      <c r="W10" s="358" t="s">
        <v>15</v>
      </c>
      <c r="X10" s="85"/>
      <c r="Y10" s="85"/>
      <c r="Z10" s="358" t="s">
        <v>16</v>
      </c>
      <c r="AA10" s="85"/>
      <c r="AB10" s="85"/>
      <c r="AC10" s="358" t="s">
        <v>17</v>
      </c>
      <c r="AD10" s="85"/>
      <c r="AE10" s="85"/>
      <c r="AF10" s="358" t="s">
        <v>18</v>
      </c>
      <c r="AG10" s="85"/>
      <c r="AH10" s="85"/>
      <c r="AI10" s="358" t="s">
        <v>19</v>
      </c>
      <c r="AJ10" s="85"/>
      <c r="AK10" s="85"/>
      <c r="AL10" s="358" t="s">
        <v>20</v>
      </c>
      <c r="AM10" s="85"/>
      <c r="AN10" s="85"/>
      <c r="AO10" s="358" t="s">
        <v>21</v>
      </c>
      <c r="AP10" s="85"/>
      <c r="AQ10" s="86"/>
    </row>
    <row r="11" spans="1:43" s="88" customFormat="1" ht="55.5" customHeight="1">
      <c r="A11" s="398"/>
      <c r="B11" s="399"/>
      <c r="C11" s="388"/>
      <c r="D11" s="369"/>
      <c r="E11" s="369"/>
      <c r="F11" s="374"/>
      <c r="G11" s="33" t="s">
        <v>8</v>
      </c>
      <c r="H11" s="33" t="s">
        <v>9</v>
      </c>
      <c r="I11" s="374"/>
      <c r="J11" s="33" t="s">
        <v>8</v>
      </c>
      <c r="K11" s="33" t="s">
        <v>9</v>
      </c>
      <c r="L11" s="374"/>
      <c r="M11" s="33" t="s">
        <v>8</v>
      </c>
      <c r="N11" s="33" t="s">
        <v>9</v>
      </c>
      <c r="O11" s="374"/>
      <c r="P11" s="33" t="s">
        <v>8</v>
      </c>
      <c r="Q11" s="87" t="s">
        <v>9</v>
      </c>
      <c r="R11" s="360"/>
      <c r="S11" s="369"/>
      <c r="T11" s="369"/>
      <c r="U11" s="397"/>
      <c r="V11" s="394"/>
      <c r="W11" s="360"/>
      <c r="X11" s="33" t="s">
        <v>8</v>
      </c>
      <c r="Y11" s="33" t="s">
        <v>9</v>
      </c>
      <c r="Z11" s="360"/>
      <c r="AA11" s="33" t="s">
        <v>8</v>
      </c>
      <c r="AB11" s="33" t="s">
        <v>9</v>
      </c>
      <c r="AC11" s="360"/>
      <c r="AD11" s="33" t="s">
        <v>8</v>
      </c>
      <c r="AE11" s="33" t="s">
        <v>9</v>
      </c>
      <c r="AF11" s="360"/>
      <c r="AG11" s="33" t="s">
        <v>8</v>
      </c>
      <c r="AH11" s="33" t="s">
        <v>9</v>
      </c>
      <c r="AI11" s="360"/>
      <c r="AJ11" s="33" t="s">
        <v>8</v>
      </c>
      <c r="AK11" s="33" t="s">
        <v>9</v>
      </c>
      <c r="AL11" s="360"/>
      <c r="AM11" s="33" t="s">
        <v>8</v>
      </c>
      <c r="AN11" s="33" t="s">
        <v>9</v>
      </c>
      <c r="AO11" s="360"/>
      <c r="AP11" s="33" t="s">
        <v>8</v>
      </c>
      <c r="AQ11" s="33" t="s">
        <v>9</v>
      </c>
    </row>
    <row r="12" spans="1:43" s="75" customFormat="1" ht="18" customHeight="1">
      <c r="A12" s="89" t="s">
        <v>22</v>
      </c>
      <c r="B12" s="89" t="s">
        <v>23</v>
      </c>
      <c r="C12" s="90">
        <v>1</v>
      </c>
      <c r="D12" s="90">
        <v>2</v>
      </c>
      <c r="E12" s="90">
        <v>3</v>
      </c>
      <c r="F12" s="90">
        <v>4</v>
      </c>
      <c r="G12" s="90">
        <v>5</v>
      </c>
      <c r="H12" s="90">
        <v>6</v>
      </c>
      <c r="I12" s="90">
        <v>7</v>
      </c>
      <c r="J12" s="90">
        <v>8</v>
      </c>
      <c r="K12" s="90">
        <v>9</v>
      </c>
      <c r="L12" s="90">
        <v>10</v>
      </c>
      <c r="M12" s="90">
        <v>11</v>
      </c>
      <c r="N12" s="90">
        <v>12</v>
      </c>
      <c r="O12" s="90">
        <v>13</v>
      </c>
      <c r="P12" s="90">
        <v>14</v>
      </c>
      <c r="Q12" s="90">
        <v>15</v>
      </c>
      <c r="R12" s="90">
        <v>16</v>
      </c>
      <c r="S12" s="90">
        <v>17</v>
      </c>
      <c r="T12" s="90">
        <v>18</v>
      </c>
      <c r="U12" s="89" t="s">
        <v>22</v>
      </c>
      <c r="V12" s="89" t="s">
        <v>23</v>
      </c>
      <c r="W12" s="90">
        <v>19</v>
      </c>
      <c r="X12" s="90">
        <v>20</v>
      </c>
      <c r="Y12" s="90">
        <v>21</v>
      </c>
      <c r="Z12" s="90">
        <v>22</v>
      </c>
      <c r="AA12" s="90">
        <v>23</v>
      </c>
      <c r="AB12" s="90">
        <v>24</v>
      </c>
      <c r="AC12" s="90">
        <v>25</v>
      </c>
      <c r="AD12" s="90">
        <v>26</v>
      </c>
      <c r="AE12" s="90">
        <v>27</v>
      </c>
      <c r="AF12" s="90">
        <v>28</v>
      </c>
      <c r="AG12" s="90">
        <v>29</v>
      </c>
      <c r="AH12" s="90">
        <v>30</v>
      </c>
      <c r="AI12" s="90">
        <v>31</v>
      </c>
      <c r="AJ12" s="90">
        <v>32</v>
      </c>
      <c r="AK12" s="90">
        <v>33</v>
      </c>
      <c r="AL12" s="90">
        <v>34</v>
      </c>
      <c r="AM12" s="90">
        <v>35</v>
      </c>
      <c r="AN12" s="90">
        <v>36</v>
      </c>
      <c r="AO12" s="90">
        <v>37</v>
      </c>
      <c r="AP12" s="90">
        <v>38</v>
      </c>
      <c r="AQ12" s="90">
        <v>39</v>
      </c>
    </row>
    <row r="13" spans="1:47" s="102" customFormat="1" ht="18" customHeight="1">
      <c r="A13" s="91" t="s">
        <v>62</v>
      </c>
      <c r="B13" s="91">
        <v>1</v>
      </c>
      <c r="C13" s="67">
        <v>145345</v>
      </c>
      <c r="D13" s="67">
        <v>56744</v>
      </c>
      <c r="E13" s="67">
        <v>88601</v>
      </c>
      <c r="F13" s="67">
        <v>2792</v>
      </c>
      <c r="G13" s="67">
        <v>622</v>
      </c>
      <c r="H13" s="67">
        <v>2170</v>
      </c>
      <c r="I13" s="67">
        <v>113322</v>
      </c>
      <c r="J13" s="67">
        <v>45437</v>
      </c>
      <c r="K13" s="67">
        <v>67885</v>
      </c>
      <c r="L13" s="67">
        <v>24171</v>
      </c>
      <c r="M13" s="67">
        <v>8555</v>
      </c>
      <c r="N13" s="67">
        <v>15616</v>
      </c>
      <c r="O13" s="67">
        <v>5060</v>
      </c>
      <c r="P13" s="67">
        <v>2130</v>
      </c>
      <c r="Q13" s="67">
        <v>2930</v>
      </c>
      <c r="R13" s="67">
        <v>488</v>
      </c>
      <c r="S13" s="67">
        <v>220</v>
      </c>
      <c r="T13" s="67">
        <v>268</v>
      </c>
      <c r="U13" s="91" t="s">
        <v>62</v>
      </c>
      <c r="V13" s="91">
        <v>1</v>
      </c>
      <c r="W13" s="67">
        <v>89</v>
      </c>
      <c r="X13" s="67">
        <v>45</v>
      </c>
      <c r="Y13" s="67">
        <v>44</v>
      </c>
      <c r="Z13" s="67">
        <v>44</v>
      </c>
      <c r="AA13" s="67">
        <v>26</v>
      </c>
      <c r="AB13" s="67">
        <v>18</v>
      </c>
      <c r="AC13" s="67">
        <v>11</v>
      </c>
      <c r="AD13" s="67">
        <v>5</v>
      </c>
      <c r="AE13" s="67">
        <v>6</v>
      </c>
      <c r="AF13" s="67">
        <v>302</v>
      </c>
      <c r="AG13" s="67">
        <v>129</v>
      </c>
      <c r="AH13" s="67">
        <v>173</v>
      </c>
      <c r="AI13" s="67">
        <v>8</v>
      </c>
      <c r="AJ13" s="67">
        <v>3</v>
      </c>
      <c r="AK13" s="67">
        <v>5</v>
      </c>
      <c r="AL13" s="67">
        <v>12</v>
      </c>
      <c r="AM13" s="67">
        <v>4</v>
      </c>
      <c r="AN13" s="67">
        <v>8</v>
      </c>
      <c r="AO13" s="67">
        <v>22</v>
      </c>
      <c r="AP13" s="67">
        <v>8</v>
      </c>
      <c r="AQ13" s="67">
        <v>14</v>
      </c>
      <c r="AR13" s="102">
        <f>+C13-F13-I13-L13-O13</f>
        <v>0</v>
      </c>
      <c r="AS13" s="102">
        <f>+R13-W13-Z13-AC13-AF13-AI13-AL13-AO13</f>
        <v>0</v>
      </c>
      <c r="AT13" s="102">
        <f>+S13-X13-AA13-AD13-AG13-AJ13-AM13-AP13</f>
        <v>0</v>
      </c>
      <c r="AU13" s="102">
        <f>+T13-Y13-AB13-AE13-AH13-AK13-AN13-AQ13</f>
        <v>0</v>
      </c>
    </row>
    <row r="14" spans="1:47" ht="18" customHeight="1">
      <c r="A14" s="92" t="s">
        <v>139</v>
      </c>
      <c r="B14" s="89">
        <v>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92" t="s">
        <v>139</v>
      </c>
      <c r="V14" s="89">
        <v>2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78">
        <f aca="true" t="shared" si="0" ref="AR14:AR40">+C14-F14-I14-L14-O14</f>
        <v>0</v>
      </c>
      <c r="AS14" s="78">
        <f aca="true" t="shared" si="1" ref="AS14:AU40">+R14-W14-Z14-AC14-AF14-AI14-AL14-AO14</f>
        <v>0</v>
      </c>
      <c r="AT14" s="78">
        <f t="shared" si="1"/>
        <v>0</v>
      </c>
      <c r="AU14" s="78">
        <f t="shared" si="1"/>
        <v>0</v>
      </c>
    </row>
    <row r="15" spans="1:47" ht="18" customHeight="1">
      <c r="A15" s="92">
        <v>15</v>
      </c>
      <c r="B15" s="89">
        <v>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92">
        <v>15</v>
      </c>
      <c r="V15" s="89">
        <v>3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78">
        <f t="shared" si="0"/>
        <v>0</v>
      </c>
      <c r="AS15" s="78">
        <f t="shared" si="1"/>
        <v>0</v>
      </c>
      <c r="AT15" s="78">
        <f t="shared" si="1"/>
        <v>0</v>
      </c>
      <c r="AU15" s="78">
        <f t="shared" si="1"/>
        <v>0</v>
      </c>
    </row>
    <row r="16" spans="1:47" ht="18" customHeight="1">
      <c r="A16" s="92">
        <v>16</v>
      </c>
      <c r="B16" s="89">
        <v>4</v>
      </c>
      <c r="C16" s="66">
        <v>57</v>
      </c>
      <c r="D16" s="66">
        <v>12</v>
      </c>
      <c r="E16" s="66">
        <v>45</v>
      </c>
      <c r="F16" s="66">
        <v>0</v>
      </c>
      <c r="G16" s="66">
        <v>0</v>
      </c>
      <c r="H16" s="66">
        <v>0</v>
      </c>
      <c r="I16" s="66">
        <v>57</v>
      </c>
      <c r="J16" s="66">
        <v>12</v>
      </c>
      <c r="K16" s="66">
        <v>45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92">
        <v>16</v>
      </c>
      <c r="V16" s="89">
        <v>4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78">
        <f t="shared" si="0"/>
        <v>0</v>
      </c>
      <c r="AS16" s="78">
        <f t="shared" si="1"/>
        <v>0</v>
      </c>
      <c r="AT16" s="78">
        <f t="shared" si="1"/>
        <v>0</v>
      </c>
      <c r="AU16" s="78">
        <f t="shared" si="1"/>
        <v>0</v>
      </c>
    </row>
    <row r="17" spans="1:47" ht="18" customHeight="1">
      <c r="A17" s="92">
        <v>17</v>
      </c>
      <c r="B17" s="89">
        <v>5</v>
      </c>
      <c r="C17" s="66">
        <v>3216</v>
      </c>
      <c r="D17" s="66">
        <v>1143</v>
      </c>
      <c r="E17" s="66">
        <v>2073</v>
      </c>
      <c r="F17" s="66">
        <v>99</v>
      </c>
      <c r="G17" s="66">
        <v>24</v>
      </c>
      <c r="H17" s="66">
        <v>75</v>
      </c>
      <c r="I17" s="66">
        <v>3117</v>
      </c>
      <c r="J17" s="66">
        <v>1119</v>
      </c>
      <c r="K17" s="66">
        <v>1998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4</v>
      </c>
      <c r="S17" s="66">
        <v>3</v>
      </c>
      <c r="T17" s="66">
        <v>1</v>
      </c>
      <c r="U17" s="92">
        <v>17</v>
      </c>
      <c r="V17" s="89">
        <v>5</v>
      </c>
      <c r="W17" s="66">
        <v>2</v>
      </c>
      <c r="X17" s="66">
        <v>2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2</v>
      </c>
      <c r="AG17" s="66">
        <v>1</v>
      </c>
      <c r="AH17" s="66">
        <v>1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78">
        <f t="shared" si="0"/>
        <v>0</v>
      </c>
      <c r="AS17" s="78">
        <f t="shared" si="1"/>
        <v>0</v>
      </c>
      <c r="AT17" s="78">
        <f t="shared" si="1"/>
        <v>0</v>
      </c>
      <c r="AU17" s="78">
        <f t="shared" si="1"/>
        <v>0</v>
      </c>
    </row>
    <row r="18" spans="1:47" ht="18" customHeight="1">
      <c r="A18" s="92">
        <v>18</v>
      </c>
      <c r="B18" s="89">
        <v>6</v>
      </c>
      <c r="C18" s="66">
        <v>14833</v>
      </c>
      <c r="D18" s="66">
        <v>5921</v>
      </c>
      <c r="E18" s="66">
        <v>8912</v>
      </c>
      <c r="F18" s="66">
        <v>406</v>
      </c>
      <c r="G18" s="66">
        <v>127</v>
      </c>
      <c r="H18" s="66">
        <v>279</v>
      </c>
      <c r="I18" s="66">
        <v>14427</v>
      </c>
      <c r="J18" s="66">
        <v>5794</v>
      </c>
      <c r="K18" s="66">
        <v>8633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32</v>
      </c>
      <c r="S18" s="66">
        <v>19</v>
      </c>
      <c r="T18" s="66">
        <v>13</v>
      </c>
      <c r="U18" s="92">
        <v>18</v>
      </c>
      <c r="V18" s="89">
        <v>6</v>
      </c>
      <c r="W18" s="66">
        <v>9</v>
      </c>
      <c r="X18" s="66">
        <v>8</v>
      </c>
      <c r="Y18" s="66">
        <v>1</v>
      </c>
      <c r="Z18" s="66">
        <v>5</v>
      </c>
      <c r="AA18" s="66">
        <v>2</v>
      </c>
      <c r="AB18" s="66">
        <v>3</v>
      </c>
      <c r="AC18" s="66">
        <v>0</v>
      </c>
      <c r="AD18" s="66">
        <v>0</v>
      </c>
      <c r="AE18" s="66">
        <v>0</v>
      </c>
      <c r="AF18" s="66">
        <v>15</v>
      </c>
      <c r="AG18" s="66">
        <v>9</v>
      </c>
      <c r="AH18" s="66">
        <v>6</v>
      </c>
      <c r="AI18" s="66">
        <v>1</v>
      </c>
      <c r="AJ18" s="66">
        <v>0</v>
      </c>
      <c r="AK18" s="66">
        <v>1</v>
      </c>
      <c r="AL18" s="66">
        <v>0</v>
      </c>
      <c r="AM18" s="66">
        <v>0</v>
      </c>
      <c r="AN18" s="66">
        <v>0</v>
      </c>
      <c r="AO18" s="66">
        <v>2</v>
      </c>
      <c r="AP18" s="66">
        <v>0</v>
      </c>
      <c r="AQ18" s="66">
        <v>2</v>
      </c>
      <c r="AR18" s="78">
        <f t="shared" si="0"/>
        <v>0</v>
      </c>
      <c r="AS18" s="78">
        <f t="shared" si="1"/>
        <v>0</v>
      </c>
      <c r="AT18" s="78">
        <f t="shared" si="1"/>
        <v>0</v>
      </c>
      <c r="AU18" s="78">
        <f t="shared" si="1"/>
        <v>0</v>
      </c>
    </row>
    <row r="19" spans="1:47" ht="18" customHeight="1">
      <c r="A19" s="92">
        <v>19</v>
      </c>
      <c r="B19" s="89">
        <v>7</v>
      </c>
      <c r="C19" s="66">
        <v>17123</v>
      </c>
      <c r="D19" s="66">
        <v>6724</v>
      </c>
      <c r="E19" s="66">
        <v>10399</v>
      </c>
      <c r="F19" s="66">
        <v>505</v>
      </c>
      <c r="G19" s="66">
        <v>159</v>
      </c>
      <c r="H19" s="66">
        <v>346</v>
      </c>
      <c r="I19" s="66">
        <v>16612</v>
      </c>
      <c r="J19" s="66">
        <v>6564</v>
      </c>
      <c r="K19" s="66">
        <v>10048</v>
      </c>
      <c r="L19" s="66">
        <v>1</v>
      </c>
      <c r="M19" s="66">
        <v>0</v>
      </c>
      <c r="N19" s="66">
        <v>1</v>
      </c>
      <c r="O19" s="66">
        <v>5</v>
      </c>
      <c r="P19" s="66">
        <v>1</v>
      </c>
      <c r="Q19" s="66">
        <v>4</v>
      </c>
      <c r="R19" s="66">
        <v>54</v>
      </c>
      <c r="S19" s="66">
        <v>27</v>
      </c>
      <c r="T19" s="66">
        <v>27</v>
      </c>
      <c r="U19" s="92">
        <v>19</v>
      </c>
      <c r="V19" s="89">
        <v>7</v>
      </c>
      <c r="W19" s="66">
        <v>12</v>
      </c>
      <c r="X19" s="66">
        <v>5</v>
      </c>
      <c r="Y19" s="66">
        <v>7</v>
      </c>
      <c r="Z19" s="66">
        <v>4</v>
      </c>
      <c r="AA19" s="66">
        <v>3</v>
      </c>
      <c r="AB19" s="66">
        <v>1</v>
      </c>
      <c r="AC19" s="66">
        <v>1</v>
      </c>
      <c r="AD19" s="66">
        <v>0</v>
      </c>
      <c r="AE19" s="66">
        <v>1</v>
      </c>
      <c r="AF19" s="66">
        <v>35</v>
      </c>
      <c r="AG19" s="66">
        <v>18</v>
      </c>
      <c r="AH19" s="66">
        <v>17</v>
      </c>
      <c r="AI19" s="66">
        <v>1</v>
      </c>
      <c r="AJ19" s="66">
        <v>0</v>
      </c>
      <c r="AK19" s="66">
        <v>1</v>
      </c>
      <c r="AL19" s="66">
        <v>1</v>
      </c>
      <c r="AM19" s="66">
        <v>1</v>
      </c>
      <c r="AN19" s="66">
        <v>0</v>
      </c>
      <c r="AO19" s="66">
        <v>0</v>
      </c>
      <c r="AP19" s="66">
        <v>0</v>
      </c>
      <c r="AQ19" s="66">
        <v>0</v>
      </c>
      <c r="AR19" s="78">
        <f t="shared" si="0"/>
        <v>0</v>
      </c>
      <c r="AS19" s="78">
        <f t="shared" si="1"/>
        <v>0</v>
      </c>
      <c r="AT19" s="78">
        <f t="shared" si="1"/>
        <v>0</v>
      </c>
      <c r="AU19" s="78">
        <f t="shared" si="1"/>
        <v>0</v>
      </c>
    </row>
    <row r="20" spans="1:47" ht="18" customHeight="1">
      <c r="A20" s="92">
        <v>20</v>
      </c>
      <c r="B20" s="89">
        <v>8</v>
      </c>
      <c r="C20" s="66">
        <v>19389</v>
      </c>
      <c r="D20" s="66">
        <v>7427</v>
      </c>
      <c r="E20" s="66">
        <v>11962</v>
      </c>
      <c r="F20" s="66">
        <v>583</v>
      </c>
      <c r="G20" s="66">
        <v>123</v>
      </c>
      <c r="H20" s="66">
        <v>460</v>
      </c>
      <c r="I20" s="66">
        <v>18803</v>
      </c>
      <c r="J20" s="66">
        <v>7302</v>
      </c>
      <c r="K20" s="66">
        <v>11501</v>
      </c>
      <c r="L20" s="66">
        <v>3</v>
      </c>
      <c r="M20" s="66">
        <v>2</v>
      </c>
      <c r="N20" s="66">
        <v>1</v>
      </c>
      <c r="O20" s="66">
        <v>0</v>
      </c>
      <c r="P20" s="66">
        <v>0</v>
      </c>
      <c r="Q20" s="66">
        <v>0</v>
      </c>
      <c r="R20" s="66">
        <v>77</v>
      </c>
      <c r="S20" s="66">
        <v>33</v>
      </c>
      <c r="T20" s="66">
        <v>44</v>
      </c>
      <c r="U20" s="92">
        <v>20</v>
      </c>
      <c r="V20" s="89">
        <v>8</v>
      </c>
      <c r="W20" s="66">
        <v>19</v>
      </c>
      <c r="X20" s="66">
        <v>6</v>
      </c>
      <c r="Y20" s="66">
        <v>13</v>
      </c>
      <c r="Z20" s="66">
        <v>6</v>
      </c>
      <c r="AA20" s="66">
        <v>5</v>
      </c>
      <c r="AB20" s="66">
        <v>1</v>
      </c>
      <c r="AC20" s="66">
        <v>0</v>
      </c>
      <c r="AD20" s="66">
        <v>0</v>
      </c>
      <c r="AE20" s="66">
        <v>0</v>
      </c>
      <c r="AF20" s="66">
        <v>43</v>
      </c>
      <c r="AG20" s="66">
        <v>20</v>
      </c>
      <c r="AH20" s="66">
        <v>23</v>
      </c>
      <c r="AI20" s="66">
        <v>0</v>
      </c>
      <c r="AJ20" s="66">
        <v>0</v>
      </c>
      <c r="AK20" s="66">
        <v>0</v>
      </c>
      <c r="AL20" s="66">
        <v>5</v>
      </c>
      <c r="AM20" s="66">
        <v>1</v>
      </c>
      <c r="AN20" s="66">
        <v>4</v>
      </c>
      <c r="AO20" s="66">
        <v>4</v>
      </c>
      <c r="AP20" s="66">
        <v>1</v>
      </c>
      <c r="AQ20" s="66">
        <v>3</v>
      </c>
      <c r="AR20" s="78">
        <f t="shared" si="0"/>
        <v>0</v>
      </c>
      <c r="AS20" s="78">
        <f t="shared" si="1"/>
        <v>0</v>
      </c>
      <c r="AT20" s="78">
        <f t="shared" si="1"/>
        <v>0</v>
      </c>
      <c r="AU20" s="78">
        <f t="shared" si="1"/>
        <v>0</v>
      </c>
    </row>
    <row r="21" spans="1:47" ht="18" customHeight="1">
      <c r="A21" s="92">
        <v>21</v>
      </c>
      <c r="B21" s="89">
        <v>9</v>
      </c>
      <c r="C21" s="66">
        <v>18045</v>
      </c>
      <c r="D21" s="66">
        <v>7059</v>
      </c>
      <c r="E21" s="66">
        <v>10986</v>
      </c>
      <c r="F21" s="66">
        <v>291</v>
      </c>
      <c r="G21" s="66">
        <v>63</v>
      </c>
      <c r="H21" s="66">
        <v>228</v>
      </c>
      <c r="I21" s="66">
        <v>17686</v>
      </c>
      <c r="J21" s="66">
        <v>6978</v>
      </c>
      <c r="K21" s="66">
        <v>10708</v>
      </c>
      <c r="L21" s="66">
        <v>67</v>
      </c>
      <c r="M21" s="66">
        <v>18</v>
      </c>
      <c r="N21" s="66">
        <v>49</v>
      </c>
      <c r="O21" s="66">
        <v>1</v>
      </c>
      <c r="P21" s="66">
        <v>0</v>
      </c>
      <c r="Q21" s="66">
        <v>1</v>
      </c>
      <c r="R21" s="66">
        <v>100</v>
      </c>
      <c r="S21" s="66">
        <v>39</v>
      </c>
      <c r="T21" s="66">
        <v>61</v>
      </c>
      <c r="U21" s="92">
        <v>21</v>
      </c>
      <c r="V21" s="89">
        <v>9</v>
      </c>
      <c r="W21" s="66">
        <v>17</v>
      </c>
      <c r="X21" s="66">
        <v>8</v>
      </c>
      <c r="Y21" s="66">
        <v>9</v>
      </c>
      <c r="Z21" s="66">
        <v>10</v>
      </c>
      <c r="AA21" s="66">
        <v>5</v>
      </c>
      <c r="AB21" s="66">
        <v>5</v>
      </c>
      <c r="AC21" s="66">
        <v>5</v>
      </c>
      <c r="AD21" s="66">
        <v>2</v>
      </c>
      <c r="AE21" s="66">
        <v>3</v>
      </c>
      <c r="AF21" s="66">
        <v>62</v>
      </c>
      <c r="AG21" s="66">
        <v>22</v>
      </c>
      <c r="AH21" s="66">
        <v>40</v>
      </c>
      <c r="AI21" s="66">
        <v>1</v>
      </c>
      <c r="AJ21" s="66">
        <v>1</v>
      </c>
      <c r="AK21" s="66">
        <v>0</v>
      </c>
      <c r="AL21" s="66">
        <v>2</v>
      </c>
      <c r="AM21" s="66">
        <v>0</v>
      </c>
      <c r="AN21" s="66">
        <v>2</v>
      </c>
      <c r="AO21" s="66">
        <v>3</v>
      </c>
      <c r="AP21" s="66">
        <v>1</v>
      </c>
      <c r="AQ21" s="66">
        <v>2</v>
      </c>
      <c r="AR21" s="78">
        <f t="shared" si="0"/>
        <v>0</v>
      </c>
      <c r="AS21" s="78">
        <f t="shared" si="1"/>
        <v>0</v>
      </c>
      <c r="AT21" s="78">
        <f t="shared" si="1"/>
        <v>0</v>
      </c>
      <c r="AU21" s="78">
        <f t="shared" si="1"/>
        <v>0</v>
      </c>
    </row>
    <row r="22" spans="1:47" ht="18" customHeight="1">
      <c r="A22" s="92">
        <v>22</v>
      </c>
      <c r="B22" s="89">
        <v>10</v>
      </c>
      <c r="C22" s="66">
        <v>9502</v>
      </c>
      <c r="D22" s="66">
        <v>3831</v>
      </c>
      <c r="E22" s="66">
        <v>5671</v>
      </c>
      <c r="F22" s="66">
        <v>156</v>
      </c>
      <c r="G22" s="66">
        <v>26</v>
      </c>
      <c r="H22" s="66">
        <v>130</v>
      </c>
      <c r="I22" s="66">
        <v>8925</v>
      </c>
      <c r="J22" s="66">
        <v>3679</v>
      </c>
      <c r="K22" s="66">
        <v>5246</v>
      </c>
      <c r="L22" s="66">
        <v>420</v>
      </c>
      <c r="M22" s="66">
        <v>126</v>
      </c>
      <c r="N22" s="66">
        <v>294</v>
      </c>
      <c r="O22" s="66">
        <v>1</v>
      </c>
      <c r="P22" s="66">
        <v>0</v>
      </c>
      <c r="Q22" s="66">
        <v>1</v>
      </c>
      <c r="R22" s="66">
        <v>69</v>
      </c>
      <c r="S22" s="66">
        <v>30</v>
      </c>
      <c r="T22" s="66">
        <v>39</v>
      </c>
      <c r="U22" s="92">
        <v>22</v>
      </c>
      <c r="V22" s="89">
        <v>10</v>
      </c>
      <c r="W22" s="66">
        <v>12</v>
      </c>
      <c r="X22" s="66">
        <v>5</v>
      </c>
      <c r="Y22" s="66">
        <v>7</v>
      </c>
      <c r="Z22" s="66">
        <v>7</v>
      </c>
      <c r="AA22" s="66">
        <v>5</v>
      </c>
      <c r="AB22" s="66">
        <v>2</v>
      </c>
      <c r="AC22" s="66">
        <v>0</v>
      </c>
      <c r="AD22" s="66">
        <v>0</v>
      </c>
      <c r="AE22" s="66">
        <v>0</v>
      </c>
      <c r="AF22" s="66">
        <v>47</v>
      </c>
      <c r="AG22" s="66">
        <v>19</v>
      </c>
      <c r="AH22" s="66">
        <v>28</v>
      </c>
      <c r="AI22" s="66">
        <v>0</v>
      </c>
      <c r="AJ22" s="66">
        <v>0</v>
      </c>
      <c r="AK22" s="66">
        <v>0</v>
      </c>
      <c r="AL22" s="66">
        <v>2</v>
      </c>
      <c r="AM22" s="66">
        <v>1</v>
      </c>
      <c r="AN22" s="66">
        <v>1</v>
      </c>
      <c r="AO22" s="66">
        <v>1</v>
      </c>
      <c r="AP22" s="66">
        <v>0</v>
      </c>
      <c r="AQ22" s="66">
        <v>1</v>
      </c>
      <c r="AR22" s="78">
        <f t="shared" si="0"/>
        <v>0</v>
      </c>
      <c r="AS22" s="78">
        <f t="shared" si="1"/>
        <v>0</v>
      </c>
      <c r="AT22" s="78">
        <f t="shared" si="1"/>
        <v>0</v>
      </c>
      <c r="AU22" s="78">
        <f t="shared" si="1"/>
        <v>0</v>
      </c>
    </row>
    <row r="23" spans="1:47" ht="18" customHeight="1">
      <c r="A23" s="92">
        <v>23</v>
      </c>
      <c r="B23" s="89">
        <v>11</v>
      </c>
      <c r="C23" s="66">
        <v>6419</v>
      </c>
      <c r="D23" s="66">
        <v>2766</v>
      </c>
      <c r="E23" s="66">
        <v>3653</v>
      </c>
      <c r="F23" s="66">
        <v>88</v>
      </c>
      <c r="G23" s="66">
        <v>21</v>
      </c>
      <c r="H23" s="66">
        <v>67</v>
      </c>
      <c r="I23" s="66">
        <v>5620</v>
      </c>
      <c r="J23" s="66">
        <v>2523</v>
      </c>
      <c r="K23" s="66">
        <v>3097</v>
      </c>
      <c r="L23" s="66">
        <v>708</v>
      </c>
      <c r="M23" s="66">
        <v>221</v>
      </c>
      <c r="N23" s="66">
        <v>487</v>
      </c>
      <c r="O23" s="66">
        <v>3</v>
      </c>
      <c r="P23" s="66">
        <v>1</v>
      </c>
      <c r="Q23" s="66">
        <v>2</v>
      </c>
      <c r="R23" s="66">
        <v>32</v>
      </c>
      <c r="S23" s="66">
        <v>17</v>
      </c>
      <c r="T23" s="66">
        <v>15</v>
      </c>
      <c r="U23" s="92">
        <v>23</v>
      </c>
      <c r="V23" s="89">
        <v>11</v>
      </c>
      <c r="W23" s="66">
        <v>4</v>
      </c>
      <c r="X23" s="66">
        <v>3</v>
      </c>
      <c r="Y23" s="66">
        <v>1</v>
      </c>
      <c r="Z23" s="66">
        <v>3</v>
      </c>
      <c r="AA23" s="66">
        <v>0</v>
      </c>
      <c r="AB23" s="66">
        <v>3</v>
      </c>
      <c r="AC23" s="66">
        <v>2</v>
      </c>
      <c r="AD23" s="66">
        <v>2</v>
      </c>
      <c r="AE23" s="66">
        <v>0</v>
      </c>
      <c r="AF23" s="66">
        <v>20</v>
      </c>
      <c r="AG23" s="66">
        <v>10</v>
      </c>
      <c r="AH23" s="66">
        <v>10</v>
      </c>
      <c r="AI23" s="66">
        <v>2</v>
      </c>
      <c r="AJ23" s="66">
        <v>1</v>
      </c>
      <c r="AK23" s="66">
        <v>1</v>
      </c>
      <c r="AL23" s="66">
        <v>0</v>
      </c>
      <c r="AM23" s="66">
        <v>0</v>
      </c>
      <c r="AN23" s="66">
        <v>0</v>
      </c>
      <c r="AO23" s="66">
        <v>1</v>
      </c>
      <c r="AP23" s="66">
        <v>1</v>
      </c>
      <c r="AQ23" s="66">
        <v>0</v>
      </c>
      <c r="AR23" s="78">
        <f t="shared" si="0"/>
        <v>0</v>
      </c>
      <c r="AS23" s="78">
        <f t="shared" si="1"/>
        <v>0</v>
      </c>
      <c r="AT23" s="78">
        <f t="shared" si="1"/>
        <v>0</v>
      </c>
      <c r="AU23" s="78">
        <f t="shared" si="1"/>
        <v>0</v>
      </c>
    </row>
    <row r="24" spans="1:47" ht="18" customHeight="1">
      <c r="A24" s="92">
        <v>24</v>
      </c>
      <c r="B24" s="89">
        <v>12</v>
      </c>
      <c r="C24" s="66">
        <v>4525</v>
      </c>
      <c r="D24" s="66">
        <v>1984</v>
      </c>
      <c r="E24" s="66">
        <v>2541</v>
      </c>
      <c r="F24" s="66">
        <v>54</v>
      </c>
      <c r="G24" s="66">
        <v>9</v>
      </c>
      <c r="H24" s="66">
        <v>45</v>
      </c>
      <c r="I24" s="66">
        <v>3604</v>
      </c>
      <c r="J24" s="66">
        <v>1672</v>
      </c>
      <c r="K24" s="66">
        <v>1932</v>
      </c>
      <c r="L24" s="66">
        <v>852</v>
      </c>
      <c r="M24" s="66">
        <v>300</v>
      </c>
      <c r="N24" s="66">
        <v>552</v>
      </c>
      <c r="O24" s="66">
        <v>15</v>
      </c>
      <c r="P24" s="66">
        <v>3</v>
      </c>
      <c r="Q24" s="66">
        <v>12</v>
      </c>
      <c r="R24" s="66">
        <v>16</v>
      </c>
      <c r="S24" s="66">
        <v>11</v>
      </c>
      <c r="T24" s="66">
        <v>5</v>
      </c>
      <c r="U24" s="92">
        <v>24</v>
      </c>
      <c r="V24" s="89">
        <v>12</v>
      </c>
      <c r="W24" s="66">
        <v>2</v>
      </c>
      <c r="X24" s="66">
        <v>0</v>
      </c>
      <c r="Y24" s="66">
        <v>2</v>
      </c>
      <c r="Z24" s="66">
        <v>4</v>
      </c>
      <c r="AA24" s="66">
        <v>3</v>
      </c>
      <c r="AB24" s="66">
        <v>1</v>
      </c>
      <c r="AC24" s="66">
        <v>0</v>
      </c>
      <c r="AD24" s="66">
        <v>0</v>
      </c>
      <c r="AE24" s="66">
        <v>0</v>
      </c>
      <c r="AF24" s="66">
        <v>10</v>
      </c>
      <c r="AG24" s="66">
        <v>8</v>
      </c>
      <c r="AH24" s="66">
        <v>2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78">
        <f t="shared" si="0"/>
        <v>0</v>
      </c>
      <c r="AS24" s="78">
        <f t="shared" si="1"/>
        <v>0</v>
      </c>
      <c r="AT24" s="78">
        <f t="shared" si="1"/>
        <v>0</v>
      </c>
      <c r="AU24" s="78">
        <f t="shared" si="1"/>
        <v>0</v>
      </c>
    </row>
    <row r="25" spans="1:47" ht="18" customHeight="1">
      <c r="A25" s="92">
        <v>25</v>
      </c>
      <c r="B25" s="89">
        <v>13</v>
      </c>
      <c r="C25" s="66">
        <v>3831</v>
      </c>
      <c r="D25" s="66">
        <v>1600</v>
      </c>
      <c r="E25" s="66">
        <v>2231</v>
      </c>
      <c r="F25" s="66">
        <v>43</v>
      </c>
      <c r="G25" s="66">
        <v>11</v>
      </c>
      <c r="H25" s="66">
        <v>32</v>
      </c>
      <c r="I25" s="66">
        <v>2751</v>
      </c>
      <c r="J25" s="66">
        <v>1260</v>
      </c>
      <c r="K25" s="66">
        <v>1491</v>
      </c>
      <c r="L25" s="66">
        <v>1018</v>
      </c>
      <c r="M25" s="66">
        <v>322</v>
      </c>
      <c r="N25" s="66">
        <v>696</v>
      </c>
      <c r="O25" s="66">
        <v>19</v>
      </c>
      <c r="P25" s="66">
        <v>7</v>
      </c>
      <c r="Q25" s="66">
        <v>12</v>
      </c>
      <c r="R25" s="66">
        <v>11</v>
      </c>
      <c r="S25" s="66">
        <v>3</v>
      </c>
      <c r="T25" s="66">
        <v>8</v>
      </c>
      <c r="U25" s="92">
        <v>25</v>
      </c>
      <c r="V25" s="89">
        <v>13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1</v>
      </c>
      <c r="AD25" s="66">
        <v>0</v>
      </c>
      <c r="AE25" s="66">
        <v>1</v>
      </c>
      <c r="AF25" s="66">
        <v>7</v>
      </c>
      <c r="AG25" s="66">
        <v>2</v>
      </c>
      <c r="AH25" s="66">
        <v>5</v>
      </c>
      <c r="AI25" s="66">
        <v>1</v>
      </c>
      <c r="AJ25" s="66">
        <v>0</v>
      </c>
      <c r="AK25" s="66">
        <v>1</v>
      </c>
      <c r="AL25" s="66">
        <v>0</v>
      </c>
      <c r="AM25" s="66">
        <v>0</v>
      </c>
      <c r="AN25" s="66">
        <v>0</v>
      </c>
      <c r="AO25" s="66">
        <v>2</v>
      </c>
      <c r="AP25" s="66">
        <v>1</v>
      </c>
      <c r="AQ25" s="66">
        <v>1</v>
      </c>
      <c r="AR25" s="78">
        <f t="shared" si="0"/>
        <v>0</v>
      </c>
      <c r="AS25" s="78">
        <f t="shared" si="1"/>
        <v>0</v>
      </c>
      <c r="AT25" s="78">
        <f t="shared" si="1"/>
        <v>0</v>
      </c>
      <c r="AU25" s="78">
        <f t="shared" si="1"/>
        <v>0</v>
      </c>
    </row>
    <row r="26" spans="1:47" ht="18" customHeight="1">
      <c r="A26" s="92">
        <v>26</v>
      </c>
      <c r="B26" s="89">
        <v>14</v>
      </c>
      <c r="C26" s="66">
        <v>3420</v>
      </c>
      <c r="D26" s="66">
        <v>1380</v>
      </c>
      <c r="E26" s="66">
        <v>2040</v>
      </c>
      <c r="F26" s="66">
        <v>40</v>
      </c>
      <c r="G26" s="66">
        <v>3</v>
      </c>
      <c r="H26" s="66">
        <v>37</v>
      </c>
      <c r="I26" s="66">
        <v>2261</v>
      </c>
      <c r="J26" s="66">
        <v>1038</v>
      </c>
      <c r="K26" s="66">
        <v>1223</v>
      </c>
      <c r="L26" s="66">
        <v>1083</v>
      </c>
      <c r="M26" s="66">
        <v>326</v>
      </c>
      <c r="N26" s="66">
        <v>757</v>
      </c>
      <c r="O26" s="66">
        <v>36</v>
      </c>
      <c r="P26" s="66">
        <v>13</v>
      </c>
      <c r="Q26" s="66">
        <v>23</v>
      </c>
      <c r="R26" s="66">
        <v>15</v>
      </c>
      <c r="S26" s="66">
        <v>7</v>
      </c>
      <c r="T26" s="66">
        <v>8</v>
      </c>
      <c r="U26" s="92">
        <v>26</v>
      </c>
      <c r="V26" s="89">
        <v>14</v>
      </c>
      <c r="W26" s="66">
        <v>2</v>
      </c>
      <c r="X26" s="66">
        <v>1</v>
      </c>
      <c r="Y26" s="66">
        <v>1</v>
      </c>
      <c r="Z26" s="66">
        <v>2</v>
      </c>
      <c r="AA26" s="66">
        <v>2</v>
      </c>
      <c r="AB26" s="66">
        <v>0</v>
      </c>
      <c r="AC26" s="66">
        <v>1</v>
      </c>
      <c r="AD26" s="66">
        <v>1</v>
      </c>
      <c r="AE26" s="66">
        <v>0</v>
      </c>
      <c r="AF26" s="66">
        <v>8</v>
      </c>
      <c r="AG26" s="66">
        <v>2</v>
      </c>
      <c r="AH26" s="66">
        <v>6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2</v>
      </c>
      <c r="AP26" s="66">
        <v>1</v>
      </c>
      <c r="AQ26" s="66">
        <v>1</v>
      </c>
      <c r="AR26" s="78">
        <f t="shared" si="0"/>
        <v>0</v>
      </c>
      <c r="AS26" s="78">
        <f t="shared" si="1"/>
        <v>0</v>
      </c>
      <c r="AT26" s="78">
        <f t="shared" si="1"/>
        <v>0</v>
      </c>
      <c r="AU26" s="78">
        <f t="shared" si="1"/>
        <v>0</v>
      </c>
    </row>
    <row r="27" spans="1:47" ht="18" customHeight="1">
      <c r="A27" s="92">
        <v>27</v>
      </c>
      <c r="B27" s="89">
        <v>15</v>
      </c>
      <c r="C27" s="66">
        <v>3400</v>
      </c>
      <c r="D27" s="66">
        <v>1420</v>
      </c>
      <c r="E27" s="66">
        <v>1980</v>
      </c>
      <c r="F27" s="66">
        <v>31</v>
      </c>
      <c r="G27" s="66">
        <v>5</v>
      </c>
      <c r="H27" s="66">
        <v>26</v>
      </c>
      <c r="I27" s="66">
        <v>2119</v>
      </c>
      <c r="J27" s="66">
        <v>1010</v>
      </c>
      <c r="K27" s="66">
        <v>1109</v>
      </c>
      <c r="L27" s="66">
        <v>1182</v>
      </c>
      <c r="M27" s="66">
        <v>371</v>
      </c>
      <c r="N27" s="66">
        <v>811</v>
      </c>
      <c r="O27" s="66">
        <v>68</v>
      </c>
      <c r="P27" s="66">
        <v>34</v>
      </c>
      <c r="Q27" s="66">
        <v>34</v>
      </c>
      <c r="R27" s="66">
        <v>12</v>
      </c>
      <c r="S27" s="66">
        <v>8</v>
      </c>
      <c r="T27" s="66">
        <v>4</v>
      </c>
      <c r="U27" s="92">
        <v>27</v>
      </c>
      <c r="V27" s="89">
        <v>15</v>
      </c>
      <c r="W27" s="66">
        <v>3</v>
      </c>
      <c r="X27" s="66">
        <v>2</v>
      </c>
      <c r="Y27" s="66">
        <v>1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7</v>
      </c>
      <c r="AG27" s="66">
        <v>5</v>
      </c>
      <c r="AH27" s="66">
        <v>2</v>
      </c>
      <c r="AI27" s="66">
        <v>0</v>
      </c>
      <c r="AJ27" s="66">
        <v>0</v>
      </c>
      <c r="AK27" s="66">
        <v>0</v>
      </c>
      <c r="AL27" s="66">
        <v>2</v>
      </c>
      <c r="AM27" s="66">
        <v>1</v>
      </c>
      <c r="AN27" s="66">
        <v>1</v>
      </c>
      <c r="AO27" s="66">
        <v>0</v>
      </c>
      <c r="AP27" s="66">
        <v>0</v>
      </c>
      <c r="AQ27" s="66">
        <v>0</v>
      </c>
      <c r="AR27" s="78">
        <f t="shared" si="0"/>
        <v>0</v>
      </c>
      <c r="AS27" s="78">
        <f t="shared" si="1"/>
        <v>0</v>
      </c>
      <c r="AT27" s="78">
        <f t="shared" si="1"/>
        <v>0</v>
      </c>
      <c r="AU27" s="78">
        <f t="shared" si="1"/>
        <v>0</v>
      </c>
    </row>
    <row r="28" spans="1:47" ht="18" customHeight="1">
      <c r="A28" s="92">
        <v>28</v>
      </c>
      <c r="B28" s="89">
        <v>16</v>
      </c>
      <c r="C28" s="66">
        <v>3284</v>
      </c>
      <c r="D28" s="66">
        <v>1288</v>
      </c>
      <c r="E28" s="66">
        <v>1996</v>
      </c>
      <c r="F28" s="66">
        <v>34</v>
      </c>
      <c r="G28" s="66">
        <v>4</v>
      </c>
      <c r="H28" s="66">
        <v>30</v>
      </c>
      <c r="I28" s="66">
        <v>1871</v>
      </c>
      <c r="J28" s="66">
        <v>844</v>
      </c>
      <c r="K28" s="66">
        <v>1027</v>
      </c>
      <c r="L28" s="66">
        <v>1305</v>
      </c>
      <c r="M28" s="66">
        <v>416</v>
      </c>
      <c r="N28" s="66">
        <v>889</v>
      </c>
      <c r="O28" s="66">
        <v>74</v>
      </c>
      <c r="P28" s="66">
        <v>24</v>
      </c>
      <c r="Q28" s="66">
        <v>50</v>
      </c>
      <c r="R28" s="66">
        <v>7</v>
      </c>
      <c r="S28" s="66">
        <v>1</v>
      </c>
      <c r="T28" s="66">
        <v>6</v>
      </c>
      <c r="U28" s="92">
        <v>28</v>
      </c>
      <c r="V28" s="89">
        <v>16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4</v>
      </c>
      <c r="AG28" s="66">
        <v>1</v>
      </c>
      <c r="AH28" s="66">
        <v>3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3</v>
      </c>
      <c r="AP28" s="66">
        <v>0</v>
      </c>
      <c r="AQ28" s="66">
        <v>3</v>
      </c>
      <c r="AR28" s="78">
        <f t="shared" si="0"/>
        <v>0</v>
      </c>
      <c r="AS28" s="78">
        <f t="shared" si="1"/>
        <v>0</v>
      </c>
      <c r="AT28" s="78">
        <f t="shared" si="1"/>
        <v>0</v>
      </c>
      <c r="AU28" s="78">
        <f t="shared" si="1"/>
        <v>0</v>
      </c>
    </row>
    <row r="29" spans="1:47" ht="18" customHeight="1">
      <c r="A29" s="92">
        <v>29</v>
      </c>
      <c r="B29" s="89">
        <v>17</v>
      </c>
      <c r="C29" s="66">
        <v>2989</v>
      </c>
      <c r="D29" s="66">
        <v>1201</v>
      </c>
      <c r="E29" s="66">
        <v>1788</v>
      </c>
      <c r="F29" s="66">
        <v>38</v>
      </c>
      <c r="G29" s="66">
        <v>3</v>
      </c>
      <c r="H29" s="66">
        <v>35</v>
      </c>
      <c r="I29" s="66">
        <v>1686</v>
      </c>
      <c r="J29" s="66">
        <v>741</v>
      </c>
      <c r="K29" s="66">
        <v>945</v>
      </c>
      <c r="L29" s="66">
        <v>1158</v>
      </c>
      <c r="M29" s="66">
        <v>408</v>
      </c>
      <c r="N29" s="66">
        <v>750</v>
      </c>
      <c r="O29" s="66">
        <v>107</v>
      </c>
      <c r="P29" s="66">
        <v>49</v>
      </c>
      <c r="Q29" s="66">
        <v>58</v>
      </c>
      <c r="R29" s="66">
        <v>3</v>
      </c>
      <c r="S29" s="66">
        <v>0</v>
      </c>
      <c r="T29" s="66">
        <v>3</v>
      </c>
      <c r="U29" s="92">
        <v>29</v>
      </c>
      <c r="V29" s="89">
        <v>17</v>
      </c>
      <c r="W29" s="66">
        <v>0</v>
      </c>
      <c r="X29" s="66">
        <v>0</v>
      </c>
      <c r="Y29" s="66">
        <v>0</v>
      </c>
      <c r="Z29" s="66">
        <v>1</v>
      </c>
      <c r="AA29" s="66">
        <v>0</v>
      </c>
      <c r="AB29" s="66">
        <v>1</v>
      </c>
      <c r="AC29" s="66">
        <v>0</v>
      </c>
      <c r="AD29" s="66">
        <v>0</v>
      </c>
      <c r="AE29" s="66">
        <v>0</v>
      </c>
      <c r="AF29" s="66">
        <v>2</v>
      </c>
      <c r="AG29" s="66">
        <v>0</v>
      </c>
      <c r="AH29" s="66">
        <v>2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78">
        <f t="shared" si="0"/>
        <v>0</v>
      </c>
      <c r="AS29" s="78">
        <f t="shared" si="1"/>
        <v>0</v>
      </c>
      <c r="AT29" s="78">
        <f t="shared" si="1"/>
        <v>0</v>
      </c>
      <c r="AU29" s="78">
        <f t="shared" si="1"/>
        <v>0</v>
      </c>
    </row>
    <row r="30" spans="1:47" ht="18" customHeight="1">
      <c r="A30" s="92">
        <v>30</v>
      </c>
      <c r="B30" s="89">
        <v>18</v>
      </c>
      <c r="C30" s="66">
        <v>2692</v>
      </c>
      <c r="D30" s="66">
        <v>1045</v>
      </c>
      <c r="E30" s="66">
        <v>1647</v>
      </c>
      <c r="F30" s="66">
        <v>36</v>
      </c>
      <c r="G30" s="66">
        <v>4</v>
      </c>
      <c r="H30" s="66">
        <v>32</v>
      </c>
      <c r="I30" s="66">
        <v>1365</v>
      </c>
      <c r="J30" s="66">
        <v>603</v>
      </c>
      <c r="K30" s="66">
        <v>762</v>
      </c>
      <c r="L30" s="66">
        <v>1180</v>
      </c>
      <c r="M30" s="66">
        <v>393</v>
      </c>
      <c r="N30" s="66">
        <v>787</v>
      </c>
      <c r="O30" s="66">
        <v>111</v>
      </c>
      <c r="P30" s="66">
        <v>45</v>
      </c>
      <c r="Q30" s="66">
        <v>66</v>
      </c>
      <c r="R30" s="66">
        <v>5</v>
      </c>
      <c r="S30" s="66">
        <v>3</v>
      </c>
      <c r="T30" s="66">
        <v>2</v>
      </c>
      <c r="U30" s="92">
        <v>30</v>
      </c>
      <c r="V30" s="89">
        <v>18</v>
      </c>
      <c r="W30" s="66">
        <v>1</v>
      </c>
      <c r="X30" s="66">
        <v>1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2</v>
      </c>
      <c r="AG30" s="66">
        <v>1</v>
      </c>
      <c r="AH30" s="66">
        <v>1</v>
      </c>
      <c r="AI30" s="66">
        <v>1</v>
      </c>
      <c r="AJ30" s="66">
        <v>0</v>
      </c>
      <c r="AK30" s="66">
        <v>1</v>
      </c>
      <c r="AL30" s="66">
        <v>0</v>
      </c>
      <c r="AM30" s="66">
        <v>0</v>
      </c>
      <c r="AN30" s="66">
        <v>0</v>
      </c>
      <c r="AO30" s="66">
        <v>1</v>
      </c>
      <c r="AP30" s="66">
        <v>1</v>
      </c>
      <c r="AQ30" s="66">
        <v>0</v>
      </c>
      <c r="AR30" s="78">
        <f t="shared" si="0"/>
        <v>0</v>
      </c>
      <c r="AS30" s="78">
        <f t="shared" si="1"/>
        <v>0</v>
      </c>
      <c r="AT30" s="78">
        <f t="shared" si="1"/>
        <v>0</v>
      </c>
      <c r="AU30" s="78">
        <f t="shared" si="1"/>
        <v>0</v>
      </c>
    </row>
    <row r="31" spans="1:47" ht="18" customHeight="1">
      <c r="A31" s="92">
        <v>31</v>
      </c>
      <c r="B31" s="89">
        <v>19</v>
      </c>
      <c r="C31" s="66">
        <v>3059</v>
      </c>
      <c r="D31" s="66">
        <v>1166</v>
      </c>
      <c r="E31" s="66">
        <v>1893</v>
      </c>
      <c r="F31" s="66">
        <v>30</v>
      </c>
      <c r="G31" s="66">
        <v>1</v>
      </c>
      <c r="H31" s="66">
        <v>29</v>
      </c>
      <c r="I31" s="66">
        <v>1514</v>
      </c>
      <c r="J31" s="66">
        <v>642</v>
      </c>
      <c r="K31" s="66">
        <v>872</v>
      </c>
      <c r="L31" s="66">
        <v>1377</v>
      </c>
      <c r="M31" s="66">
        <v>470</v>
      </c>
      <c r="N31" s="66">
        <v>907</v>
      </c>
      <c r="O31" s="66">
        <v>138</v>
      </c>
      <c r="P31" s="66">
        <v>53</v>
      </c>
      <c r="Q31" s="66">
        <v>85</v>
      </c>
      <c r="R31" s="66">
        <v>4</v>
      </c>
      <c r="S31" s="66">
        <v>2</v>
      </c>
      <c r="T31" s="66">
        <v>2</v>
      </c>
      <c r="U31" s="92">
        <v>31</v>
      </c>
      <c r="V31" s="89">
        <v>19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3</v>
      </c>
      <c r="AG31" s="66">
        <v>2</v>
      </c>
      <c r="AH31" s="66">
        <v>1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1</v>
      </c>
      <c r="AP31" s="66">
        <v>0</v>
      </c>
      <c r="AQ31" s="66">
        <v>1</v>
      </c>
      <c r="AR31" s="78">
        <f t="shared" si="0"/>
        <v>0</v>
      </c>
      <c r="AS31" s="78">
        <f t="shared" si="1"/>
        <v>0</v>
      </c>
      <c r="AT31" s="78">
        <f t="shared" si="1"/>
        <v>0</v>
      </c>
      <c r="AU31" s="78">
        <f t="shared" si="1"/>
        <v>0</v>
      </c>
    </row>
    <row r="32" spans="1:47" ht="18" customHeight="1">
      <c r="A32" s="92">
        <v>32</v>
      </c>
      <c r="B32" s="89">
        <v>20</v>
      </c>
      <c r="C32" s="66">
        <v>3129</v>
      </c>
      <c r="D32" s="66">
        <v>1093</v>
      </c>
      <c r="E32" s="66">
        <v>2036</v>
      </c>
      <c r="F32" s="66">
        <v>50</v>
      </c>
      <c r="G32" s="66">
        <v>7</v>
      </c>
      <c r="H32" s="66">
        <v>43</v>
      </c>
      <c r="I32" s="66">
        <v>1431</v>
      </c>
      <c r="J32" s="66">
        <v>522</v>
      </c>
      <c r="K32" s="66">
        <v>909</v>
      </c>
      <c r="L32" s="66">
        <v>1461</v>
      </c>
      <c r="M32" s="66">
        <v>496</v>
      </c>
      <c r="N32" s="66">
        <v>965</v>
      </c>
      <c r="O32" s="66">
        <v>187</v>
      </c>
      <c r="P32" s="66">
        <v>68</v>
      </c>
      <c r="Q32" s="66">
        <v>119</v>
      </c>
      <c r="R32" s="66">
        <v>3</v>
      </c>
      <c r="S32" s="66">
        <v>1</v>
      </c>
      <c r="T32" s="66">
        <v>2</v>
      </c>
      <c r="U32" s="92">
        <v>32</v>
      </c>
      <c r="V32" s="89">
        <v>20</v>
      </c>
      <c r="W32" s="66">
        <v>1</v>
      </c>
      <c r="X32" s="66">
        <v>1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2</v>
      </c>
      <c r="AG32" s="66">
        <v>0</v>
      </c>
      <c r="AH32" s="66">
        <v>2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78">
        <f t="shared" si="0"/>
        <v>0</v>
      </c>
      <c r="AS32" s="78">
        <f t="shared" si="1"/>
        <v>0</v>
      </c>
      <c r="AT32" s="78">
        <f t="shared" si="1"/>
        <v>0</v>
      </c>
      <c r="AU32" s="78">
        <f t="shared" si="1"/>
        <v>0</v>
      </c>
    </row>
    <row r="33" spans="1:47" ht="18" customHeight="1">
      <c r="A33" s="92">
        <v>33</v>
      </c>
      <c r="B33" s="89">
        <v>21</v>
      </c>
      <c r="C33" s="66">
        <v>3079</v>
      </c>
      <c r="D33" s="66">
        <v>1129</v>
      </c>
      <c r="E33" s="66">
        <v>1950</v>
      </c>
      <c r="F33" s="66">
        <v>44</v>
      </c>
      <c r="G33" s="66">
        <v>3</v>
      </c>
      <c r="H33" s="66">
        <v>41</v>
      </c>
      <c r="I33" s="66">
        <v>1349</v>
      </c>
      <c r="J33" s="66">
        <v>503</v>
      </c>
      <c r="K33" s="66">
        <v>846</v>
      </c>
      <c r="L33" s="66">
        <v>1470</v>
      </c>
      <c r="M33" s="66">
        <v>539</v>
      </c>
      <c r="N33" s="66">
        <v>931</v>
      </c>
      <c r="O33" s="66">
        <v>216</v>
      </c>
      <c r="P33" s="66">
        <v>84</v>
      </c>
      <c r="Q33" s="66">
        <v>132</v>
      </c>
      <c r="R33" s="66">
        <v>1</v>
      </c>
      <c r="S33" s="66">
        <v>1</v>
      </c>
      <c r="T33" s="66">
        <v>0</v>
      </c>
      <c r="U33" s="92">
        <v>33</v>
      </c>
      <c r="V33" s="89">
        <v>21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1</v>
      </c>
      <c r="AG33" s="66">
        <v>1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78">
        <f t="shared" si="0"/>
        <v>0</v>
      </c>
      <c r="AS33" s="78">
        <f t="shared" si="1"/>
        <v>0</v>
      </c>
      <c r="AT33" s="78">
        <f t="shared" si="1"/>
        <v>0</v>
      </c>
      <c r="AU33" s="78">
        <f t="shared" si="1"/>
        <v>0</v>
      </c>
    </row>
    <row r="34" spans="1:47" ht="18" customHeight="1">
      <c r="A34" s="92">
        <v>34</v>
      </c>
      <c r="B34" s="89">
        <v>22</v>
      </c>
      <c r="C34" s="66">
        <v>2970</v>
      </c>
      <c r="D34" s="66">
        <v>1118</v>
      </c>
      <c r="E34" s="66">
        <v>1852</v>
      </c>
      <c r="F34" s="66">
        <v>37</v>
      </c>
      <c r="G34" s="66">
        <v>8</v>
      </c>
      <c r="H34" s="66">
        <v>29</v>
      </c>
      <c r="I34" s="66">
        <v>1231</v>
      </c>
      <c r="J34" s="66">
        <v>454</v>
      </c>
      <c r="K34" s="66">
        <v>777</v>
      </c>
      <c r="L34" s="66">
        <v>1470</v>
      </c>
      <c r="M34" s="66">
        <v>574</v>
      </c>
      <c r="N34" s="66">
        <v>896</v>
      </c>
      <c r="O34" s="66">
        <v>232</v>
      </c>
      <c r="P34" s="66">
        <v>82</v>
      </c>
      <c r="Q34" s="66">
        <v>150</v>
      </c>
      <c r="R34" s="66">
        <v>6</v>
      </c>
      <c r="S34" s="66">
        <v>4</v>
      </c>
      <c r="T34" s="66">
        <v>2</v>
      </c>
      <c r="U34" s="92">
        <v>34</v>
      </c>
      <c r="V34" s="89">
        <v>22</v>
      </c>
      <c r="W34" s="66">
        <v>0</v>
      </c>
      <c r="X34" s="66">
        <v>0</v>
      </c>
      <c r="Y34" s="66">
        <v>0</v>
      </c>
      <c r="Z34" s="66">
        <v>1</v>
      </c>
      <c r="AA34" s="66">
        <v>1</v>
      </c>
      <c r="AB34" s="66">
        <v>0</v>
      </c>
      <c r="AC34" s="66">
        <v>0</v>
      </c>
      <c r="AD34" s="66">
        <v>0</v>
      </c>
      <c r="AE34" s="66">
        <v>0</v>
      </c>
      <c r="AF34" s="66">
        <v>3</v>
      </c>
      <c r="AG34" s="66">
        <v>1</v>
      </c>
      <c r="AH34" s="66">
        <v>2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2</v>
      </c>
      <c r="AP34" s="66">
        <v>2</v>
      </c>
      <c r="AQ34" s="66">
        <v>0</v>
      </c>
      <c r="AR34" s="78">
        <f t="shared" si="0"/>
        <v>0</v>
      </c>
      <c r="AS34" s="78">
        <f t="shared" si="1"/>
        <v>0</v>
      </c>
      <c r="AT34" s="78">
        <f t="shared" si="1"/>
        <v>0</v>
      </c>
      <c r="AU34" s="78">
        <f t="shared" si="1"/>
        <v>0</v>
      </c>
    </row>
    <row r="35" spans="1:47" ht="18" customHeight="1">
      <c r="A35" s="92" t="s">
        <v>140</v>
      </c>
      <c r="B35" s="89">
        <v>23</v>
      </c>
      <c r="C35" s="66">
        <v>11085</v>
      </c>
      <c r="D35" s="66">
        <v>4085</v>
      </c>
      <c r="E35" s="66">
        <v>7000</v>
      </c>
      <c r="F35" s="66">
        <v>124</v>
      </c>
      <c r="G35" s="66">
        <v>10</v>
      </c>
      <c r="H35" s="66">
        <v>114</v>
      </c>
      <c r="I35" s="66">
        <v>4087</v>
      </c>
      <c r="J35" s="66">
        <v>1388</v>
      </c>
      <c r="K35" s="66">
        <v>2699</v>
      </c>
      <c r="L35" s="66">
        <v>5575</v>
      </c>
      <c r="M35" s="66">
        <v>2137</v>
      </c>
      <c r="N35" s="66">
        <v>3438</v>
      </c>
      <c r="O35" s="66">
        <v>1299</v>
      </c>
      <c r="P35" s="66">
        <v>550</v>
      </c>
      <c r="Q35" s="66">
        <v>749</v>
      </c>
      <c r="R35" s="66">
        <v>14</v>
      </c>
      <c r="S35" s="66">
        <v>3</v>
      </c>
      <c r="T35" s="66">
        <v>11</v>
      </c>
      <c r="U35" s="92" t="s">
        <v>140</v>
      </c>
      <c r="V35" s="89">
        <v>23</v>
      </c>
      <c r="W35" s="66">
        <v>1</v>
      </c>
      <c r="X35" s="66">
        <v>1</v>
      </c>
      <c r="Y35" s="66">
        <v>0</v>
      </c>
      <c r="Z35" s="66">
        <v>1</v>
      </c>
      <c r="AA35" s="66">
        <v>0</v>
      </c>
      <c r="AB35" s="66">
        <v>1</v>
      </c>
      <c r="AC35" s="66">
        <v>1</v>
      </c>
      <c r="AD35" s="66">
        <v>0</v>
      </c>
      <c r="AE35" s="66">
        <v>1</v>
      </c>
      <c r="AF35" s="66">
        <v>10</v>
      </c>
      <c r="AG35" s="66">
        <v>1</v>
      </c>
      <c r="AH35" s="66">
        <v>9</v>
      </c>
      <c r="AI35" s="66">
        <v>1</v>
      </c>
      <c r="AJ35" s="66">
        <v>1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78">
        <f t="shared" si="0"/>
        <v>0</v>
      </c>
      <c r="AS35" s="78">
        <f t="shared" si="1"/>
        <v>0</v>
      </c>
      <c r="AT35" s="78">
        <f t="shared" si="1"/>
        <v>0</v>
      </c>
      <c r="AU35" s="78">
        <f t="shared" si="1"/>
        <v>0</v>
      </c>
    </row>
    <row r="36" spans="1:47" ht="18" customHeight="1">
      <c r="A36" s="92" t="s">
        <v>141</v>
      </c>
      <c r="B36" s="89">
        <v>24</v>
      </c>
      <c r="C36" s="66">
        <v>5329</v>
      </c>
      <c r="D36" s="66">
        <v>1994</v>
      </c>
      <c r="E36" s="66">
        <v>3335</v>
      </c>
      <c r="F36" s="66">
        <v>60</v>
      </c>
      <c r="G36" s="66">
        <v>6</v>
      </c>
      <c r="H36" s="66">
        <v>54</v>
      </c>
      <c r="I36" s="66">
        <v>1678</v>
      </c>
      <c r="J36" s="66">
        <v>510</v>
      </c>
      <c r="K36" s="66">
        <v>1168</v>
      </c>
      <c r="L36" s="66">
        <v>2434</v>
      </c>
      <c r="M36" s="66">
        <v>967</v>
      </c>
      <c r="N36" s="66">
        <v>1467</v>
      </c>
      <c r="O36" s="66">
        <v>1157</v>
      </c>
      <c r="P36" s="66">
        <v>511</v>
      </c>
      <c r="Q36" s="66">
        <v>646</v>
      </c>
      <c r="R36" s="66">
        <v>8</v>
      </c>
      <c r="S36" s="66">
        <v>4</v>
      </c>
      <c r="T36" s="66">
        <v>4</v>
      </c>
      <c r="U36" s="92" t="s">
        <v>141</v>
      </c>
      <c r="V36" s="89">
        <v>24</v>
      </c>
      <c r="W36" s="66">
        <v>1</v>
      </c>
      <c r="X36" s="66">
        <v>1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7</v>
      </c>
      <c r="AG36" s="66">
        <v>3</v>
      </c>
      <c r="AH36" s="66">
        <v>4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78">
        <f t="shared" si="0"/>
        <v>0</v>
      </c>
      <c r="AS36" s="78">
        <f t="shared" si="1"/>
        <v>0</v>
      </c>
      <c r="AT36" s="78">
        <f t="shared" si="1"/>
        <v>0</v>
      </c>
      <c r="AU36" s="78">
        <f t="shared" si="1"/>
        <v>0</v>
      </c>
    </row>
    <row r="37" spans="1:47" ht="18" customHeight="1">
      <c r="A37" s="92" t="s">
        <v>142</v>
      </c>
      <c r="B37" s="89">
        <v>25</v>
      </c>
      <c r="C37" s="66">
        <v>2548</v>
      </c>
      <c r="D37" s="66">
        <v>839</v>
      </c>
      <c r="E37" s="66">
        <v>1709</v>
      </c>
      <c r="F37" s="66">
        <v>25</v>
      </c>
      <c r="G37" s="66">
        <v>5</v>
      </c>
      <c r="H37" s="66">
        <v>20</v>
      </c>
      <c r="I37" s="66">
        <v>744</v>
      </c>
      <c r="J37" s="66">
        <v>183</v>
      </c>
      <c r="K37" s="66">
        <v>561</v>
      </c>
      <c r="L37" s="66">
        <v>1002</v>
      </c>
      <c r="M37" s="66">
        <v>315</v>
      </c>
      <c r="N37" s="66">
        <v>687</v>
      </c>
      <c r="O37" s="66">
        <v>777</v>
      </c>
      <c r="P37" s="66">
        <v>336</v>
      </c>
      <c r="Q37" s="66">
        <v>441</v>
      </c>
      <c r="R37" s="66">
        <v>10</v>
      </c>
      <c r="S37" s="66">
        <v>3</v>
      </c>
      <c r="T37" s="66">
        <v>7</v>
      </c>
      <c r="U37" s="92" t="s">
        <v>142</v>
      </c>
      <c r="V37" s="89">
        <v>25</v>
      </c>
      <c r="W37" s="66">
        <v>2</v>
      </c>
      <c r="X37" s="66">
        <v>1</v>
      </c>
      <c r="Y37" s="66">
        <v>1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8</v>
      </c>
      <c r="AG37" s="66">
        <v>2</v>
      </c>
      <c r="AH37" s="66">
        <v>6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78">
        <f t="shared" si="0"/>
        <v>0</v>
      </c>
      <c r="AS37" s="78">
        <f t="shared" si="1"/>
        <v>0</v>
      </c>
      <c r="AT37" s="78">
        <f t="shared" si="1"/>
        <v>0</v>
      </c>
      <c r="AU37" s="78">
        <f t="shared" si="1"/>
        <v>0</v>
      </c>
    </row>
    <row r="38" spans="1:47" ht="18" customHeight="1">
      <c r="A38" s="92" t="s">
        <v>143</v>
      </c>
      <c r="B38" s="89">
        <v>26</v>
      </c>
      <c r="C38" s="66">
        <v>908</v>
      </c>
      <c r="D38" s="66">
        <v>292</v>
      </c>
      <c r="E38" s="66">
        <v>616</v>
      </c>
      <c r="F38" s="66">
        <v>9</v>
      </c>
      <c r="G38" s="66">
        <v>0</v>
      </c>
      <c r="H38" s="66">
        <v>9</v>
      </c>
      <c r="I38" s="66">
        <v>271</v>
      </c>
      <c r="J38" s="66">
        <v>65</v>
      </c>
      <c r="K38" s="66">
        <v>206</v>
      </c>
      <c r="L38" s="66">
        <v>293</v>
      </c>
      <c r="M38" s="66">
        <v>98</v>
      </c>
      <c r="N38" s="66">
        <v>195</v>
      </c>
      <c r="O38" s="66">
        <v>335</v>
      </c>
      <c r="P38" s="66">
        <v>129</v>
      </c>
      <c r="Q38" s="66">
        <v>206</v>
      </c>
      <c r="R38" s="66">
        <v>3</v>
      </c>
      <c r="S38" s="66">
        <v>1</v>
      </c>
      <c r="T38" s="66">
        <v>2</v>
      </c>
      <c r="U38" s="92" t="s">
        <v>143</v>
      </c>
      <c r="V38" s="89">
        <v>26</v>
      </c>
      <c r="W38" s="66">
        <v>1</v>
      </c>
      <c r="X38" s="66">
        <v>0</v>
      </c>
      <c r="Y38" s="66">
        <v>1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2</v>
      </c>
      <c r="AG38" s="66">
        <v>1</v>
      </c>
      <c r="AH38" s="66">
        <v>1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78">
        <f t="shared" si="0"/>
        <v>0</v>
      </c>
      <c r="AS38" s="78">
        <f t="shared" si="1"/>
        <v>0</v>
      </c>
      <c r="AT38" s="78">
        <f t="shared" si="1"/>
        <v>0</v>
      </c>
      <c r="AU38" s="78">
        <f t="shared" si="1"/>
        <v>0</v>
      </c>
    </row>
    <row r="39" spans="1:47" ht="18" customHeight="1">
      <c r="A39" s="92" t="s">
        <v>144</v>
      </c>
      <c r="B39" s="89">
        <v>27</v>
      </c>
      <c r="C39" s="66">
        <v>313</v>
      </c>
      <c r="D39" s="66">
        <v>125</v>
      </c>
      <c r="E39" s="66">
        <v>188</v>
      </c>
      <c r="F39" s="66">
        <v>8</v>
      </c>
      <c r="G39" s="66">
        <v>0</v>
      </c>
      <c r="H39" s="66">
        <v>8</v>
      </c>
      <c r="I39" s="66">
        <v>83</v>
      </c>
      <c r="J39" s="66">
        <v>19</v>
      </c>
      <c r="K39" s="66">
        <v>64</v>
      </c>
      <c r="L39" s="66">
        <v>77</v>
      </c>
      <c r="M39" s="66">
        <v>36</v>
      </c>
      <c r="N39" s="66">
        <v>41</v>
      </c>
      <c r="O39" s="66">
        <v>145</v>
      </c>
      <c r="P39" s="66">
        <v>70</v>
      </c>
      <c r="Q39" s="66">
        <v>75</v>
      </c>
      <c r="R39" s="66">
        <v>2</v>
      </c>
      <c r="S39" s="66">
        <v>0</v>
      </c>
      <c r="T39" s="66">
        <v>2</v>
      </c>
      <c r="U39" s="92" t="s">
        <v>144</v>
      </c>
      <c r="V39" s="89">
        <v>27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2</v>
      </c>
      <c r="AG39" s="66">
        <v>0</v>
      </c>
      <c r="AH39" s="66">
        <v>2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78">
        <f t="shared" si="0"/>
        <v>0</v>
      </c>
      <c r="AS39" s="78">
        <f t="shared" si="1"/>
        <v>0</v>
      </c>
      <c r="AT39" s="78">
        <f t="shared" si="1"/>
        <v>0</v>
      </c>
      <c r="AU39" s="78">
        <f t="shared" si="1"/>
        <v>0</v>
      </c>
    </row>
    <row r="40" spans="1:47" ht="18" customHeight="1">
      <c r="A40" s="92" t="s">
        <v>145</v>
      </c>
      <c r="B40" s="89">
        <v>28</v>
      </c>
      <c r="C40" s="66">
        <v>200</v>
      </c>
      <c r="D40" s="66">
        <v>102</v>
      </c>
      <c r="E40" s="66">
        <v>98</v>
      </c>
      <c r="F40" s="66">
        <v>1</v>
      </c>
      <c r="G40" s="66">
        <v>0</v>
      </c>
      <c r="H40" s="66">
        <v>1</v>
      </c>
      <c r="I40" s="66">
        <v>30</v>
      </c>
      <c r="J40" s="66">
        <v>12</v>
      </c>
      <c r="K40" s="66">
        <v>18</v>
      </c>
      <c r="L40" s="66">
        <v>35</v>
      </c>
      <c r="M40" s="66">
        <v>20</v>
      </c>
      <c r="N40" s="66">
        <v>15</v>
      </c>
      <c r="O40" s="66">
        <v>134</v>
      </c>
      <c r="P40" s="66">
        <v>70</v>
      </c>
      <c r="Q40" s="66">
        <v>64</v>
      </c>
      <c r="R40" s="66">
        <v>0</v>
      </c>
      <c r="S40" s="66">
        <v>0</v>
      </c>
      <c r="T40" s="66">
        <v>0</v>
      </c>
      <c r="U40" s="92" t="s">
        <v>145</v>
      </c>
      <c r="V40" s="89">
        <v>28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78">
        <f t="shared" si="0"/>
        <v>0</v>
      </c>
      <c r="AS40" s="78">
        <f t="shared" si="1"/>
        <v>0</v>
      </c>
      <c r="AT40" s="78">
        <f t="shared" si="1"/>
        <v>0</v>
      </c>
      <c r="AU40" s="78">
        <f t="shared" si="1"/>
        <v>0</v>
      </c>
    </row>
    <row r="41" spans="1:34" ht="18" customHeight="1">
      <c r="A41" s="53" t="s">
        <v>72</v>
      </c>
      <c r="B41" s="53"/>
      <c r="C41" s="72" t="s">
        <v>146</v>
      </c>
      <c r="E41" s="51"/>
      <c r="F41" s="72"/>
      <c r="G41" s="72"/>
      <c r="H41" s="72"/>
      <c r="I41" s="72"/>
      <c r="J41" s="72"/>
      <c r="K41" s="72"/>
      <c r="L41" s="51"/>
      <c r="U41" s="72"/>
      <c r="V41" s="53"/>
      <c r="AH41" s="51"/>
    </row>
    <row r="42" spans="1:34" ht="18" customHeight="1">
      <c r="A42" s="72"/>
      <c r="B42" s="72"/>
      <c r="C42" s="72" t="s">
        <v>147</v>
      </c>
      <c r="E42" s="51"/>
      <c r="F42" s="72"/>
      <c r="G42" s="72"/>
      <c r="H42" s="72"/>
      <c r="I42" s="72"/>
      <c r="J42" s="72"/>
      <c r="K42" s="72"/>
      <c r="L42" s="51"/>
      <c r="U42" s="72"/>
      <c r="X42" s="72"/>
      <c r="AD42" s="94"/>
      <c r="AE42" s="72"/>
      <c r="AF42" s="51"/>
      <c r="AG42" s="52"/>
      <c r="AH42" s="51"/>
    </row>
    <row r="43" spans="1:34" ht="20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U43" s="51"/>
      <c r="V43" s="51"/>
      <c r="X43" s="48"/>
      <c r="AB43" s="49"/>
      <c r="AC43" s="50"/>
      <c r="AD43" s="50"/>
      <c r="AE43" s="43"/>
      <c r="AF43" s="51"/>
      <c r="AG43" s="51"/>
      <c r="AH43" s="51"/>
    </row>
    <row r="44" spans="22:42" ht="30" customHeight="1">
      <c r="V44" s="95"/>
      <c r="W44" s="62"/>
      <c r="X44" s="62"/>
      <c r="Y44" s="96"/>
      <c r="Z44" s="328"/>
      <c r="AA44" s="328"/>
      <c r="AB44" s="328"/>
      <c r="AC44" s="328"/>
      <c r="AD44" s="56"/>
      <c r="AE44" s="400"/>
      <c r="AF44" s="400"/>
      <c r="AG44" s="400"/>
      <c r="AH44" s="56"/>
      <c r="AI44" s="325"/>
      <c r="AJ44" s="325"/>
      <c r="AK44" s="325"/>
      <c r="AL44" s="325"/>
      <c r="AM44" s="96"/>
      <c r="AN44" s="96"/>
      <c r="AO44" s="96"/>
      <c r="AP44" s="96"/>
    </row>
    <row r="45" spans="22:42" ht="12.75" customHeight="1">
      <c r="V45" s="60"/>
      <c r="W45" s="62"/>
      <c r="X45" s="62"/>
      <c r="Y45" s="96"/>
      <c r="Z45" s="59"/>
      <c r="AA45" s="59"/>
      <c r="AB45" s="59"/>
      <c r="AC45" s="59"/>
      <c r="AD45" s="59"/>
      <c r="AE45" s="59"/>
      <c r="AF45" s="56"/>
      <c r="AG45" s="56"/>
      <c r="AH45" s="56"/>
      <c r="AI45" s="56"/>
      <c r="AJ45" s="96"/>
      <c r="AK45" s="96"/>
      <c r="AL45" s="96"/>
      <c r="AM45" s="96"/>
      <c r="AN45" s="96"/>
      <c r="AO45" s="96"/>
      <c r="AP45" s="96"/>
    </row>
    <row r="46" spans="22:42" ht="33" customHeight="1">
      <c r="V46" s="60"/>
      <c r="W46" s="62"/>
      <c r="X46" s="62"/>
      <c r="Y46" s="96"/>
      <c r="Z46" s="325"/>
      <c r="AA46" s="325"/>
      <c r="AB46" s="325"/>
      <c r="AC46" s="325"/>
      <c r="AD46" s="59"/>
      <c r="AE46" s="326"/>
      <c r="AF46" s="326"/>
      <c r="AG46" s="326"/>
      <c r="AH46" s="56"/>
      <c r="AI46" s="325"/>
      <c r="AJ46" s="325"/>
      <c r="AK46" s="325"/>
      <c r="AL46" s="325"/>
      <c r="AM46" s="96"/>
      <c r="AN46" s="96"/>
      <c r="AO46" s="96"/>
      <c r="AP46" s="96"/>
    </row>
    <row r="47" spans="22:42" ht="12.75">
      <c r="V47" s="97"/>
      <c r="W47" s="62"/>
      <c r="X47" s="62"/>
      <c r="Y47" s="96"/>
      <c r="Z47" s="59"/>
      <c r="AA47" s="18"/>
      <c r="AB47" s="18"/>
      <c r="AC47" s="18"/>
      <c r="AD47" s="18"/>
      <c r="AE47" s="17"/>
      <c r="AF47" s="17"/>
      <c r="AG47" s="17"/>
      <c r="AH47" s="56"/>
      <c r="AI47" s="56"/>
      <c r="AJ47" s="96"/>
      <c r="AK47" s="96"/>
      <c r="AL47" s="96"/>
      <c r="AM47" s="96"/>
      <c r="AN47" s="96"/>
      <c r="AO47" s="96"/>
      <c r="AP47" s="96"/>
    </row>
    <row r="48" spans="23:42" ht="13.5" customHeight="1">
      <c r="W48" s="56"/>
      <c r="X48" s="56"/>
      <c r="Y48" s="56"/>
      <c r="Z48" s="56"/>
      <c r="AA48" s="56"/>
      <c r="AB48" s="56"/>
      <c r="AC48" s="5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</row>
    <row r="49" spans="23:42" ht="12.75">
      <c r="W49" s="96"/>
      <c r="X49" s="96"/>
      <c r="Y49" s="96"/>
      <c r="Z49" s="96"/>
      <c r="AA49" s="5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</row>
    <row r="52" spans="3:43" ht="12.75">
      <c r="C52" s="78">
        <f>SUM(C14:C40)-C13</f>
        <v>0</v>
      </c>
      <c r="D52" s="78">
        <f aca="true" t="shared" si="2" ref="D52:AQ52">SUM(D14:D40)-D13</f>
        <v>0</v>
      </c>
      <c r="E52" s="78">
        <f t="shared" si="2"/>
        <v>0</v>
      </c>
      <c r="F52" s="78">
        <f t="shared" si="2"/>
        <v>0</v>
      </c>
      <c r="G52" s="78">
        <f t="shared" si="2"/>
        <v>0</v>
      </c>
      <c r="H52" s="78">
        <f t="shared" si="2"/>
        <v>0</v>
      </c>
      <c r="I52" s="78">
        <f t="shared" si="2"/>
        <v>0</v>
      </c>
      <c r="J52" s="78">
        <f t="shared" si="2"/>
        <v>0</v>
      </c>
      <c r="K52" s="78">
        <f t="shared" si="2"/>
        <v>0</v>
      </c>
      <c r="L52" s="78">
        <f t="shared" si="2"/>
        <v>0</v>
      </c>
      <c r="M52" s="78">
        <f t="shared" si="2"/>
        <v>0</v>
      </c>
      <c r="N52" s="78">
        <f t="shared" si="2"/>
        <v>0</v>
      </c>
      <c r="O52" s="78">
        <f t="shared" si="2"/>
        <v>0</v>
      </c>
      <c r="P52" s="78">
        <f t="shared" si="2"/>
        <v>0</v>
      </c>
      <c r="Q52" s="78">
        <f t="shared" si="2"/>
        <v>0</v>
      </c>
      <c r="R52" s="78">
        <f t="shared" si="2"/>
        <v>0</v>
      </c>
      <c r="S52" s="78">
        <f t="shared" si="2"/>
        <v>0</v>
      </c>
      <c r="T52" s="78">
        <f t="shared" si="2"/>
        <v>0</v>
      </c>
      <c r="V52" s="78"/>
      <c r="W52" s="78">
        <f t="shared" si="2"/>
        <v>0</v>
      </c>
      <c r="X52" s="78">
        <f t="shared" si="2"/>
        <v>0</v>
      </c>
      <c r="Y52" s="78">
        <f t="shared" si="2"/>
        <v>0</v>
      </c>
      <c r="Z52" s="78">
        <f t="shared" si="2"/>
        <v>0</v>
      </c>
      <c r="AA52" s="78">
        <f t="shared" si="2"/>
        <v>0</v>
      </c>
      <c r="AB52" s="78">
        <f t="shared" si="2"/>
        <v>0</v>
      </c>
      <c r="AC52" s="78">
        <f t="shared" si="2"/>
        <v>0</v>
      </c>
      <c r="AD52" s="78">
        <f t="shared" si="2"/>
        <v>0</v>
      </c>
      <c r="AE52" s="78">
        <f t="shared" si="2"/>
        <v>0</v>
      </c>
      <c r="AF52" s="78">
        <f t="shared" si="2"/>
        <v>0</v>
      </c>
      <c r="AG52" s="78">
        <f t="shared" si="2"/>
        <v>0</v>
      </c>
      <c r="AH52" s="78">
        <f t="shared" si="2"/>
        <v>0</v>
      </c>
      <c r="AI52" s="78">
        <f t="shared" si="2"/>
        <v>0</v>
      </c>
      <c r="AJ52" s="78">
        <f t="shared" si="2"/>
        <v>0</v>
      </c>
      <c r="AK52" s="78">
        <f t="shared" si="2"/>
        <v>0</v>
      </c>
      <c r="AL52" s="78">
        <f t="shared" si="2"/>
        <v>0</v>
      </c>
      <c r="AM52" s="78">
        <f t="shared" si="2"/>
        <v>0</v>
      </c>
      <c r="AN52" s="78">
        <f t="shared" si="2"/>
        <v>0</v>
      </c>
      <c r="AO52" s="78">
        <f t="shared" si="2"/>
        <v>0</v>
      </c>
      <c r="AP52" s="78">
        <f t="shared" si="2"/>
        <v>0</v>
      </c>
      <c r="AQ52" s="78">
        <f t="shared" si="2"/>
        <v>0</v>
      </c>
    </row>
  </sheetData>
  <sheetProtection/>
  <mergeCells count="37">
    <mergeCell ref="Z46:AC46"/>
    <mergeCell ref="AE46:AG46"/>
    <mergeCell ref="AI46:AL46"/>
    <mergeCell ref="A1:D2"/>
    <mergeCell ref="AF10:AF11"/>
    <mergeCell ref="AI10:AI11"/>
    <mergeCell ref="AL10:AL11"/>
    <mergeCell ref="W9:AQ9"/>
    <mergeCell ref="D10:D11"/>
    <mergeCell ref="E10:E11"/>
    <mergeCell ref="AO10:AO11"/>
    <mergeCell ref="Z44:AC44"/>
    <mergeCell ref="AE44:AG44"/>
    <mergeCell ref="AI44:AL44"/>
    <mergeCell ref="P10:Q10"/>
    <mergeCell ref="S10:S11"/>
    <mergeCell ref="T10:T11"/>
    <mergeCell ref="W10:W11"/>
    <mergeCell ref="Z10:Z11"/>
    <mergeCell ref="AC10:AC11"/>
    <mergeCell ref="U9:U11"/>
    <mergeCell ref="F10:F11"/>
    <mergeCell ref="G10:H10"/>
    <mergeCell ref="I10:I11"/>
    <mergeCell ref="J10:K10"/>
    <mergeCell ref="L10:L11"/>
    <mergeCell ref="M10:N10"/>
    <mergeCell ref="V9:V11"/>
    <mergeCell ref="O10:O11"/>
    <mergeCell ref="S1:T1"/>
    <mergeCell ref="AN1:AQ1"/>
    <mergeCell ref="A3:T3"/>
    <mergeCell ref="A9:A11"/>
    <mergeCell ref="B9:B11"/>
    <mergeCell ref="C9:C11"/>
    <mergeCell ref="D9:Q9"/>
    <mergeCell ref="R9:R11"/>
  </mergeCells>
  <printOptions/>
  <pageMargins left="0.7" right="0.7" top="0.75" bottom="0.75" header="0.3" footer="0.3"/>
  <pageSetup horizontalDpi="600" verticalDpi="600" orientation="landscape" scale="52" r:id="rId2"/>
  <colBreaks count="2" manualBreakCount="2">
    <brk id="20" max="49" man="1"/>
    <brk id="4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"/>
  <sheetViews>
    <sheetView view="pageBreakPreview" zoomScaleSheetLayoutView="100" zoomScalePageLayoutView="0" workbookViewId="0" topLeftCell="A1">
      <selection activeCell="H36" sqref="H36"/>
    </sheetView>
  </sheetViews>
  <sheetFormatPr defaultColWidth="8.8515625" defaultRowHeight="12.75"/>
  <cols>
    <col min="1" max="1" width="4.8515625" style="17" customWidth="1"/>
    <col min="2" max="2" width="3.421875" style="98" customWidth="1"/>
    <col min="3" max="3" width="5.57421875" style="17" customWidth="1"/>
    <col min="4" max="4" width="3.421875" style="18" customWidth="1"/>
    <col min="5" max="5" width="3.7109375" style="18" customWidth="1"/>
    <col min="6" max="6" width="9.00390625" style="17" customWidth="1"/>
    <col min="7" max="7" width="8.8515625" style="17" customWidth="1"/>
    <col min="8" max="26" width="8.8515625" style="19" customWidth="1"/>
    <col min="27" max="35" width="3.7109375" style="99" customWidth="1"/>
    <col min="36" max="47" width="8.8515625" style="99" customWidth="1"/>
    <col min="48" max="16384" width="8.8515625" style="17" customWidth="1"/>
  </cols>
  <sheetData>
    <row r="1" spans="1:26" ht="16.5" customHeight="1">
      <c r="A1" s="327"/>
      <c r="B1" s="327"/>
      <c r="C1" s="327"/>
      <c r="D1" s="327"/>
      <c r="E1" s="327"/>
      <c r="F1" s="327"/>
      <c r="G1" s="327"/>
      <c r="S1" s="17"/>
      <c r="T1" s="17"/>
      <c r="Y1" s="404" t="s">
        <v>148</v>
      </c>
      <c r="Z1" s="404"/>
    </row>
    <row r="2" spans="1:7" ht="16.5" customHeight="1">
      <c r="A2" s="327"/>
      <c r="B2" s="327"/>
      <c r="C2" s="327"/>
      <c r="D2" s="327"/>
      <c r="E2" s="327"/>
      <c r="F2" s="327"/>
      <c r="G2" s="327"/>
    </row>
    <row r="3" spans="1:7" ht="16.5" customHeight="1">
      <c r="A3" s="327"/>
      <c r="B3" s="327"/>
      <c r="C3" s="327"/>
      <c r="D3" s="327"/>
      <c r="E3" s="327"/>
      <c r="F3" s="327"/>
      <c r="G3" s="327"/>
    </row>
    <row r="4" spans="1:26" ht="32.25" customHeight="1">
      <c r="A4" s="21"/>
      <c r="B4" s="299" t="s">
        <v>158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1"/>
      <c r="Z4" s="21"/>
    </row>
    <row r="5" spans="2:26" ht="9.7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101"/>
    </row>
    <row r="6" spans="1:26" ht="18">
      <c r="A6" s="102"/>
      <c r="B6" s="102"/>
      <c r="C6" s="102"/>
      <c r="D6" s="102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1"/>
    </row>
    <row r="7" spans="1:26" ht="15" customHeight="1">
      <c r="A7" s="405"/>
      <c r="B7" s="405"/>
      <c r="C7" s="405"/>
      <c r="D7" s="405"/>
      <c r="E7" s="106"/>
      <c r="F7" s="106"/>
      <c r="G7" s="106"/>
      <c r="H7" s="106"/>
      <c r="I7" s="106"/>
      <c r="J7" s="107"/>
      <c r="K7" s="107"/>
      <c r="L7" s="107"/>
      <c r="M7" s="107"/>
      <c r="N7" s="107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101"/>
    </row>
    <row r="8" spans="1:26" ht="15" customHeight="1">
      <c r="A8" s="405"/>
      <c r="B8" s="405"/>
      <c r="C8" s="405"/>
      <c r="D8" s="405"/>
      <c r="E8" s="406"/>
      <c r="F8" s="406"/>
      <c r="G8" s="406"/>
      <c r="H8" s="406"/>
      <c r="I8" s="106"/>
      <c r="J8" s="106"/>
      <c r="K8" s="106"/>
      <c r="L8" s="106"/>
      <c r="M8" s="106"/>
      <c r="N8" s="106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9"/>
      <c r="Z8" s="101"/>
    </row>
    <row r="9" spans="1:26" ht="15" customHeight="1">
      <c r="A9" s="405"/>
      <c r="B9" s="405"/>
      <c r="C9" s="405"/>
      <c r="D9" s="405"/>
      <c r="E9" s="406"/>
      <c r="F9" s="406"/>
      <c r="G9" s="406"/>
      <c r="H9" s="406"/>
      <c r="I9" s="106"/>
      <c r="J9" s="106"/>
      <c r="K9" s="106"/>
      <c r="L9" s="104"/>
      <c r="M9" s="104"/>
      <c r="N9" s="104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1"/>
    </row>
    <row r="10" spans="1:26" ht="15">
      <c r="A10" s="69" t="s">
        <v>2</v>
      </c>
      <c r="B10" s="69"/>
      <c r="C10" s="69"/>
      <c r="D10" s="104"/>
      <c r="E10" s="104"/>
      <c r="F10" s="104"/>
      <c r="G10" s="110"/>
      <c r="H10" s="110"/>
      <c r="I10" s="104"/>
      <c r="J10" s="104"/>
      <c r="K10" s="104"/>
      <c r="L10" s="104"/>
      <c r="M10" s="104"/>
      <c r="N10" s="17"/>
      <c r="O10" s="27"/>
      <c r="P10" s="27"/>
      <c r="Q10" s="27"/>
      <c r="R10" s="108"/>
      <c r="S10" s="108"/>
      <c r="T10" s="17"/>
      <c r="U10" s="108"/>
      <c r="V10" s="108"/>
      <c r="W10" s="108"/>
      <c r="X10" s="108"/>
      <c r="Y10" s="109"/>
      <c r="Z10" s="27" t="s">
        <v>80</v>
      </c>
    </row>
    <row r="11" spans="1:47" s="112" customFormat="1" ht="18.75" customHeight="1">
      <c r="A11" s="356" t="s">
        <v>4</v>
      </c>
      <c r="B11" s="356"/>
      <c r="C11" s="356"/>
      <c r="D11" s="356"/>
      <c r="E11" s="357" t="s">
        <v>5</v>
      </c>
      <c r="F11" s="407" t="s">
        <v>6</v>
      </c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3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</row>
    <row r="12" spans="1:47" s="112" customFormat="1" ht="18.75" customHeight="1">
      <c r="A12" s="356"/>
      <c r="B12" s="356"/>
      <c r="C12" s="356"/>
      <c r="D12" s="356"/>
      <c r="E12" s="357"/>
      <c r="F12" s="407"/>
      <c r="G12" s="369" t="s">
        <v>8</v>
      </c>
      <c r="H12" s="369" t="s">
        <v>9</v>
      </c>
      <c r="I12" s="367" t="s">
        <v>149</v>
      </c>
      <c r="J12" s="402"/>
      <c r="K12" s="403"/>
      <c r="L12" s="367" t="s">
        <v>150</v>
      </c>
      <c r="M12" s="402"/>
      <c r="N12" s="403"/>
      <c r="O12" s="367" t="s">
        <v>151</v>
      </c>
      <c r="P12" s="402"/>
      <c r="Q12" s="403"/>
      <c r="R12" s="367" t="s">
        <v>152</v>
      </c>
      <c r="S12" s="402"/>
      <c r="T12" s="402"/>
      <c r="U12" s="367" t="s">
        <v>153</v>
      </c>
      <c r="V12" s="402"/>
      <c r="W12" s="403"/>
      <c r="X12" s="367" t="s">
        <v>154</v>
      </c>
      <c r="Y12" s="402"/>
      <c r="Z12" s="403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</row>
    <row r="13" spans="1:47" s="112" customFormat="1" ht="66.75" customHeight="1">
      <c r="A13" s="356"/>
      <c r="B13" s="356"/>
      <c r="C13" s="356"/>
      <c r="D13" s="356"/>
      <c r="E13" s="357"/>
      <c r="F13" s="407"/>
      <c r="G13" s="369"/>
      <c r="H13" s="369"/>
      <c r="I13" s="364"/>
      <c r="J13" s="33" t="s">
        <v>8</v>
      </c>
      <c r="K13" s="33" t="s">
        <v>9</v>
      </c>
      <c r="L13" s="364"/>
      <c r="M13" s="33" t="s">
        <v>8</v>
      </c>
      <c r="N13" s="33" t="s">
        <v>9</v>
      </c>
      <c r="O13" s="364"/>
      <c r="P13" s="33" t="s">
        <v>8</v>
      </c>
      <c r="Q13" s="87" t="s">
        <v>9</v>
      </c>
      <c r="R13" s="364"/>
      <c r="S13" s="33" t="s">
        <v>8</v>
      </c>
      <c r="T13" s="87" t="s">
        <v>9</v>
      </c>
      <c r="U13" s="364"/>
      <c r="V13" s="33" t="s">
        <v>8</v>
      </c>
      <c r="W13" s="33" t="s">
        <v>9</v>
      </c>
      <c r="X13" s="364"/>
      <c r="Y13" s="33" t="s">
        <v>8</v>
      </c>
      <c r="Z13" s="33" t="s">
        <v>9</v>
      </c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</row>
    <row r="14" spans="1:47" s="112" customFormat="1" ht="15" customHeight="1">
      <c r="A14" s="357" t="s">
        <v>22</v>
      </c>
      <c r="B14" s="361"/>
      <c r="C14" s="361"/>
      <c r="D14" s="361"/>
      <c r="E14" s="35" t="s">
        <v>23</v>
      </c>
      <c r="F14" s="113">
        <v>1</v>
      </c>
      <c r="G14" s="113">
        <v>2</v>
      </c>
      <c r="H14" s="113">
        <v>3</v>
      </c>
      <c r="I14" s="36">
        <v>4</v>
      </c>
      <c r="J14" s="36">
        <v>5</v>
      </c>
      <c r="K14" s="36">
        <v>6</v>
      </c>
      <c r="L14" s="36">
        <v>7</v>
      </c>
      <c r="M14" s="36">
        <v>8</v>
      </c>
      <c r="N14" s="36">
        <v>9</v>
      </c>
      <c r="O14" s="36">
        <v>10</v>
      </c>
      <c r="P14" s="36">
        <v>11</v>
      </c>
      <c r="Q14" s="36">
        <v>12</v>
      </c>
      <c r="R14" s="36">
        <v>13</v>
      </c>
      <c r="S14" s="36">
        <v>14</v>
      </c>
      <c r="T14" s="36">
        <v>15</v>
      </c>
      <c r="U14" s="36">
        <v>16</v>
      </c>
      <c r="V14" s="36">
        <v>17</v>
      </c>
      <c r="W14" s="36">
        <v>18</v>
      </c>
      <c r="X14" s="36">
        <v>19</v>
      </c>
      <c r="Y14" s="36">
        <v>20</v>
      </c>
      <c r="Z14" s="36">
        <v>21</v>
      </c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</row>
    <row r="15" spans="1:47" s="69" customFormat="1" ht="14.25" customHeight="1">
      <c r="A15" s="408" t="s">
        <v>62</v>
      </c>
      <c r="B15" s="409"/>
      <c r="C15" s="409"/>
      <c r="D15" s="409"/>
      <c r="E15" s="64">
        <v>1</v>
      </c>
      <c r="F15" s="67">
        <f>+F19+F23+F27+F31</f>
        <v>145345</v>
      </c>
      <c r="G15" s="67">
        <f aca="true" t="shared" si="0" ref="G15:Z15">+G19+G23+G27+G31</f>
        <v>56744</v>
      </c>
      <c r="H15" s="67">
        <f t="shared" si="0"/>
        <v>88601</v>
      </c>
      <c r="I15" s="67">
        <f t="shared" si="0"/>
        <v>56806</v>
      </c>
      <c r="J15" s="67">
        <f t="shared" si="0"/>
        <v>21291</v>
      </c>
      <c r="K15" s="67">
        <f t="shared" si="0"/>
        <v>35515</v>
      </c>
      <c r="L15" s="67">
        <f t="shared" si="0"/>
        <v>29348</v>
      </c>
      <c r="M15" s="67">
        <f t="shared" si="0"/>
        <v>11788</v>
      </c>
      <c r="N15" s="67">
        <f t="shared" si="0"/>
        <v>17560</v>
      </c>
      <c r="O15" s="67">
        <f t="shared" si="0"/>
        <v>25669</v>
      </c>
      <c r="P15" s="67">
        <f t="shared" si="0"/>
        <v>9937</v>
      </c>
      <c r="Q15" s="67">
        <f t="shared" si="0"/>
        <v>15732</v>
      </c>
      <c r="R15" s="67">
        <f t="shared" si="0"/>
        <v>26959</v>
      </c>
      <c r="S15" s="67">
        <f t="shared" si="0"/>
        <v>11193</v>
      </c>
      <c r="T15" s="67">
        <f t="shared" si="0"/>
        <v>15766</v>
      </c>
      <c r="U15" s="67">
        <f t="shared" si="0"/>
        <v>3604</v>
      </c>
      <c r="V15" s="67">
        <f t="shared" si="0"/>
        <v>1417</v>
      </c>
      <c r="W15" s="67">
        <f t="shared" si="0"/>
        <v>2187</v>
      </c>
      <c r="X15" s="67">
        <f t="shared" si="0"/>
        <v>2959</v>
      </c>
      <c r="Y15" s="67">
        <f t="shared" si="0"/>
        <v>1118</v>
      </c>
      <c r="Z15" s="67">
        <f t="shared" si="0"/>
        <v>1841</v>
      </c>
      <c r="AA15" s="123"/>
      <c r="AB15" s="123">
        <f aca="true" t="shared" si="1" ref="AB15:AB34">+F15-I15-L15-O15-R15-U15-X15</f>
        <v>0</v>
      </c>
      <c r="AC15" s="123">
        <f aca="true" t="shared" si="2" ref="AC15:AD30">+G15-J15-M15-P15-S15-V15-Y15</f>
        <v>0</v>
      </c>
      <c r="AD15" s="123">
        <f t="shared" si="2"/>
        <v>0</v>
      </c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47" s="112" customFormat="1" ht="14.25" customHeight="1">
      <c r="A16" s="410" t="s">
        <v>155</v>
      </c>
      <c r="B16" s="411"/>
      <c r="C16" s="411"/>
      <c r="D16" s="411"/>
      <c r="E16" s="39">
        <v>2</v>
      </c>
      <c r="F16" s="66">
        <v>136595</v>
      </c>
      <c r="G16" s="66">
        <v>53505</v>
      </c>
      <c r="H16" s="66">
        <v>83090</v>
      </c>
      <c r="I16" s="66">
        <v>52484</v>
      </c>
      <c r="J16" s="66">
        <v>19683</v>
      </c>
      <c r="K16" s="66">
        <v>32801</v>
      </c>
      <c r="L16" s="66">
        <v>27472</v>
      </c>
      <c r="M16" s="66">
        <v>11227</v>
      </c>
      <c r="N16" s="66">
        <v>16245</v>
      </c>
      <c r="O16" s="66">
        <v>24429</v>
      </c>
      <c r="P16" s="66">
        <v>9410</v>
      </c>
      <c r="Q16" s="66">
        <v>15019</v>
      </c>
      <c r="R16" s="66">
        <v>25794</v>
      </c>
      <c r="S16" s="66">
        <v>10729</v>
      </c>
      <c r="T16" s="66">
        <v>15065</v>
      </c>
      <c r="U16" s="66">
        <v>3463</v>
      </c>
      <c r="V16" s="66">
        <v>1340</v>
      </c>
      <c r="W16" s="66">
        <v>2123</v>
      </c>
      <c r="X16" s="66">
        <v>2953</v>
      </c>
      <c r="Y16" s="66">
        <v>1116</v>
      </c>
      <c r="Z16" s="66">
        <v>1837</v>
      </c>
      <c r="AA16" s="111"/>
      <c r="AB16" s="111">
        <f t="shared" si="1"/>
        <v>0</v>
      </c>
      <c r="AC16" s="111">
        <f t="shared" si="2"/>
        <v>0</v>
      </c>
      <c r="AD16" s="111">
        <f t="shared" si="2"/>
        <v>0</v>
      </c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</row>
    <row r="17" spans="1:47" s="112" customFormat="1" ht="14.25" customHeight="1">
      <c r="A17" s="410" t="s">
        <v>156</v>
      </c>
      <c r="B17" s="411"/>
      <c r="C17" s="411"/>
      <c r="D17" s="411"/>
      <c r="E17" s="39">
        <v>3</v>
      </c>
      <c r="F17" s="66">
        <v>6819</v>
      </c>
      <c r="G17" s="66">
        <v>2339</v>
      </c>
      <c r="H17" s="66">
        <v>4480</v>
      </c>
      <c r="I17" s="66">
        <v>3358</v>
      </c>
      <c r="J17" s="66">
        <v>1156</v>
      </c>
      <c r="K17" s="66">
        <v>2202</v>
      </c>
      <c r="L17" s="66">
        <v>1535</v>
      </c>
      <c r="M17" s="66">
        <v>432</v>
      </c>
      <c r="N17" s="66">
        <v>1103</v>
      </c>
      <c r="O17" s="66">
        <v>931</v>
      </c>
      <c r="P17" s="66">
        <v>378</v>
      </c>
      <c r="Q17" s="66">
        <v>553</v>
      </c>
      <c r="R17" s="66">
        <v>848</v>
      </c>
      <c r="S17" s="66">
        <v>294</v>
      </c>
      <c r="T17" s="66">
        <v>554</v>
      </c>
      <c r="U17" s="66">
        <v>141</v>
      </c>
      <c r="V17" s="66">
        <v>77</v>
      </c>
      <c r="W17" s="66">
        <v>64</v>
      </c>
      <c r="X17" s="66">
        <v>6</v>
      </c>
      <c r="Y17" s="66">
        <v>2</v>
      </c>
      <c r="Z17" s="66">
        <v>4</v>
      </c>
      <c r="AA17" s="111"/>
      <c r="AB17" s="111">
        <f t="shared" si="1"/>
        <v>0</v>
      </c>
      <c r="AC17" s="111">
        <f t="shared" si="2"/>
        <v>0</v>
      </c>
      <c r="AD17" s="111">
        <f t="shared" si="2"/>
        <v>0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</row>
    <row r="18" spans="1:47" s="112" customFormat="1" ht="14.25" customHeight="1">
      <c r="A18" s="410" t="s">
        <v>157</v>
      </c>
      <c r="B18" s="411"/>
      <c r="C18" s="411"/>
      <c r="D18" s="411"/>
      <c r="E18" s="39">
        <v>4</v>
      </c>
      <c r="F18" s="66">
        <v>1931</v>
      </c>
      <c r="G18" s="66">
        <v>900</v>
      </c>
      <c r="H18" s="66">
        <v>1031</v>
      </c>
      <c r="I18" s="66">
        <v>964</v>
      </c>
      <c r="J18" s="66">
        <v>452</v>
      </c>
      <c r="K18" s="66">
        <v>512</v>
      </c>
      <c r="L18" s="66">
        <v>341</v>
      </c>
      <c r="M18" s="66">
        <v>129</v>
      </c>
      <c r="N18" s="66">
        <v>212</v>
      </c>
      <c r="O18" s="66">
        <v>309</v>
      </c>
      <c r="P18" s="66">
        <v>149</v>
      </c>
      <c r="Q18" s="66">
        <v>160</v>
      </c>
      <c r="R18" s="66">
        <v>317</v>
      </c>
      <c r="S18" s="66">
        <v>170</v>
      </c>
      <c r="T18" s="66">
        <v>147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111"/>
      <c r="AB18" s="111">
        <f t="shared" si="1"/>
        <v>0</v>
      </c>
      <c r="AC18" s="111">
        <f t="shared" si="2"/>
        <v>0</v>
      </c>
      <c r="AD18" s="111">
        <f t="shared" si="2"/>
        <v>0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</row>
    <row r="19" spans="1:47" s="69" customFormat="1" ht="14.25" customHeight="1">
      <c r="A19" s="412" t="s">
        <v>85</v>
      </c>
      <c r="B19" s="413"/>
      <c r="C19" s="413"/>
      <c r="D19" s="413"/>
      <c r="E19" s="64">
        <v>5</v>
      </c>
      <c r="F19" s="67">
        <f>SUM(F20:F22)</f>
        <v>2792</v>
      </c>
      <c r="G19" s="67">
        <f aca="true" t="shared" si="3" ref="G19:Z19">SUM(G20:G22)</f>
        <v>622</v>
      </c>
      <c r="H19" s="67">
        <f t="shared" si="3"/>
        <v>2170</v>
      </c>
      <c r="I19" s="67">
        <f t="shared" si="3"/>
        <v>1317</v>
      </c>
      <c r="J19" s="67">
        <f t="shared" si="3"/>
        <v>262</v>
      </c>
      <c r="K19" s="67">
        <f t="shared" si="3"/>
        <v>1055</v>
      </c>
      <c r="L19" s="67">
        <f t="shared" si="3"/>
        <v>684</v>
      </c>
      <c r="M19" s="67">
        <f t="shared" si="3"/>
        <v>151</v>
      </c>
      <c r="N19" s="67">
        <f t="shared" si="3"/>
        <v>533</v>
      </c>
      <c r="O19" s="67">
        <f t="shared" si="3"/>
        <v>709</v>
      </c>
      <c r="P19" s="67">
        <f t="shared" si="3"/>
        <v>142</v>
      </c>
      <c r="Q19" s="67">
        <f t="shared" si="3"/>
        <v>567</v>
      </c>
      <c r="R19" s="67">
        <f t="shared" si="3"/>
        <v>74</v>
      </c>
      <c r="S19" s="67">
        <f t="shared" si="3"/>
        <v>60</v>
      </c>
      <c r="T19" s="67">
        <f t="shared" si="3"/>
        <v>14</v>
      </c>
      <c r="U19" s="67">
        <f t="shared" si="3"/>
        <v>8</v>
      </c>
      <c r="V19" s="67">
        <f t="shared" si="3"/>
        <v>7</v>
      </c>
      <c r="W19" s="67">
        <f t="shared" si="3"/>
        <v>1</v>
      </c>
      <c r="X19" s="67">
        <f t="shared" si="3"/>
        <v>0</v>
      </c>
      <c r="Y19" s="67">
        <f t="shared" si="3"/>
        <v>0</v>
      </c>
      <c r="Z19" s="67">
        <f t="shared" si="3"/>
        <v>0</v>
      </c>
      <c r="AA19" s="123"/>
      <c r="AB19" s="123">
        <f t="shared" si="1"/>
        <v>0</v>
      </c>
      <c r="AC19" s="123">
        <f t="shared" si="2"/>
        <v>0</v>
      </c>
      <c r="AD19" s="123">
        <f t="shared" si="2"/>
        <v>0</v>
      </c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</row>
    <row r="20" spans="1:47" s="112" customFormat="1" ht="14.25" customHeight="1">
      <c r="A20" s="410" t="s">
        <v>155</v>
      </c>
      <c r="B20" s="411"/>
      <c r="C20" s="411"/>
      <c r="D20" s="411"/>
      <c r="E20" s="39">
        <v>6</v>
      </c>
      <c r="F20" s="66">
        <v>2792</v>
      </c>
      <c r="G20" s="66">
        <v>622</v>
      </c>
      <c r="H20" s="66">
        <v>2170</v>
      </c>
      <c r="I20" s="66">
        <v>1317</v>
      </c>
      <c r="J20" s="66">
        <v>262</v>
      </c>
      <c r="K20" s="66">
        <v>1055</v>
      </c>
      <c r="L20" s="66">
        <v>684</v>
      </c>
      <c r="M20" s="66">
        <v>151</v>
      </c>
      <c r="N20" s="66">
        <v>533</v>
      </c>
      <c r="O20" s="66">
        <v>709</v>
      </c>
      <c r="P20" s="66">
        <v>142</v>
      </c>
      <c r="Q20" s="66">
        <v>567</v>
      </c>
      <c r="R20" s="66">
        <v>74</v>
      </c>
      <c r="S20" s="66">
        <v>60</v>
      </c>
      <c r="T20" s="66">
        <v>14</v>
      </c>
      <c r="U20" s="66">
        <v>8</v>
      </c>
      <c r="V20" s="66">
        <v>7</v>
      </c>
      <c r="W20" s="66">
        <v>1</v>
      </c>
      <c r="X20" s="66">
        <v>0</v>
      </c>
      <c r="Y20" s="66">
        <v>0</v>
      </c>
      <c r="Z20" s="66">
        <v>0</v>
      </c>
      <c r="AA20" s="111"/>
      <c r="AB20" s="111">
        <f t="shared" si="1"/>
        <v>0</v>
      </c>
      <c r="AC20" s="111">
        <f t="shared" si="2"/>
        <v>0</v>
      </c>
      <c r="AD20" s="111">
        <f t="shared" si="2"/>
        <v>0</v>
      </c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</row>
    <row r="21" spans="1:47" s="112" customFormat="1" ht="14.25" customHeight="1">
      <c r="A21" s="410" t="s">
        <v>156</v>
      </c>
      <c r="B21" s="411"/>
      <c r="C21" s="411"/>
      <c r="D21" s="411"/>
      <c r="E21" s="39">
        <v>7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111"/>
      <c r="AB21" s="111">
        <f t="shared" si="1"/>
        <v>0</v>
      </c>
      <c r="AC21" s="111">
        <f t="shared" si="2"/>
        <v>0</v>
      </c>
      <c r="AD21" s="111">
        <f t="shared" si="2"/>
        <v>0</v>
      </c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</row>
    <row r="22" spans="1:47" s="112" customFormat="1" ht="14.25" customHeight="1">
      <c r="A22" s="410" t="s">
        <v>157</v>
      </c>
      <c r="B22" s="411"/>
      <c r="C22" s="411"/>
      <c r="D22" s="411"/>
      <c r="E22" s="39">
        <v>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111"/>
      <c r="AB22" s="111">
        <f t="shared" si="1"/>
        <v>0</v>
      </c>
      <c r="AC22" s="111">
        <f t="shared" si="2"/>
        <v>0</v>
      </c>
      <c r="AD22" s="111">
        <f t="shared" si="2"/>
        <v>0</v>
      </c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s="65" customFormat="1" ht="14.25" customHeight="1">
      <c r="A23" s="412" t="s">
        <v>86</v>
      </c>
      <c r="B23" s="413"/>
      <c r="C23" s="413"/>
      <c r="D23" s="413"/>
      <c r="E23" s="64">
        <v>9</v>
      </c>
      <c r="F23" s="67">
        <f>SUM(F24:F26)</f>
        <v>113322</v>
      </c>
      <c r="G23" s="67">
        <f aca="true" t="shared" si="4" ref="G23:Z23">SUM(G24:G26)</f>
        <v>45437</v>
      </c>
      <c r="H23" s="67">
        <f t="shared" si="4"/>
        <v>67885</v>
      </c>
      <c r="I23" s="67">
        <f t="shared" si="4"/>
        <v>38746</v>
      </c>
      <c r="J23" s="67">
        <f t="shared" si="4"/>
        <v>15315</v>
      </c>
      <c r="K23" s="67">
        <f t="shared" si="4"/>
        <v>23431</v>
      </c>
      <c r="L23" s="67">
        <f t="shared" si="4"/>
        <v>21135</v>
      </c>
      <c r="M23" s="67">
        <f t="shared" si="4"/>
        <v>8710</v>
      </c>
      <c r="N23" s="67">
        <f t="shared" si="4"/>
        <v>12425</v>
      </c>
      <c r="O23" s="67">
        <f t="shared" si="4"/>
        <v>21609</v>
      </c>
      <c r="P23" s="67">
        <f t="shared" si="4"/>
        <v>8406</v>
      </c>
      <c r="Q23" s="67">
        <f t="shared" si="4"/>
        <v>13203</v>
      </c>
      <c r="R23" s="67">
        <f t="shared" si="4"/>
        <v>25640</v>
      </c>
      <c r="S23" s="67">
        <f t="shared" si="4"/>
        <v>10638</v>
      </c>
      <c r="T23" s="67">
        <f t="shared" si="4"/>
        <v>15002</v>
      </c>
      <c r="U23" s="67">
        <f t="shared" si="4"/>
        <v>3365</v>
      </c>
      <c r="V23" s="67">
        <f t="shared" si="4"/>
        <v>1308</v>
      </c>
      <c r="W23" s="67">
        <f t="shared" si="4"/>
        <v>2057</v>
      </c>
      <c r="X23" s="67">
        <f t="shared" si="4"/>
        <v>2827</v>
      </c>
      <c r="Y23" s="67">
        <f t="shared" si="4"/>
        <v>1060</v>
      </c>
      <c r="Z23" s="67">
        <f t="shared" si="4"/>
        <v>1767</v>
      </c>
      <c r="AA23" s="124"/>
      <c r="AB23" s="123">
        <f t="shared" si="1"/>
        <v>0</v>
      </c>
      <c r="AC23" s="123">
        <f t="shared" si="2"/>
        <v>0</v>
      </c>
      <c r="AD23" s="123">
        <f t="shared" si="2"/>
        <v>0</v>
      </c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30" ht="14.25" customHeight="1">
      <c r="A24" s="410" t="s">
        <v>155</v>
      </c>
      <c r="B24" s="411"/>
      <c r="C24" s="411"/>
      <c r="D24" s="411"/>
      <c r="E24" s="39">
        <v>10</v>
      </c>
      <c r="F24" s="66">
        <v>107388</v>
      </c>
      <c r="G24" s="66">
        <v>43085</v>
      </c>
      <c r="H24" s="66">
        <v>64303</v>
      </c>
      <c r="I24" s="66">
        <v>35604</v>
      </c>
      <c r="J24" s="66">
        <v>14124</v>
      </c>
      <c r="K24" s="66">
        <v>21480</v>
      </c>
      <c r="L24" s="66">
        <v>20143</v>
      </c>
      <c r="M24" s="66">
        <v>8366</v>
      </c>
      <c r="N24" s="66">
        <v>11777</v>
      </c>
      <c r="O24" s="66">
        <v>20624</v>
      </c>
      <c r="P24" s="66">
        <v>7969</v>
      </c>
      <c r="Q24" s="66">
        <v>12655</v>
      </c>
      <c r="R24" s="66">
        <v>24909</v>
      </c>
      <c r="S24" s="66">
        <v>10310</v>
      </c>
      <c r="T24" s="66">
        <v>14599</v>
      </c>
      <c r="U24" s="66">
        <v>3286</v>
      </c>
      <c r="V24" s="66">
        <v>1258</v>
      </c>
      <c r="W24" s="66">
        <v>2028</v>
      </c>
      <c r="X24" s="66">
        <v>2822</v>
      </c>
      <c r="Y24" s="66">
        <v>1058</v>
      </c>
      <c r="Z24" s="66">
        <v>1764</v>
      </c>
      <c r="AB24" s="111">
        <f t="shared" si="1"/>
        <v>0</v>
      </c>
      <c r="AC24" s="111">
        <f t="shared" si="2"/>
        <v>0</v>
      </c>
      <c r="AD24" s="111">
        <f t="shared" si="2"/>
        <v>0</v>
      </c>
    </row>
    <row r="25" spans="1:30" ht="14.25" customHeight="1">
      <c r="A25" s="410" t="s">
        <v>156</v>
      </c>
      <c r="B25" s="411"/>
      <c r="C25" s="411"/>
      <c r="D25" s="411"/>
      <c r="E25" s="39">
        <v>11</v>
      </c>
      <c r="F25" s="66">
        <v>4023</v>
      </c>
      <c r="G25" s="66">
        <v>1462</v>
      </c>
      <c r="H25" s="66">
        <v>2561</v>
      </c>
      <c r="I25" s="66">
        <v>2188</v>
      </c>
      <c r="J25" s="66">
        <v>742</v>
      </c>
      <c r="K25" s="66">
        <v>1446</v>
      </c>
      <c r="L25" s="66">
        <v>661</v>
      </c>
      <c r="M25" s="66">
        <v>222</v>
      </c>
      <c r="N25" s="66">
        <v>439</v>
      </c>
      <c r="O25" s="66">
        <v>676</v>
      </c>
      <c r="P25" s="66">
        <v>288</v>
      </c>
      <c r="Q25" s="66">
        <v>388</v>
      </c>
      <c r="R25" s="66">
        <v>414</v>
      </c>
      <c r="S25" s="66">
        <v>158</v>
      </c>
      <c r="T25" s="66">
        <v>256</v>
      </c>
      <c r="U25" s="66">
        <v>79</v>
      </c>
      <c r="V25" s="66">
        <v>50</v>
      </c>
      <c r="W25" s="66">
        <v>29</v>
      </c>
      <c r="X25" s="66">
        <v>5</v>
      </c>
      <c r="Y25" s="66">
        <v>2</v>
      </c>
      <c r="Z25" s="66">
        <v>3</v>
      </c>
      <c r="AB25" s="111">
        <f t="shared" si="1"/>
        <v>0</v>
      </c>
      <c r="AC25" s="111">
        <f t="shared" si="2"/>
        <v>0</v>
      </c>
      <c r="AD25" s="111">
        <f t="shared" si="2"/>
        <v>0</v>
      </c>
    </row>
    <row r="26" spans="1:30" s="115" customFormat="1" ht="14.25" customHeight="1">
      <c r="A26" s="410" t="s">
        <v>157</v>
      </c>
      <c r="B26" s="411"/>
      <c r="C26" s="411"/>
      <c r="D26" s="411"/>
      <c r="E26" s="39">
        <v>12</v>
      </c>
      <c r="F26" s="66">
        <v>1911</v>
      </c>
      <c r="G26" s="66">
        <v>890</v>
      </c>
      <c r="H26" s="66">
        <v>1021</v>
      </c>
      <c r="I26" s="66">
        <v>954</v>
      </c>
      <c r="J26" s="66">
        <v>449</v>
      </c>
      <c r="K26" s="66">
        <v>505</v>
      </c>
      <c r="L26" s="66">
        <v>331</v>
      </c>
      <c r="M26" s="66">
        <v>122</v>
      </c>
      <c r="N26" s="66">
        <v>209</v>
      </c>
      <c r="O26" s="66">
        <v>309</v>
      </c>
      <c r="P26" s="66">
        <v>149</v>
      </c>
      <c r="Q26" s="66">
        <v>160</v>
      </c>
      <c r="R26" s="66">
        <v>317</v>
      </c>
      <c r="S26" s="66">
        <v>170</v>
      </c>
      <c r="T26" s="66">
        <v>147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B26" s="111">
        <f t="shared" si="1"/>
        <v>0</v>
      </c>
      <c r="AC26" s="111">
        <f t="shared" si="2"/>
        <v>0</v>
      </c>
      <c r="AD26" s="111">
        <f t="shared" si="2"/>
        <v>0</v>
      </c>
    </row>
    <row r="27" spans="1:30" s="125" customFormat="1" ht="14.25" customHeight="1">
      <c r="A27" s="412" t="s">
        <v>87</v>
      </c>
      <c r="B27" s="413"/>
      <c r="C27" s="413"/>
      <c r="D27" s="413"/>
      <c r="E27" s="64">
        <v>13</v>
      </c>
      <c r="F27" s="67">
        <f>SUM(F28:F30)</f>
        <v>24171</v>
      </c>
      <c r="G27" s="67">
        <f aca="true" t="shared" si="5" ref="G27:Z27">SUM(G28:G30)</f>
        <v>8555</v>
      </c>
      <c r="H27" s="67">
        <f t="shared" si="5"/>
        <v>15616</v>
      </c>
      <c r="I27" s="67">
        <f t="shared" si="5"/>
        <v>14491</v>
      </c>
      <c r="J27" s="67">
        <f t="shared" si="5"/>
        <v>4779</v>
      </c>
      <c r="K27" s="67">
        <f t="shared" si="5"/>
        <v>9712</v>
      </c>
      <c r="L27" s="67">
        <f t="shared" si="5"/>
        <v>6841</v>
      </c>
      <c r="M27" s="67">
        <f t="shared" si="5"/>
        <v>2623</v>
      </c>
      <c r="N27" s="67">
        <f t="shared" si="5"/>
        <v>4218</v>
      </c>
      <c r="O27" s="67">
        <f t="shared" si="5"/>
        <v>2321</v>
      </c>
      <c r="P27" s="67">
        <f t="shared" si="5"/>
        <v>939</v>
      </c>
      <c r="Q27" s="67">
        <f t="shared" si="5"/>
        <v>1382</v>
      </c>
      <c r="R27" s="67">
        <f t="shared" si="5"/>
        <v>389</v>
      </c>
      <c r="S27" s="67">
        <f t="shared" si="5"/>
        <v>166</v>
      </c>
      <c r="T27" s="67">
        <f t="shared" si="5"/>
        <v>223</v>
      </c>
      <c r="U27" s="67">
        <f t="shared" si="5"/>
        <v>116</v>
      </c>
      <c r="V27" s="67">
        <f t="shared" si="5"/>
        <v>46</v>
      </c>
      <c r="W27" s="67">
        <f t="shared" si="5"/>
        <v>70</v>
      </c>
      <c r="X27" s="67">
        <f t="shared" si="5"/>
        <v>13</v>
      </c>
      <c r="Y27" s="67">
        <f t="shared" si="5"/>
        <v>2</v>
      </c>
      <c r="Z27" s="67">
        <f t="shared" si="5"/>
        <v>11</v>
      </c>
      <c r="AB27" s="123">
        <f t="shared" si="1"/>
        <v>0</v>
      </c>
      <c r="AC27" s="123">
        <f t="shared" si="2"/>
        <v>0</v>
      </c>
      <c r="AD27" s="123">
        <f t="shared" si="2"/>
        <v>0</v>
      </c>
    </row>
    <row r="28" spans="1:30" s="115" customFormat="1" ht="14.25" customHeight="1">
      <c r="A28" s="410" t="s">
        <v>155</v>
      </c>
      <c r="B28" s="411"/>
      <c r="C28" s="411"/>
      <c r="D28" s="411"/>
      <c r="E28" s="39">
        <v>14</v>
      </c>
      <c r="F28" s="66">
        <v>22088</v>
      </c>
      <c r="G28" s="66">
        <v>7924</v>
      </c>
      <c r="H28" s="66">
        <v>14164</v>
      </c>
      <c r="I28" s="66">
        <v>13410</v>
      </c>
      <c r="J28" s="66">
        <v>4409</v>
      </c>
      <c r="K28" s="66">
        <v>9001</v>
      </c>
      <c r="L28" s="66">
        <v>6077</v>
      </c>
      <c r="M28" s="66">
        <v>2453</v>
      </c>
      <c r="N28" s="66">
        <v>3624</v>
      </c>
      <c r="O28" s="66">
        <v>2208</v>
      </c>
      <c r="P28" s="66">
        <v>896</v>
      </c>
      <c r="Q28" s="66">
        <v>1312</v>
      </c>
      <c r="R28" s="66">
        <v>324</v>
      </c>
      <c r="S28" s="66">
        <v>143</v>
      </c>
      <c r="T28" s="66">
        <v>181</v>
      </c>
      <c r="U28" s="66">
        <v>57</v>
      </c>
      <c r="V28" s="66">
        <v>21</v>
      </c>
      <c r="W28" s="66">
        <v>36</v>
      </c>
      <c r="X28" s="66">
        <v>12</v>
      </c>
      <c r="Y28" s="66">
        <v>2</v>
      </c>
      <c r="Z28" s="66">
        <v>10</v>
      </c>
      <c r="AB28" s="111">
        <f t="shared" si="1"/>
        <v>0</v>
      </c>
      <c r="AC28" s="111">
        <f t="shared" si="2"/>
        <v>0</v>
      </c>
      <c r="AD28" s="111">
        <f t="shared" si="2"/>
        <v>0</v>
      </c>
    </row>
    <row r="29" spans="1:30" s="115" customFormat="1" ht="14.25" customHeight="1">
      <c r="A29" s="410" t="s">
        <v>156</v>
      </c>
      <c r="B29" s="411"/>
      <c r="C29" s="411"/>
      <c r="D29" s="411"/>
      <c r="E29" s="39">
        <v>15</v>
      </c>
      <c r="F29" s="66">
        <v>2063</v>
      </c>
      <c r="G29" s="66">
        <v>621</v>
      </c>
      <c r="H29" s="66">
        <v>1442</v>
      </c>
      <c r="I29" s="66">
        <v>1071</v>
      </c>
      <c r="J29" s="66">
        <v>367</v>
      </c>
      <c r="K29" s="66">
        <v>704</v>
      </c>
      <c r="L29" s="66">
        <v>754</v>
      </c>
      <c r="M29" s="66">
        <v>163</v>
      </c>
      <c r="N29" s="66">
        <v>591</v>
      </c>
      <c r="O29" s="66">
        <v>113</v>
      </c>
      <c r="P29" s="66">
        <v>43</v>
      </c>
      <c r="Q29" s="66">
        <v>70</v>
      </c>
      <c r="R29" s="66">
        <v>65</v>
      </c>
      <c r="S29" s="66">
        <v>23</v>
      </c>
      <c r="T29" s="66">
        <v>42</v>
      </c>
      <c r="U29" s="66">
        <v>59</v>
      </c>
      <c r="V29" s="66">
        <v>25</v>
      </c>
      <c r="W29" s="66">
        <v>34</v>
      </c>
      <c r="X29" s="66">
        <v>1</v>
      </c>
      <c r="Y29" s="66">
        <v>0</v>
      </c>
      <c r="Z29" s="66">
        <v>1</v>
      </c>
      <c r="AB29" s="111">
        <f t="shared" si="1"/>
        <v>0</v>
      </c>
      <c r="AC29" s="111">
        <f t="shared" si="2"/>
        <v>0</v>
      </c>
      <c r="AD29" s="111">
        <f t="shared" si="2"/>
        <v>0</v>
      </c>
    </row>
    <row r="30" spans="1:30" s="115" customFormat="1" ht="14.25" customHeight="1">
      <c r="A30" s="410" t="s">
        <v>157</v>
      </c>
      <c r="B30" s="411"/>
      <c r="C30" s="411"/>
      <c r="D30" s="411"/>
      <c r="E30" s="39">
        <v>16</v>
      </c>
      <c r="F30" s="66">
        <v>20</v>
      </c>
      <c r="G30" s="66">
        <v>10</v>
      </c>
      <c r="H30" s="66">
        <v>10</v>
      </c>
      <c r="I30" s="66">
        <v>10</v>
      </c>
      <c r="J30" s="66">
        <v>3</v>
      </c>
      <c r="K30" s="66">
        <v>7</v>
      </c>
      <c r="L30" s="66">
        <v>10</v>
      </c>
      <c r="M30" s="66">
        <v>7</v>
      </c>
      <c r="N30" s="66">
        <v>3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B30" s="111">
        <f t="shared" si="1"/>
        <v>0</v>
      </c>
      <c r="AC30" s="111">
        <f t="shared" si="2"/>
        <v>0</v>
      </c>
      <c r="AD30" s="111">
        <f t="shared" si="2"/>
        <v>0</v>
      </c>
    </row>
    <row r="31" spans="1:30" s="125" customFormat="1" ht="14.25" customHeight="1">
      <c r="A31" s="412" t="s">
        <v>88</v>
      </c>
      <c r="B31" s="413"/>
      <c r="C31" s="413"/>
      <c r="D31" s="413"/>
      <c r="E31" s="64">
        <v>17</v>
      </c>
      <c r="F31" s="67">
        <f>+F32+F33+F34</f>
        <v>5060</v>
      </c>
      <c r="G31" s="67">
        <f aca="true" t="shared" si="6" ref="G31:Z31">+G32+G33+G34</f>
        <v>2130</v>
      </c>
      <c r="H31" s="67">
        <f t="shared" si="6"/>
        <v>2930</v>
      </c>
      <c r="I31" s="67">
        <f t="shared" si="6"/>
        <v>2252</v>
      </c>
      <c r="J31" s="67">
        <f t="shared" si="6"/>
        <v>935</v>
      </c>
      <c r="K31" s="67">
        <f t="shared" si="6"/>
        <v>1317</v>
      </c>
      <c r="L31" s="67">
        <f t="shared" si="6"/>
        <v>688</v>
      </c>
      <c r="M31" s="67">
        <f t="shared" si="6"/>
        <v>304</v>
      </c>
      <c r="N31" s="67">
        <f t="shared" si="6"/>
        <v>384</v>
      </c>
      <c r="O31" s="67">
        <f t="shared" si="6"/>
        <v>1030</v>
      </c>
      <c r="P31" s="67">
        <f t="shared" si="6"/>
        <v>450</v>
      </c>
      <c r="Q31" s="67">
        <f t="shared" si="6"/>
        <v>580</v>
      </c>
      <c r="R31" s="67">
        <f t="shared" si="6"/>
        <v>856</v>
      </c>
      <c r="S31" s="67">
        <f t="shared" si="6"/>
        <v>329</v>
      </c>
      <c r="T31" s="67">
        <f t="shared" si="6"/>
        <v>527</v>
      </c>
      <c r="U31" s="67">
        <f t="shared" si="6"/>
        <v>115</v>
      </c>
      <c r="V31" s="67">
        <f t="shared" si="6"/>
        <v>56</v>
      </c>
      <c r="W31" s="67">
        <f t="shared" si="6"/>
        <v>59</v>
      </c>
      <c r="X31" s="67">
        <f t="shared" si="6"/>
        <v>119</v>
      </c>
      <c r="Y31" s="67">
        <f t="shared" si="6"/>
        <v>56</v>
      </c>
      <c r="Z31" s="67">
        <f t="shared" si="6"/>
        <v>63</v>
      </c>
      <c r="AB31" s="123">
        <f t="shared" si="1"/>
        <v>0</v>
      </c>
      <c r="AC31" s="123">
        <f aca="true" t="shared" si="7" ref="AC31:AD34">+G31-J31-M31-P31-S31-V31-Y31</f>
        <v>0</v>
      </c>
      <c r="AD31" s="123">
        <f t="shared" si="7"/>
        <v>0</v>
      </c>
    </row>
    <row r="32" spans="1:30" s="115" customFormat="1" ht="14.25" customHeight="1">
      <c r="A32" s="410" t="s">
        <v>155</v>
      </c>
      <c r="B32" s="411"/>
      <c r="C32" s="411"/>
      <c r="D32" s="411"/>
      <c r="E32" s="39">
        <v>18</v>
      </c>
      <c r="F32" s="66">
        <v>4327</v>
      </c>
      <c r="G32" s="66">
        <v>1874</v>
      </c>
      <c r="H32" s="66">
        <v>2453</v>
      </c>
      <c r="I32" s="66">
        <v>2153</v>
      </c>
      <c r="J32" s="66">
        <v>888</v>
      </c>
      <c r="K32" s="66">
        <v>1265</v>
      </c>
      <c r="L32" s="66">
        <v>568</v>
      </c>
      <c r="M32" s="66">
        <v>257</v>
      </c>
      <c r="N32" s="66">
        <v>311</v>
      </c>
      <c r="O32" s="66">
        <v>888</v>
      </c>
      <c r="P32" s="66">
        <v>403</v>
      </c>
      <c r="Q32" s="66">
        <v>485</v>
      </c>
      <c r="R32" s="66">
        <v>487</v>
      </c>
      <c r="S32" s="66">
        <v>216</v>
      </c>
      <c r="T32" s="66">
        <v>271</v>
      </c>
      <c r="U32" s="66">
        <v>112</v>
      </c>
      <c r="V32" s="66">
        <v>54</v>
      </c>
      <c r="W32" s="66">
        <v>58</v>
      </c>
      <c r="X32" s="66">
        <v>119</v>
      </c>
      <c r="Y32" s="66">
        <v>56</v>
      </c>
      <c r="Z32" s="66">
        <v>63</v>
      </c>
      <c r="AB32" s="111">
        <f t="shared" si="1"/>
        <v>0</v>
      </c>
      <c r="AC32" s="111">
        <f t="shared" si="7"/>
        <v>0</v>
      </c>
      <c r="AD32" s="111">
        <f t="shared" si="7"/>
        <v>0</v>
      </c>
    </row>
    <row r="33" spans="1:30" ht="14.25" customHeight="1">
      <c r="A33" s="410" t="s">
        <v>156</v>
      </c>
      <c r="B33" s="411"/>
      <c r="C33" s="411"/>
      <c r="D33" s="411"/>
      <c r="E33" s="39">
        <v>19</v>
      </c>
      <c r="F33" s="66">
        <v>733</v>
      </c>
      <c r="G33" s="66">
        <v>256</v>
      </c>
      <c r="H33" s="66">
        <v>477</v>
      </c>
      <c r="I33" s="66">
        <v>99</v>
      </c>
      <c r="J33" s="66">
        <v>47</v>
      </c>
      <c r="K33" s="66">
        <v>52</v>
      </c>
      <c r="L33" s="66">
        <v>120</v>
      </c>
      <c r="M33" s="66">
        <v>47</v>
      </c>
      <c r="N33" s="66">
        <v>73</v>
      </c>
      <c r="O33" s="66">
        <v>142</v>
      </c>
      <c r="P33" s="66">
        <v>47</v>
      </c>
      <c r="Q33" s="66">
        <v>95</v>
      </c>
      <c r="R33" s="66">
        <v>369</v>
      </c>
      <c r="S33" s="66">
        <v>113</v>
      </c>
      <c r="T33" s="66">
        <v>256</v>
      </c>
      <c r="U33" s="66">
        <v>3</v>
      </c>
      <c r="V33" s="66">
        <v>2</v>
      </c>
      <c r="W33" s="66">
        <v>1</v>
      </c>
      <c r="X33" s="66">
        <v>0</v>
      </c>
      <c r="Y33" s="66">
        <v>0</v>
      </c>
      <c r="Z33" s="66">
        <v>0</v>
      </c>
      <c r="AB33" s="111">
        <f t="shared" si="1"/>
        <v>0</v>
      </c>
      <c r="AC33" s="111">
        <f t="shared" si="7"/>
        <v>0</v>
      </c>
      <c r="AD33" s="111">
        <f t="shared" si="7"/>
        <v>0</v>
      </c>
    </row>
    <row r="34" spans="1:30" ht="14.25" customHeight="1">
      <c r="A34" s="410" t="s">
        <v>157</v>
      </c>
      <c r="B34" s="411"/>
      <c r="C34" s="411"/>
      <c r="D34" s="411"/>
      <c r="E34" s="39">
        <v>20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B34" s="111">
        <f t="shared" si="1"/>
        <v>0</v>
      </c>
      <c r="AC34" s="111">
        <f t="shared" si="7"/>
        <v>0</v>
      </c>
      <c r="AD34" s="111">
        <f t="shared" si="7"/>
        <v>0</v>
      </c>
    </row>
    <row r="35" spans="1:23" ht="12.75">
      <c r="A35" s="116" t="s">
        <v>72</v>
      </c>
      <c r="B35" s="117"/>
      <c r="C35" s="112"/>
      <c r="D35" s="63"/>
      <c r="E35" s="63"/>
      <c r="F35" s="118"/>
      <c r="G35" s="72"/>
      <c r="H35" s="118"/>
      <c r="I35" s="118"/>
      <c r="J35" s="72"/>
      <c r="K35" s="72"/>
      <c r="L35" s="53"/>
      <c r="M35" s="53"/>
      <c r="N35" s="53"/>
      <c r="O35" s="112"/>
      <c r="P35" s="112"/>
      <c r="Q35" s="112"/>
      <c r="R35" s="17"/>
      <c r="S35" s="17"/>
      <c r="T35" s="17"/>
      <c r="U35" s="17"/>
      <c r="V35" s="17"/>
      <c r="W35" s="17"/>
    </row>
    <row r="36" spans="1:23" ht="42" customHeight="1">
      <c r="A36" s="116"/>
      <c r="B36" s="117"/>
      <c r="C36" s="112"/>
      <c r="D36" s="63"/>
      <c r="E36" s="63"/>
      <c r="F36" s="118"/>
      <c r="G36" s="119"/>
      <c r="H36" s="119"/>
      <c r="I36" s="118"/>
      <c r="J36" s="72"/>
      <c r="K36" s="72"/>
      <c r="L36" s="53"/>
      <c r="M36" s="53"/>
      <c r="N36" s="53"/>
      <c r="O36" s="112"/>
      <c r="P36" s="112"/>
      <c r="Q36" s="112"/>
      <c r="R36" s="17"/>
      <c r="S36" s="17"/>
      <c r="T36" s="17"/>
      <c r="U36" s="17"/>
      <c r="V36" s="17"/>
      <c r="W36" s="17"/>
    </row>
    <row r="37" spans="1:26" ht="36" customHeight="1">
      <c r="A37" s="116"/>
      <c r="B37" s="117"/>
      <c r="C37" s="112"/>
      <c r="D37" s="63"/>
      <c r="E37" s="63"/>
      <c r="F37" s="118"/>
      <c r="G37" s="414"/>
      <c r="H37" s="414"/>
      <c r="I37" s="414"/>
      <c r="J37" s="328"/>
      <c r="K37" s="328"/>
      <c r="L37" s="328"/>
      <c r="M37" s="328"/>
      <c r="N37" s="400"/>
      <c r="O37" s="400"/>
      <c r="P37" s="400"/>
      <c r="R37" s="326"/>
      <c r="S37" s="326"/>
      <c r="T37" s="326"/>
      <c r="U37" s="326"/>
      <c r="V37" s="17"/>
      <c r="W37" s="17"/>
      <c r="X37" s="17"/>
      <c r="Y37" s="17"/>
      <c r="Z37" s="17"/>
    </row>
    <row r="38" spans="1:26" ht="15" customHeight="1">
      <c r="A38" s="112"/>
      <c r="B38" s="117"/>
      <c r="C38" s="112"/>
      <c r="D38" s="63"/>
      <c r="E38" s="120"/>
      <c r="F38" s="118"/>
      <c r="G38" s="121"/>
      <c r="H38" s="62"/>
      <c r="I38" s="96"/>
      <c r="J38" s="59"/>
      <c r="K38" s="59"/>
      <c r="L38" s="59"/>
      <c r="M38" s="59"/>
      <c r="N38" s="56"/>
      <c r="O38" s="56"/>
      <c r="P38" s="56"/>
      <c r="Q38" s="17"/>
      <c r="R38" s="17"/>
      <c r="S38" s="415"/>
      <c r="T38" s="415"/>
      <c r="U38" s="17"/>
      <c r="V38" s="17"/>
      <c r="W38" s="17"/>
      <c r="X38" s="17"/>
      <c r="Y38" s="17"/>
      <c r="Z38" s="17"/>
    </row>
    <row r="39" spans="2:26" ht="39" customHeight="1">
      <c r="B39" s="17"/>
      <c r="D39" s="17"/>
      <c r="E39" s="17"/>
      <c r="H39" s="17"/>
      <c r="I39" s="96"/>
      <c r="J39" s="416"/>
      <c r="K39" s="416"/>
      <c r="L39" s="416"/>
      <c r="M39" s="416"/>
      <c r="N39" s="325"/>
      <c r="O39" s="325"/>
      <c r="P39" s="325"/>
      <c r="Q39" s="96"/>
      <c r="R39" s="400"/>
      <c r="S39" s="400"/>
      <c r="T39" s="400"/>
      <c r="U39" s="400"/>
      <c r="V39" s="17"/>
      <c r="W39" s="17"/>
      <c r="Y39" s="17"/>
      <c r="Z39" s="17"/>
    </row>
    <row r="40" spans="2:26" ht="15" customHeight="1">
      <c r="B40" s="17"/>
      <c r="D40" s="17"/>
      <c r="E40" s="17"/>
      <c r="H40" s="62"/>
      <c r="I40" s="96"/>
      <c r="J40" s="59"/>
      <c r="K40" s="18"/>
      <c r="L40" s="18"/>
      <c r="M40" s="18"/>
      <c r="N40" s="56"/>
      <c r="O40" s="56"/>
      <c r="P40" s="56"/>
      <c r="Q40" s="96"/>
      <c r="R40" s="96"/>
      <c r="S40" s="17"/>
      <c r="T40" s="17"/>
      <c r="U40" s="17"/>
      <c r="V40" s="17"/>
      <c r="W40" s="17"/>
      <c r="X40" s="17"/>
      <c r="Y40" s="17"/>
      <c r="Z40" s="17"/>
    </row>
    <row r="41" spans="2:26" ht="10.5" customHeight="1">
      <c r="B41" s="17"/>
      <c r="D41" s="17"/>
      <c r="E41" s="17"/>
      <c r="H41" s="56"/>
      <c r="I41" s="56"/>
      <c r="J41" s="56"/>
      <c r="K41" s="56"/>
      <c r="L41" s="56"/>
      <c r="M41" s="56"/>
      <c r="N41" s="96"/>
      <c r="O41" s="96"/>
      <c r="P41" s="96"/>
      <c r="Q41" s="96"/>
      <c r="R41" s="96"/>
      <c r="S41" s="17"/>
      <c r="T41" s="17"/>
      <c r="U41" s="17"/>
      <c r="V41" s="17"/>
      <c r="W41" s="17"/>
      <c r="X41" s="17"/>
      <c r="Y41" s="17"/>
      <c r="Z41" s="17"/>
    </row>
    <row r="42" spans="2:26" ht="11.25" customHeight="1">
      <c r="B42" s="17"/>
      <c r="D42" s="17"/>
      <c r="E42" s="17"/>
      <c r="H42" s="78"/>
      <c r="I42" s="78"/>
      <c r="J42" s="78"/>
      <c r="K42" s="49"/>
      <c r="L42" s="78"/>
      <c r="M42" s="78"/>
      <c r="N42" s="78"/>
      <c r="O42" s="78"/>
      <c r="P42" s="78"/>
      <c r="Q42" s="78"/>
      <c r="R42" s="78"/>
      <c r="S42" s="17"/>
      <c r="T42" s="17"/>
      <c r="U42" s="17"/>
      <c r="V42" s="17"/>
      <c r="W42" s="17"/>
      <c r="X42" s="17"/>
      <c r="Y42" s="17"/>
      <c r="Z42" s="17"/>
    </row>
    <row r="43" spans="2:26" ht="14.25">
      <c r="B43" s="17"/>
      <c r="D43" s="17"/>
      <c r="E43" s="17"/>
      <c r="H43" s="17"/>
      <c r="I43" s="17"/>
      <c r="J43" s="17"/>
      <c r="K43" s="17"/>
      <c r="L43" s="17"/>
      <c r="M43" s="17"/>
      <c r="N43" s="17"/>
      <c r="O43" s="17"/>
      <c r="P43" s="49"/>
      <c r="Q43" s="49"/>
      <c r="R43" s="50"/>
      <c r="S43" s="50"/>
      <c r="T43" s="50"/>
      <c r="U43" s="78"/>
      <c r="V43" s="78"/>
      <c r="W43" s="78"/>
      <c r="X43" s="78"/>
      <c r="Y43" s="78"/>
      <c r="Z43" s="78"/>
    </row>
    <row r="44" spans="16:26" ht="12.75"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6:26" ht="12.75"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7" spans="6:26" ht="11.25">
      <c r="F47" s="17">
        <f>+F15-F19-F23-F27-F31</f>
        <v>0</v>
      </c>
      <c r="G47" s="17">
        <f aca="true" t="shared" si="8" ref="G47:Z50">+G15-G19-G23-G27-G31</f>
        <v>0</v>
      </c>
      <c r="H47" s="17">
        <f t="shared" si="8"/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7">
        <f t="shared" si="8"/>
        <v>0</v>
      </c>
      <c r="P47" s="17">
        <f t="shared" si="8"/>
        <v>0</v>
      </c>
      <c r="Q47" s="17">
        <f t="shared" si="8"/>
        <v>0</v>
      </c>
      <c r="R47" s="17">
        <f t="shared" si="8"/>
        <v>0</v>
      </c>
      <c r="S47" s="17">
        <f t="shared" si="8"/>
        <v>0</v>
      </c>
      <c r="T47" s="17">
        <f t="shared" si="8"/>
        <v>0</v>
      </c>
      <c r="U47" s="17">
        <f t="shared" si="8"/>
        <v>0</v>
      </c>
      <c r="V47" s="17">
        <f t="shared" si="8"/>
        <v>0</v>
      </c>
      <c r="W47" s="17">
        <f t="shared" si="8"/>
        <v>0</v>
      </c>
      <c r="X47" s="17">
        <f t="shared" si="8"/>
        <v>0</v>
      </c>
      <c r="Y47" s="17">
        <f t="shared" si="8"/>
        <v>0</v>
      </c>
      <c r="Z47" s="17">
        <f t="shared" si="8"/>
        <v>0</v>
      </c>
    </row>
    <row r="48" spans="6:26" ht="11.25">
      <c r="F48" s="17">
        <f>+F16-F20-F24-F28-F32</f>
        <v>0</v>
      </c>
      <c r="G48" s="17">
        <f t="shared" si="8"/>
        <v>0</v>
      </c>
      <c r="H48" s="17">
        <f t="shared" si="8"/>
        <v>0</v>
      </c>
      <c r="I48" s="17">
        <f t="shared" si="8"/>
        <v>0</v>
      </c>
      <c r="J48" s="17">
        <f t="shared" si="8"/>
        <v>0</v>
      </c>
      <c r="K48" s="17">
        <f t="shared" si="8"/>
        <v>0</v>
      </c>
      <c r="L48" s="17">
        <f t="shared" si="8"/>
        <v>0</v>
      </c>
      <c r="M48" s="17">
        <f t="shared" si="8"/>
        <v>0</v>
      </c>
      <c r="N48" s="17">
        <f t="shared" si="8"/>
        <v>0</v>
      </c>
      <c r="O48" s="17">
        <f t="shared" si="8"/>
        <v>0</v>
      </c>
      <c r="P48" s="17">
        <f t="shared" si="8"/>
        <v>0</v>
      </c>
      <c r="Q48" s="17">
        <f t="shared" si="8"/>
        <v>0</v>
      </c>
      <c r="R48" s="17">
        <f t="shared" si="8"/>
        <v>0</v>
      </c>
      <c r="S48" s="17">
        <f t="shared" si="8"/>
        <v>0</v>
      </c>
      <c r="T48" s="17">
        <f t="shared" si="8"/>
        <v>0</v>
      </c>
      <c r="U48" s="17">
        <f t="shared" si="8"/>
        <v>0</v>
      </c>
      <c r="V48" s="17">
        <f t="shared" si="8"/>
        <v>0</v>
      </c>
      <c r="W48" s="17">
        <f t="shared" si="8"/>
        <v>0</v>
      </c>
      <c r="X48" s="17">
        <f t="shared" si="8"/>
        <v>0</v>
      </c>
      <c r="Y48" s="17">
        <f t="shared" si="8"/>
        <v>0</v>
      </c>
      <c r="Z48" s="17">
        <f t="shared" si="8"/>
        <v>0</v>
      </c>
    </row>
    <row r="49" spans="6:26" ht="11.25">
      <c r="F49" s="17">
        <f aca="true" t="shared" si="9" ref="F49:U50">+F17-F21-F25-F29-F33</f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7">
        <f t="shared" si="9"/>
        <v>0</v>
      </c>
      <c r="M49" s="17">
        <f t="shared" si="9"/>
        <v>0</v>
      </c>
      <c r="N49" s="17">
        <f t="shared" si="9"/>
        <v>0</v>
      </c>
      <c r="O49" s="17">
        <f t="shared" si="9"/>
        <v>0</v>
      </c>
      <c r="P49" s="17">
        <f t="shared" si="9"/>
        <v>0</v>
      </c>
      <c r="Q49" s="17">
        <f t="shared" si="9"/>
        <v>0</v>
      </c>
      <c r="R49" s="17">
        <f t="shared" si="9"/>
        <v>0</v>
      </c>
      <c r="S49" s="17">
        <f t="shared" si="9"/>
        <v>0</v>
      </c>
      <c r="T49" s="17">
        <f t="shared" si="9"/>
        <v>0</v>
      </c>
      <c r="U49" s="17">
        <f t="shared" si="9"/>
        <v>0</v>
      </c>
      <c r="V49" s="17">
        <f t="shared" si="8"/>
        <v>0</v>
      </c>
      <c r="W49" s="17">
        <f t="shared" si="8"/>
        <v>0</v>
      </c>
      <c r="X49" s="17">
        <f t="shared" si="8"/>
        <v>0</v>
      </c>
      <c r="Y49" s="17">
        <f t="shared" si="8"/>
        <v>0</v>
      </c>
      <c r="Z49" s="17">
        <f t="shared" si="8"/>
        <v>0</v>
      </c>
    </row>
    <row r="50" spans="6:26" ht="11.25">
      <c r="F50" s="17">
        <f t="shared" si="9"/>
        <v>0</v>
      </c>
      <c r="G50" s="17">
        <f t="shared" si="8"/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  <c r="T50" s="17">
        <f t="shared" si="8"/>
        <v>0</v>
      </c>
      <c r="U50" s="17">
        <f t="shared" si="8"/>
        <v>0</v>
      </c>
      <c r="V50" s="17">
        <f t="shared" si="8"/>
        <v>0</v>
      </c>
      <c r="W50" s="17">
        <f t="shared" si="8"/>
        <v>0</v>
      </c>
      <c r="X50" s="17">
        <f t="shared" si="8"/>
        <v>0</v>
      </c>
      <c r="Y50" s="17">
        <f t="shared" si="8"/>
        <v>0</v>
      </c>
      <c r="Z50" s="17">
        <f t="shared" si="8"/>
        <v>0</v>
      </c>
    </row>
  </sheetData>
  <sheetProtection/>
  <mergeCells count="55">
    <mergeCell ref="J37:M37"/>
    <mergeCell ref="N37:P37"/>
    <mergeCell ref="R37:U37"/>
    <mergeCell ref="S38:T38"/>
    <mergeCell ref="J39:M39"/>
    <mergeCell ref="N39:P39"/>
    <mergeCell ref="R39:U39"/>
    <mergeCell ref="A30:D30"/>
    <mergeCell ref="A31:D31"/>
    <mergeCell ref="A32:D32"/>
    <mergeCell ref="A33:D33"/>
    <mergeCell ref="A34:D34"/>
    <mergeCell ref="G37:I37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X12:X13"/>
    <mergeCell ref="Y12:Z12"/>
    <mergeCell ref="A14:D14"/>
    <mergeCell ref="A15:D15"/>
    <mergeCell ref="A16:D16"/>
    <mergeCell ref="A17:D17"/>
    <mergeCell ref="O12:O13"/>
    <mergeCell ref="P12:Q12"/>
    <mergeCell ref="R12:R13"/>
    <mergeCell ref="S12:T12"/>
    <mergeCell ref="U12:U13"/>
    <mergeCell ref="V12:W12"/>
    <mergeCell ref="A11:D13"/>
    <mergeCell ref="E11:E13"/>
    <mergeCell ref="F11:F13"/>
    <mergeCell ref="G11:Z11"/>
    <mergeCell ref="G12:G13"/>
    <mergeCell ref="H12:H13"/>
    <mergeCell ref="I12:I13"/>
    <mergeCell ref="J12:K12"/>
    <mergeCell ref="L12:L13"/>
    <mergeCell ref="M12:N12"/>
    <mergeCell ref="Y1:Z1"/>
    <mergeCell ref="B4:X4"/>
    <mergeCell ref="A7:D7"/>
    <mergeCell ref="A8:D8"/>
    <mergeCell ref="E8:H8"/>
    <mergeCell ref="A9:D9"/>
    <mergeCell ref="E9:H9"/>
    <mergeCell ref="A1:G3"/>
  </mergeCells>
  <printOptions/>
  <pageMargins left="0.7" right="0.7" top="0.75" bottom="0.75" header="0.3" footer="0.3"/>
  <pageSetup horizontalDpi="600" verticalDpi="600" orientation="landscape" scale="60" r:id="rId2"/>
  <colBreaks count="1" manualBreakCount="1">
    <brk id="2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4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0" defaultRowHeight="12.75"/>
  <cols>
    <col min="1" max="1" width="8.421875" style="171" customWidth="1"/>
    <col min="2" max="2" width="29.421875" style="262" customWidth="1"/>
    <col min="3" max="3" width="29.8515625" style="262" customWidth="1"/>
    <col min="4" max="4" width="4.8515625" style="171" customWidth="1"/>
    <col min="5" max="5" width="1.7109375" style="171" customWidth="1"/>
    <col min="6" max="6" width="8.28125" style="171" customWidth="1"/>
    <col min="7" max="14" width="7.00390625" style="171" customWidth="1"/>
    <col min="15" max="15" width="1.7109375" style="171" customWidth="1"/>
    <col min="16" max="16" width="7.00390625" style="171" customWidth="1"/>
    <col min="17" max="17" width="4.28125" style="171" customWidth="1"/>
    <col min="18" max="18" width="3.00390625" style="171" customWidth="1"/>
    <col min="19" max="20" width="7.00390625" style="171" customWidth="1"/>
    <col min="21" max="21" width="6.7109375" style="171" customWidth="1"/>
    <col min="22" max="22" width="7.28125" style="171" customWidth="1"/>
    <col min="23" max="245" width="8.8515625" style="171" customWidth="1"/>
    <col min="246" max="246" width="10.8515625" style="171" customWidth="1"/>
    <col min="247" max="247" width="47.8515625" style="171" customWidth="1"/>
    <col min="248" max="255" width="11.140625" style="171" customWidth="1"/>
    <col min="256" max="16384" width="0" style="171" hidden="1" customWidth="1"/>
  </cols>
  <sheetData>
    <row r="1" spans="1:29" ht="12.75">
      <c r="A1" s="418"/>
      <c r="B1" s="418"/>
      <c r="C1" s="211"/>
      <c r="D1" s="75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419" t="s">
        <v>329</v>
      </c>
      <c r="T1" s="419"/>
      <c r="U1" s="419"/>
      <c r="V1" s="419"/>
      <c r="W1" s="78"/>
      <c r="X1" s="78"/>
      <c r="Y1" s="78"/>
      <c r="AB1" s="78"/>
      <c r="AC1" s="78"/>
    </row>
    <row r="2" spans="1:29" ht="45.75" customHeight="1">
      <c r="A2" s="418"/>
      <c r="B2" s="418"/>
      <c r="C2" s="211"/>
      <c r="D2" s="75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260"/>
      <c r="AB2" s="78"/>
      <c r="AC2" s="78"/>
    </row>
    <row r="3" spans="1:29" ht="15.75" customHeight="1">
      <c r="A3" s="417" t="s">
        <v>330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78"/>
      <c r="X3" s="78"/>
      <c r="Y3" s="78"/>
      <c r="Z3" s="78"/>
      <c r="AA3" s="78"/>
      <c r="AB3" s="78"/>
      <c r="AC3" s="78"/>
    </row>
    <row r="4" spans="1:29" ht="18">
      <c r="A4" s="21"/>
      <c r="B4" s="261"/>
      <c r="C4" s="26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8"/>
      <c r="AA4" s="78"/>
      <c r="AB4" s="78"/>
      <c r="AC4" s="78"/>
    </row>
    <row r="5" spans="1:29" ht="18">
      <c r="A5" s="21"/>
      <c r="B5" s="261"/>
      <c r="C5" s="26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78"/>
      <c r="AA5" s="78"/>
      <c r="AB5" s="78"/>
      <c r="AC5" s="78"/>
    </row>
    <row r="6" spans="1:29" ht="18">
      <c r="A6" s="21"/>
      <c r="B6" s="261"/>
      <c r="C6" s="261"/>
      <c r="D6" s="21"/>
      <c r="E6" s="21"/>
      <c r="W6" s="21"/>
      <c r="X6" s="21"/>
      <c r="Y6" s="21"/>
      <c r="Z6" s="78"/>
      <c r="AA6" s="78"/>
      <c r="AB6" s="78"/>
      <c r="AC6" s="78"/>
    </row>
    <row r="7" spans="1:29" ht="18">
      <c r="A7" s="21"/>
      <c r="B7" s="261"/>
      <c r="C7" s="261"/>
      <c r="D7" s="21"/>
      <c r="E7" s="21"/>
      <c r="W7" s="21"/>
      <c r="X7" s="21"/>
      <c r="Y7" s="21"/>
      <c r="Z7" s="78"/>
      <c r="AA7" s="78"/>
      <c r="AB7" s="78"/>
      <c r="AC7" s="78"/>
    </row>
    <row r="8" spans="1:29" ht="12.75">
      <c r="A8" s="436" t="s">
        <v>2</v>
      </c>
      <c r="B8" s="436"/>
      <c r="C8" s="153"/>
      <c r="D8" s="153"/>
      <c r="E8" s="153"/>
      <c r="F8" s="250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437" t="s">
        <v>3</v>
      </c>
      <c r="V8" s="437"/>
      <c r="W8" s="78"/>
      <c r="X8" s="78"/>
      <c r="Y8" s="78"/>
      <c r="Z8" s="78"/>
      <c r="AA8" s="78"/>
      <c r="AB8" s="78"/>
      <c r="AC8" s="78"/>
    </row>
    <row r="9" spans="1:256" ht="20.25" customHeight="1">
      <c r="A9" s="420" t="s">
        <v>331</v>
      </c>
      <c r="B9" s="435" t="s">
        <v>332</v>
      </c>
      <c r="C9" s="435" t="s">
        <v>333</v>
      </c>
      <c r="D9" s="420" t="s">
        <v>5</v>
      </c>
      <c r="E9" s="420"/>
      <c r="F9" s="435" t="s">
        <v>6</v>
      </c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  <c r="HR9" s="265"/>
      <c r="HS9" s="265"/>
      <c r="HT9" s="265"/>
      <c r="HU9" s="265"/>
      <c r="HV9" s="265"/>
      <c r="HW9" s="265"/>
      <c r="HX9" s="265"/>
      <c r="HY9" s="265"/>
      <c r="HZ9" s="265"/>
      <c r="IA9" s="265"/>
      <c r="IB9" s="265"/>
      <c r="IC9" s="265"/>
      <c r="ID9" s="265"/>
      <c r="IE9" s="265"/>
      <c r="IF9" s="265"/>
      <c r="IG9" s="265"/>
      <c r="IH9" s="265"/>
      <c r="II9" s="265"/>
      <c r="IJ9" s="265"/>
      <c r="IK9" s="265"/>
      <c r="IL9" s="265"/>
      <c r="IM9" s="265"/>
      <c r="IN9" s="265"/>
      <c r="IO9" s="265"/>
      <c r="IP9" s="265"/>
      <c r="IQ9" s="265"/>
      <c r="IR9" s="265"/>
      <c r="IS9" s="265"/>
      <c r="IT9" s="265"/>
      <c r="IU9" s="265"/>
      <c r="IV9" s="265"/>
    </row>
    <row r="10" spans="1:256" ht="23.25" customHeight="1">
      <c r="A10" s="420"/>
      <c r="B10" s="435"/>
      <c r="C10" s="435"/>
      <c r="D10" s="420"/>
      <c r="E10" s="420"/>
      <c r="F10" s="435"/>
      <c r="G10" s="435" t="s">
        <v>8</v>
      </c>
      <c r="H10" s="435" t="s">
        <v>9</v>
      </c>
      <c r="I10" s="435" t="s">
        <v>10</v>
      </c>
      <c r="J10" s="420"/>
      <c r="K10" s="420"/>
      <c r="L10" s="435" t="s">
        <v>11</v>
      </c>
      <c r="M10" s="420"/>
      <c r="N10" s="420"/>
      <c r="O10" s="420"/>
      <c r="P10" s="435" t="s">
        <v>12</v>
      </c>
      <c r="Q10" s="420"/>
      <c r="R10" s="420"/>
      <c r="S10" s="420"/>
      <c r="T10" s="435" t="s">
        <v>13</v>
      </c>
      <c r="U10" s="420"/>
      <c r="V10" s="420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/>
      <c r="FN10" s="265"/>
      <c r="FO10" s="265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5"/>
      <c r="GC10" s="265"/>
      <c r="GD10" s="265"/>
      <c r="GE10" s="265"/>
      <c r="GF10" s="265"/>
      <c r="GG10" s="265"/>
      <c r="GH10" s="265"/>
      <c r="GI10" s="265"/>
      <c r="GJ10" s="265"/>
      <c r="GK10" s="265"/>
      <c r="GL10" s="265"/>
      <c r="GM10" s="265"/>
      <c r="GN10" s="265"/>
      <c r="GO10" s="265"/>
      <c r="GP10" s="265"/>
      <c r="GQ10" s="265"/>
      <c r="GR10" s="265"/>
      <c r="GS10" s="265"/>
      <c r="GT10" s="265"/>
      <c r="GU10" s="265"/>
      <c r="GV10" s="265"/>
      <c r="GW10" s="265"/>
      <c r="GX10" s="265"/>
      <c r="GY10" s="265"/>
      <c r="GZ10" s="265"/>
      <c r="HA10" s="265"/>
      <c r="HB10" s="265"/>
      <c r="HC10" s="265"/>
      <c r="HD10" s="265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  <c r="HZ10" s="265"/>
      <c r="IA10" s="265"/>
      <c r="IB10" s="265"/>
      <c r="IC10" s="265"/>
      <c r="ID10" s="265"/>
      <c r="IE10" s="265"/>
      <c r="IF10" s="265"/>
      <c r="IG10" s="265"/>
      <c r="IH10" s="265"/>
      <c r="II10" s="265"/>
      <c r="IJ10" s="265"/>
      <c r="IK10" s="265"/>
      <c r="IL10" s="265"/>
      <c r="IM10" s="265"/>
      <c r="IN10" s="265"/>
      <c r="IO10" s="265"/>
      <c r="IP10" s="265"/>
      <c r="IQ10" s="265"/>
      <c r="IR10" s="265"/>
      <c r="IS10" s="265"/>
      <c r="IT10" s="265"/>
      <c r="IU10" s="265"/>
      <c r="IV10" s="265"/>
    </row>
    <row r="11" spans="1:256" ht="43.5" customHeight="1">
      <c r="A11" s="420"/>
      <c r="B11" s="435"/>
      <c r="C11" s="435"/>
      <c r="D11" s="420"/>
      <c r="E11" s="420"/>
      <c r="F11" s="435"/>
      <c r="G11" s="435"/>
      <c r="H11" s="435"/>
      <c r="I11" s="435"/>
      <c r="J11" s="251" t="s">
        <v>8</v>
      </c>
      <c r="K11" s="251" t="s">
        <v>9</v>
      </c>
      <c r="L11" s="435"/>
      <c r="M11" s="251" t="s">
        <v>8</v>
      </c>
      <c r="N11" s="435" t="s">
        <v>9</v>
      </c>
      <c r="O11" s="435"/>
      <c r="P11" s="435"/>
      <c r="Q11" s="435" t="s">
        <v>8</v>
      </c>
      <c r="R11" s="435"/>
      <c r="S11" s="251" t="s">
        <v>9</v>
      </c>
      <c r="T11" s="435"/>
      <c r="U11" s="251" t="s">
        <v>8</v>
      </c>
      <c r="V11" s="251" t="s">
        <v>9</v>
      </c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  <c r="IU11" s="266"/>
      <c r="IV11" s="266"/>
    </row>
    <row r="12" spans="1:256" ht="12.75">
      <c r="A12" s="420" t="s">
        <v>22</v>
      </c>
      <c r="B12" s="420"/>
      <c r="C12" s="420"/>
      <c r="D12" s="420" t="s">
        <v>23</v>
      </c>
      <c r="E12" s="420"/>
      <c r="F12" s="154" t="s">
        <v>24</v>
      </c>
      <c r="G12" s="154" t="s">
        <v>25</v>
      </c>
      <c r="H12" s="154" t="s">
        <v>26</v>
      </c>
      <c r="I12" s="154" t="s">
        <v>27</v>
      </c>
      <c r="J12" s="154" t="s">
        <v>28</v>
      </c>
      <c r="K12" s="154" t="s">
        <v>29</v>
      </c>
      <c r="L12" s="154" t="s">
        <v>30</v>
      </c>
      <c r="M12" s="154" t="s">
        <v>31</v>
      </c>
      <c r="N12" s="420" t="s">
        <v>32</v>
      </c>
      <c r="O12" s="420"/>
      <c r="P12" s="154" t="s">
        <v>33</v>
      </c>
      <c r="Q12" s="420" t="s">
        <v>34</v>
      </c>
      <c r="R12" s="420"/>
      <c r="S12" s="154" t="s">
        <v>35</v>
      </c>
      <c r="T12" s="154" t="s">
        <v>36</v>
      </c>
      <c r="U12" s="154" t="s">
        <v>37</v>
      </c>
      <c r="V12" s="154" t="s">
        <v>38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256" ht="12.75">
      <c r="A13" s="160"/>
      <c r="B13" s="160"/>
      <c r="C13" s="160" t="s">
        <v>183</v>
      </c>
      <c r="D13" s="433">
        <v>1</v>
      </c>
      <c r="E13" s="433"/>
      <c r="F13" s="161">
        <v>145345</v>
      </c>
      <c r="G13" s="161">
        <v>56744</v>
      </c>
      <c r="H13" s="161">
        <v>88601</v>
      </c>
      <c r="I13" s="161">
        <v>2792</v>
      </c>
      <c r="J13" s="161">
        <v>622</v>
      </c>
      <c r="K13" s="161">
        <v>2170</v>
      </c>
      <c r="L13" s="161">
        <v>113322</v>
      </c>
      <c r="M13" s="161">
        <v>45437</v>
      </c>
      <c r="N13" s="434">
        <v>67885</v>
      </c>
      <c r="O13" s="434"/>
      <c r="P13" s="161">
        <v>24171</v>
      </c>
      <c r="Q13" s="434">
        <v>8555</v>
      </c>
      <c r="R13" s="434"/>
      <c r="S13" s="161">
        <v>15616</v>
      </c>
      <c r="T13" s="161">
        <v>5060</v>
      </c>
      <c r="U13" s="161">
        <v>2130</v>
      </c>
      <c r="V13" s="161">
        <v>2930</v>
      </c>
      <c r="W13" s="253">
        <f>+F13-I13-L13-P13-T13</f>
        <v>0</v>
      </c>
      <c r="X13" s="253">
        <f>+G13-J13-M13-Q13-U13</f>
        <v>0</v>
      </c>
      <c r="Y13" s="253">
        <f>+H13-K13-N13-S13-V13</f>
        <v>0</v>
      </c>
      <c r="Z13" s="253">
        <f>+I13-J13-K13</f>
        <v>0</v>
      </c>
      <c r="AA13" s="253">
        <f>+L13-M13-N13</f>
        <v>0</v>
      </c>
      <c r="AB13" s="253">
        <f>+P13-Q13-S13</f>
        <v>0</v>
      </c>
      <c r="AC13" s="253">
        <f>+T13-U13-V13</f>
        <v>0</v>
      </c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256" ht="12.75">
      <c r="A14" s="428" t="s">
        <v>334</v>
      </c>
      <c r="B14" s="425" t="s">
        <v>334</v>
      </c>
      <c r="C14" s="157" t="s">
        <v>335</v>
      </c>
      <c r="D14" s="420">
        <f>1+D13</f>
        <v>2</v>
      </c>
      <c r="E14" s="420"/>
      <c r="F14" s="158">
        <v>4344</v>
      </c>
      <c r="G14" s="158">
        <v>756</v>
      </c>
      <c r="H14" s="158">
        <v>3588</v>
      </c>
      <c r="I14" s="158">
        <v>0</v>
      </c>
      <c r="J14" s="158">
        <v>0</v>
      </c>
      <c r="K14" s="158">
        <v>0</v>
      </c>
      <c r="L14" s="158">
        <v>102</v>
      </c>
      <c r="M14" s="158">
        <v>14</v>
      </c>
      <c r="N14" s="421">
        <v>88</v>
      </c>
      <c r="O14" s="421"/>
      <c r="P14" s="158">
        <v>3341</v>
      </c>
      <c r="Q14" s="421">
        <v>478</v>
      </c>
      <c r="R14" s="421"/>
      <c r="S14" s="158">
        <v>2863</v>
      </c>
      <c r="T14" s="158">
        <v>901</v>
      </c>
      <c r="U14" s="158">
        <v>264</v>
      </c>
      <c r="V14" s="158">
        <v>637</v>
      </c>
      <c r="W14" s="253">
        <f aca="true" t="shared" si="0" ref="W14:X77">+F14-I14-L14-P14-T14</f>
        <v>0</v>
      </c>
      <c r="X14" s="253">
        <f t="shared" si="0"/>
        <v>0</v>
      </c>
      <c r="Y14" s="253">
        <f aca="true" t="shared" si="1" ref="Y14:Y77">+H14-K14-N14-S14-V14</f>
        <v>0</v>
      </c>
      <c r="Z14" s="253">
        <f aca="true" t="shared" si="2" ref="Z14:Z77">+I14-J14-K14</f>
        <v>0</v>
      </c>
      <c r="AA14" s="253">
        <f aca="true" t="shared" si="3" ref="AA14:AA77">+L14-M14-N14</f>
        <v>0</v>
      </c>
      <c r="AB14" s="253">
        <f aca="true" t="shared" si="4" ref="AB14:AB77">+P14-Q14-S14</f>
        <v>0</v>
      </c>
      <c r="AC14" s="253">
        <f aca="true" t="shared" si="5" ref="AC14:AC77">+T14-U14-V14</f>
        <v>0</v>
      </c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  <c r="IV14" s="252"/>
    </row>
    <row r="15" spans="1:29" ht="12.75">
      <c r="A15" s="429"/>
      <c r="B15" s="426"/>
      <c r="C15" s="157" t="s">
        <v>336</v>
      </c>
      <c r="D15" s="420">
        <f aca="true" t="shared" si="6" ref="D15:D78">1+D14</f>
        <v>3</v>
      </c>
      <c r="E15" s="420"/>
      <c r="F15" s="158">
        <v>2667</v>
      </c>
      <c r="G15" s="158">
        <v>63</v>
      </c>
      <c r="H15" s="158">
        <v>2604</v>
      </c>
      <c r="I15" s="158">
        <v>0</v>
      </c>
      <c r="J15" s="158">
        <v>0</v>
      </c>
      <c r="K15" s="158">
        <v>0</v>
      </c>
      <c r="L15" s="158">
        <v>2559</v>
      </c>
      <c r="M15" s="158">
        <v>55</v>
      </c>
      <c r="N15" s="421">
        <v>2504</v>
      </c>
      <c r="O15" s="421"/>
      <c r="P15" s="158">
        <v>108</v>
      </c>
      <c r="Q15" s="421">
        <v>8</v>
      </c>
      <c r="R15" s="421"/>
      <c r="S15" s="158">
        <v>100</v>
      </c>
      <c r="T15" s="158">
        <v>0</v>
      </c>
      <c r="U15" s="158">
        <v>0</v>
      </c>
      <c r="V15" s="158">
        <v>0</v>
      </c>
      <c r="W15" s="253">
        <f t="shared" si="0"/>
        <v>0</v>
      </c>
      <c r="X15" s="253">
        <f t="shared" si="0"/>
        <v>0</v>
      </c>
      <c r="Y15" s="253">
        <f t="shared" si="1"/>
        <v>0</v>
      </c>
      <c r="Z15" s="253">
        <f t="shared" si="2"/>
        <v>0</v>
      </c>
      <c r="AA15" s="253">
        <f t="shared" si="3"/>
        <v>0</v>
      </c>
      <c r="AB15" s="253">
        <f t="shared" si="4"/>
        <v>0</v>
      </c>
      <c r="AC15" s="253">
        <f t="shared" si="5"/>
        <v>0</v>
      </c>
    </row>
    <row r="16" spans="1:29" ht="12.75">
      <c r="A16" s="429"/>
      <c r="B16" s="426"/>
      <c r="C16" s="157" t="s">
        <v>337</v>
      </c>
      <c r="D16" s="420">
        <f t="shared" si="6"/>
        <v>4</v>
      </c>
      <c r="E16" s="420"/>
      <c r="F16" s="158">
        <v>2304</v>
      </c>
      <c r="G16" s="158">
        <v>96</v>
      </c>
      <c r="H16" s="158">
        <v>2208</v>
      </c>
      <c r="I16" s="158">
        <v>0</v>
      </c>
      <c r="J16" s="158">
        <v>0</v>
      </c>
      <c r="K16" s="158">
        <v>0</v>
      </c>
      <c r="L16" s="158">
        <v>2189</v>
      </c>
      <c r="M16" s="158">
        <v>84</v>
      </c>
      <c r="N16" s="423">
        <v>2105</v>
      </c>
      <c r="O16" s="424"/>
      <c r="P16" s="158">
        <v>115</v>
      </c>
      <c r="Q16" s="423">
        <v>12</v>
      </c>
      <c r="R16" s="424"/>
      <c r="S16" s="158">
        <v>103</v>
      </c>
      <c r="T16" s="158">
        <v>0</v>
      </c>
      <c r="U16" s="158">
        <v>0</v>
      </c>
      <c r="V16" s="158">
        <v>0</v>
      </c>
      <c r="W16" s="253">
        <f t="shared" si="0"/>
        <v>0</v>
      </c>
      <c r="X16" s="253">
        <f t="shared" si="0"/>
        <v>0</v>
      </c>
      <c r="Y16" s="253">
        <f t="shared" si="1"/>
        <v>0</v>
      </c>
      <c r="Z16" s="253">
        <f t="shared" si="2"/>
        <v>0</v>
      </c>
      <c r="AA16" s="253">
        <f t="shared" si="3"/>
        <v>0</v>
      </c>
      <c r="AB16" s="253">
        <f t="shared" si="4"/>
        <v>0</v>
      </c>
      <c r="AC16" s="253">
        <f t="shared" si="5"/>
        <v>0</v>
      </c>
    </row>
    <row r="17" spans="1:29" ht="12.75">
      <c r="A17" s="430"/>
      <c r="B17" s="427"/>
      <c r="C17" s="157" t="s">
        <v>338</v>
      </c>
      <c r="D17" s="420">
        <f t="shared" si="6"/>
        <v>5</v>
      </c>
      <c r="E17" s="420"/>
      <c r="F17" s="158">
        <v>7916</v>
      </c>
      <c r="G17" s="158">
        <v>2139</v>
      </c>
      <c r="H17" s="158">
        <v>5777</v>
      </c>
      <c r="I17" s="158">
        <v>0</v>
      </c>
      <c r="J17" s="158">
        <v>0</v>
      </c>
      <c r="K17" s="158">
        <v>0</v>
      </c>
      <c r="L17" s="158">
        <v>7171</v>
      </c>
      <c r="M17" s="158">
        <v>1861</v>
      </c>
      <c r="N17" s="421">
        <v>5310</v>
      </c>
      <c r="O17" s="421"/>
      <c r="P17" s="158">
        <v>745</v>
      </c>
      <c r="Q17" s="421">
        <v>278</v>
      </c>
      <c r="R17" s="421"/>
      <c r="S17" s="158">
        <v>467</v>
      </c>
      <c r="T17" s="158">
        <v>0</v>
      </c>
      <c r="U17" s="158">
        <v>0</v>
      </c>
      <c r="V17" s="158">
        <v>0</v>
      </c>
      <c r="W17" s="253">
        <f t="shared" si="0"/>
        <v>0</v>
      </c>
      <c r="X17" s="253">
        <f t="shared" si="0"/>
        <v>0</v>
      </c>
      <c r="Y17" s="253">
        <f t="shared" si="1"/>
        <v>0</v>
      </c>
      <c r="Z17" s="253">
        <f t="shared" si="2"/>
        <v>0</v>
      </c>
      <c r="AA17" s="253">
        <f t="shared" si="3"/>
        <v>0</v>
      </c>
      <c r="AB17" s="253">
        <f t="shared" si="4"/>
        <v>0</v>
      </c>
      <c r="AC17" s="253">
        <f t="shared" si="5"/>
        <v>0</v>
      </c>
    </row>
    <row r="18" spans="1:29" ht="22.5">
      <c r="A18" s="428" t="s">
        <v>339</v>
      </c>
      <c r="B18" s="425" t="s">
        <v>340</v>
      </c>
      <c r="C18" s="157" t="s">
        <v>341</v>
      </c>
      <c r="D18" s="420">
        <f t="shared" si="6"/>
        <v>6</v>
      </c>
      <c r="E18" s="420"/>
      <c r="F18" s="158">
        <v>583</v>
      </c>
      <c r="G18" s="158">
        <v>328</v>
      </c>
      <c r="H18" s="158">
        <v>255</v>
      </c>
      <c r="I18" s="158">
        <v>0</v>
      </c>
      <c r="J18" s="158">
        <v>0</v>
      </c>
      <c r="K18" s="158">
        <v>0</v>
      </c>
      <c r="L18" s="158">
        <v>573</v>
      </c>
      <c r="M18" s="158">
        <v>320</v>
      </c>
      <c r="N18" s="421">
        <v>253</v>
      </c>
      <c r="O18" s="421"/>
      <c r="P18" s="158">
        <v>10</v>
      </c>
      <c r="Q18" s="421">
        <v>8</v>
      </c>
      <c r="R18" s="421"/>
      <c r="S18" s="158">
        <v>2</v>
      </c>
      <c r="T18" s="158">
        <v>0</v>
      </c>
      <c r="U18" s="158">
        <v>0</v>
      </c>
      <c r="V18" s="158">
        <v>0</v>
      </c>
      <c r="W18" s="253">
        <f t="shared" si="0"/>
        <v>0</v>
      </c>
      <c r="X18" s="253">
        <f t="shared" si="0"/>
        <v>0</v>
      </c>
      <c r="Y18" s="253">
        <f t="shared" si="1"/>
        <v>0</v>
      </c>
      <c r="Z18" s="253">
        <f t="shared" si="2"/>
        <v>0</v>
      </c>
      <c r="AA18" s="253">
        <f t="shared" si="3"/>
        <v>0</v>
      </c>
      <c r="AB18" s="253">
        <f t="shared" si="4"/>
        <v>0</v>
      </c>
      <c r="AC18" s="253">
        <f t="shared" si="5"/>
        <v>0</v>
      </c>
    </row>
    <row r="19" spans="1:29" ht="22.5">
      <c r="A19" s="429"/>
      <c r="B19" s="426"/>
      <c r="C19" s="157" t="s">
        <v>342</v>
      </c>
      <c r="D19" s="420">
        <f t="shared" si="6"/>
        <v>7</v>
      </c>
      <c r="E19" s="420"/>
      <c r="F19" s="158">
        <v>1944</v>
      </c>
      <c r="G19" s="158">
        <v>658</v>
      </c>
      <c r="H19" s="158">
        <v>1286</v>
      </c>
      <c r="I19" s="158">
        <v>0</v>
      </c>
      <c r="J19" s="158">
        <v>0</v>
      </c>
      <c r="K19" s="158">
        <v>0</v>
      </c>
      <c r="L19" s="158">
        <v>1900</v>
      </c>
      <c r="M19" s="158">
        <v>645</v>
      </c>
      <c r="N19" s="421">
        <v>1255</v>
      </c>
      <c r="O19" s="421"/>
      <c r="P19" s="158">
        <v>43</v>
      </c>
      <c r="Q19" s="421">
        <v>12</v>
      </c>
      <c r="R19" s="421"/>
      <c r="S19" s="158">
        <v>31</v>
      </c>
      <c r="T19" s="158">
        <v>1</v>
      </c>
      <c r="U19" s="158">
        <v>1</v>
      </c>
      <c r="V19" s="158">
        <v>0</v>
      </c>
      <c r="W19" s="253">
        <f t="shared" si="0"/>
        <v>0</v>
      </c>
      <c r="X19" s="253">
        <f t="shared" si="0"/>
        <v>0</v>
      </c>
      <c r="Y19" s="253">
        <f t="shared" si="1"/>
        <v>0</v>
      </c>
      <c r="Z19" s="253">
        <f t="shared" si="2"/>
        <v>0</v>
      </c>
      <c r="AA19" s="253">
        <f t="shared" si="3"/>
        <v>0</v>
      </c>
      <c r="AB19" s="253">
        <f t="shared" si="4"/>
        <v>0</v>
      </c>
      <c r="AC19" s="253">
        <f t="shared" si="5"/>
        <v>0</v>
      </c>
    </row>
    <row r="20" spans="1:29" ht="12.75">
      <c r="A20" s="429"/>
      <c r="B20" s="426"/>
      <c r="C20" s="157" t="s">
        <v>343</v>
      </c>
      <c r="D20" s="420">
        <f t="shared" si="6"/>
        <v>8</v>
      </c>
      <c r="E20" s="420"/>
      <c r="F20" s="158">
        <v>245</v>
      </c>
      <c r="G20" s="158">
        <v>95</v>
      </c>
      <c r="H20" s="158">
        <v>150</v>
      </c>
      <c r="I20" s="158">
        <v>0</v>
      </c>
      <c r="J20" s="158">
        <v>0</v>
      </c>
      <c r="K20" s="158">
        <v>0</v>
      </c>
      <c r="L20" s="158">
        <v>237</v>
      </c>
      <c r="M20" s="158">
        <v>92</v>
      </c>
      <c r="N20" s="421">
        <v>145</v>
      </c>
      <c r="O20" s="421"/>
      <c r="P20" s="158">
        <v>8</v>
      </c>
      <c r="Q20" s="421">
        <v>3</v>
      </c>
      <c r="R20" s="421"/>
      <c r="S20" s="158">
        <v>5</v>
      </c>
      <c r="T20" s="158">
        <v>0</v>
      </c>
      <c r="U20" s="158">
        <v>0</v>
      </c>
      <c r="V20" s="158">
        <v>0</v>
      </c>
      <c r="W20" s="253">
        <f t="shared" si="0"/>
        <v>0</v>
      </c>
      <c r="X20" s="253">
        <f t="shared" si="0"/>
        <v>0</v>
      </c>
      <c r="Y20" s="253">
        <f t="shared" si="1"/>
        <v>0</v>
      </c>
      <c r="Z20" s="253">
        <f t="shared" si="2"/>
        <v>0</v>
      </c>
      <c r="AA20" s="253">
        <f t="shared" si="3"/>
        <v>0</v>
      </c>
      <c r="AB20" s="253">
        <f t="shared" si="4"/>
        <v>0</v>
      </c>
      <c r="AC20" s="253">
        <f t="shared" si="5"/>
        <v>0</v>
      </c>
    </row>
    <row r="21" spans="1:29" ht="12.75">
      <c r="A21" s="429"/>
      <c r="B21" s="426"/>
      <c r="C21" s="157" t="s">
        <v>344</v>
      </c>
      <c r="D21" s="420">
        <f t="shared" si="6"/>
        <v>9</v>
      </c>
      <c r="E21" s="420"/>
      <c r="F21" s="158">
        <v>1649</v>
      </c>
      <c r="G21" s="158">
        <v>824</v>
      </c>
      <c r="H21" s="158">
        <v>825</v>
      </c>
      <c r="I21" s="158">
        <v>0</v>
      </c>
      <c r="J21" s="158">
        <v>0</v>
      </c>
      <c r="K21" s="158">
        <v>0</v>
      </c>
      <c r="L21" s="158">
        <v>1544</v>
      </c>
      <c r="M21" s="158">
        <v>765</v>
      </c>
      <c r="N21" s="421">
        <v>779</v>
      </c>
      <c r="O21" s="421"/>
      <c r="P21" s="158">
        <v>105</v>
      </c>
      <c r="Q21" s="421">
        <v>59</v>
      </c>
      <c r="R21" s="421"/>
      <c r="S21" s="158">
        <v>46</v>
      </c>
      <c r="T21" s="158">
        <v>0</v>
      </c>
      <c r="U21" s="158">
        <v>0</v>
      </c>
      <c r="V21" s="158">
        <v>0</v>
      </c>
      <c r="W21" s="253">
        <f t="shared" si="0"/>
        <v>0</v>
      </c>
      <c r="X21" s="253">
        <f t="shared" si="0"/>
        <v>0</v>
      </c>
      <c r="Y21" s="253">
        <f t="shared" si="1"/>
        <v>0</v>
      </c>
      <c r="Z21" s="253">
        <f t="shared" si="2"/>
        <v>0</v>
      </c>
      <c r="AA21" s="253">
        <f t="shared" si="3"/>
        <v>0</v>
      </c>
      <c r="AB21" s="253">
        <f t="shared" si="4"/>
        <v>0</v>
      </c>
      <c r="AC21" s="253">
        <f t="shared" si="5"/>
        <v>0</v>
      </c>
    </row>
    <row r="22" spans="1:29" ht="12.75">
      <c r="A22" s="429"/>
      <c r="B22" s="427"/>
      <c r="C22" s="157" t="s">
        <v>345</v>
      </c>
      <c r="D22" s="420">
        <f t="shared" si="6"/>
        <v>10</v>
      </c>
      <c r="E22" s="420"/>
      <c r="F22" s="158">
        <v>703</v>
      </c>
      <c r="G22" s="158">
        <v>209</v>
      </c>
      <c r="H22" s="158">
        <v>494</v>
      </c>
      <c r="I22" s="158">
        <v>0</v>
      </c>
      <c r="J22" s="158">
        <v>0</v>
      </c>
      <c r="K22" s="158">
        <v>0</v>
      </c>
      <c r="L22" s="158">
        <v>242</v>
      </c>
      <c r="M22" s="158">
        <v>19</v>
      </c>
      <c r="N22" s="421">
        <v>223</v>
      </c>
      <c r="O22" s="421"/>
      <c r="P22" s="158">
        <v>191</v>
      </c>
      <c r="Q22" s="421">
        <v>83</v>
      </c>
      <c r="R22" s="421"/>
      <c r="S22" s="158">
        <v>108</v>
      </c>
      <c r="T22" s="158">
        <v>270</v>
      </c>
      <c r="U22" s="158">
        <v>107</v>
      </c>
      <c r="V22" s="158">
        <v>163</v>
      </c>
      <c r="W22" s="253">
        <f t="shared" si="0"/>
        <v>0</v>
      </c>
      <c r="X22" s="253">
        <f t="shared" si="0"/>
        <v>0</v>
      </c>
      <c r="Y22" s="253">
        <f t="shared" si="1"/>
        <v>0</v>
      </c>
      <c r="Z22" s="253">
        <f t="shared" si="2"/>
        <v>0</v>
      </c>
      <c r="AA22" s="253">
        <f t="shared" si="3"/>
        <v>0</v>
      </c>
      <c r="AB22" s="253">
        <f t="shared" si="4"/>
        <v>0</v>
      </c>
      <c r="AC22" s="253">
        <f t="shared" si="5"/>
        <v>0</v>
      </c>
    </row>
    <row r="23" spans="1:29" ht="12.75">
      <c r="A23" s="429"/>
      <c r="B23" s="157" t="s">
        <v>346</v>
      </c>
      <c r="C23" s="157" t="s">
        <v>347</v>
      </c>
      <c r="D23" s="420">
        <f t="shared" si="6"/>
        <v>11</v>
      </c>
      <c r="E23" s="420"/>
      <c r="F23" s="158">
        <v>68</v>
      </c>
      <c r="G23" s="158">
        <v>35</v>
      </c>
      <c r="H23" s="158">
        <v>33</v>
      </c>
      <c r="I23" s="158">
        <v>0</v>
      </c>
      <c r="J23" s="158">
        <v>0</v>
      </c>
      <c r="K23" s="158">
        <v>0</v>
      </c>
      <c r="L23" s="158">
        <v>36</v>
      </c>
      <c r="M23" s="158">
        <v>16</v>
      </c>
      <c r="N23" s="421">
        <v>20</v>
      </c>
      <c r="O23" s="421"/>
      <c r="P23" s="158">
        <v>9</v>
      </c>
      <c r="Q23" s="421">
        <v>7</v>
      </c>
      <c r="R23" s="421"/>
      <c r="S23" s="158">
        <v>2</v>
      </c>
      <c r="T23" s="158">
        <v>23</v>
      </c>
      <c r="U23" s="158">
        <v>12</v>
      </c>
      <c r="V23" s="158">
        <v>11</v>
      </c>
      <c r="W23" s="253">
        <f t="shared" si="0"/>
        <v>0</v>
      </c>
      <c r="X23" s="253">
        <f t="shared" si="0"/>
        <v>0</v>
      </c>
      <c r="Y23" s="253">
        <f t="shared" si="1"/>
        <v>0</v>
      </c>
      <c r="Z23" s="253">
        <f t="shared" si="2"/>
        <v>0</v>
      </c>
      <c r="AA23" s="253">
        <f t="shared" si="3"/>
        <v>0</v>
      </c>
      <c r="AB23" s="253">
        <f t="shared" si="4"/>
        <v>0</v>
      </c>
      <c r="AC23" s="253">
        <f t="shared" si="5"/>
        <v>0</v>
      </c>
    </row>
    <row r="24" spans="1:29" ht="12.75">
      <c r="A24" s="429"/>
      <c r="B24" s="157" t="s">
        <v>348</v>
      </c>
      <c r="C24" s="157" t="s">
        <v>349</v>
      </c>
      <c r="D24" s="420">
        <f t="shared" si="6"/>
        <v>12</v>
      </c>
      <c r="E24" s="420"/>
      <c r="F24" s="158">
        <v>1743</v>
      </c>
      <c r="G24" s="158">
        <v>680</v>
      </c>
      <c r="H24" s="158">
        <v>1063</v>
      </c>
      <c r="I24" s="158">
        <v>0</v>
      </c>
      <c r="J24" s="158">
        <v>0</v>
      </c>
      <c r="K24" s="158">
        <v>0</v>
      </c>
      <c r="L24" s="158">
        <v>1271</v>
      </c>
      <c r="M24" s="158">
        <v>441</v>
      </c>
      <c r="N24" s="421">
        <v>830</v>
      </c>
      <c r="O24" s="421"/>
      <c r="P24" s="158">
        <v>279</v>
      </c>
      <c r="Q24" s="421">
        <v>134</v>
      </c>
      <c r="R24" s="421"/>
      <c r="S24" s="158">
        <v>145</v>
      </c>
      <c r="T24" s="158">
        <v>193</v>
      </c>
      <c r="U24" s="158">
        <v>105</v>
      </c>
      <c r="V24" s="158">
        <v>88</v>
      </c>
      <c r="W24" s="253">
        <f t="shared" si="0"/>
        <v>0</v>
      </c>
      <c r="X24" s="253">
        <f t="shared" si="0"/>
        <v>0</v>
      </c>
      <c r="Y24" s="253">
        <f t="shared" si="1"/>
        <v>0</v>
      </c>
      <c r="Z24" s="253">
        <f t="shared" si="2"/>
        <v>0</v>
      </c>
      <c r="AA24" s="253">
        <f t="shared" si="3"/>
        <v>0</v>
      </c>
      <c r="AB24" s="253">
        <f t="shared" si="4"/>
        <v>0</v>
      </c>
      <c r="AC24" s="253">
        <f t="shared" si="5"/>
        <v>0</v>
      </c>
    </row>
    <row r="25" spans="1:29" ht="12.75">
      <c r="A25" s="429"/>
      <c r="B25" s="157" t="s">
        <v>346</v>
      </c>
      <c r="C25" s="157" t="s">
        <v>350</v>
      </c>
      <c r="D25" s="420">
        <f t="shared" si="6"/>
        <v>13</v>
      </c>
      <c r="E25" s="420"/>
      <c r="F25" s="158">
        <v>207</v>
      </c>
      <c r="G25" s="158">
        <v>91</v>
      </c>
      <c r="H25" s="158">
        <v>116</v>
      </c>
      <c r="I25" s="158">
        <v>0</v>
      </c>
      <c r="J25" s="158">
        <v>0</v>
      </c>
      <c r="K25" s="158">
        <v>0</v>
      </c>
      <c r="L25" s="158">
        <v>154</v>
      </c>
      <c r="M25" s="158">
        <v>67</v>
      </c>
      <c r="N25" s="421">
        <v>87</v>
      </c>
      <c r="O25" s="421"/>
      <c r="P25" s="158">
        <v>33</v>
      </c>
      <c r="Q25" s="421">
        <v>14</v>
      </c>
      <c r="R25" s="421"/>
      <c r="S25" s="158">
        <v>19</v>
      </c>
      <c r="T25" s="158">
        <v>20</v>
      </c>
      <c r="U25" s="158">
        <v>10</v>
      </c>
      <c r="V25" s="158">
        <v>10</v>
      </c>
      <c r="W25" s="253">
        <f t="shared" si="0"/>
        <v>0</v>
      </c>
      <c r="X25" s="253">
        <f t="shared" si="0"/>
        <v>0</v>
      </c>
      <c r="Y25" s="253">
        <f t="shared" si="1"/>
        <v>0</v>
      </c>
      <c r="Z25" s="253">
        <f t="shared" si="2"/>
        <v>0</v>
      </c>
      <c r="AA25" s="253">
        <f t="shared" si="3"/>
        <v>0</v>
      </c>
      <c r="AB25" s="253">
        <f t="shared" si="4"/>
        <v>0</v>
      </c>
      <c r="AC25" s="253">
        <f t="shared" si="5"/>
        <v>0</v>
      </c>
    </row>
    <row r="26" spans="1:29" ht="12.75">
      <c r="A26" s="429"/>
      <c r="B26" s="425" t="s">
        <v>351</v>
      </c>
      <c r="C26" s="157" t="s">
        <v>352</v>
      </c>
      <c r="D26" s="420">
        <f t="shared" si="6"/>
        <v>14</v>
      </c>
      <c r="E26" s="420"/>
      <c r="F26" s="158">
        <v>2773</v>
      </c>
      <c r="G26" s="158">
        <v>640</v>
      </c>
      <c r="H26" s="158">
        <v>2133</v>
      </c>
      <c r="I26" s="158">
        <v>0</v>
      </c>
      <c r="J26" s="158">
        <v>0</v>
      </c>
      <c r="K26" s="158">
        <v>0</v>
      </c>
      <c r="L26" s="158">
        <v>2729</v>
      </c>
      <c r="M26" s="158">
        <v>631</v>
      </c>
      <c r="N26" s="423">
        <v>2098</v>
      </c>
      <c r="O26" s="424"/>
      <c r="P26" s="158">
        <v>44</v>
      </c>
      <c r="Q26" s="423">
        <v>9</v>
      </c>
      <c r="R26" s="424"/>
      <c r="S26" s="158">
        <v>35</v>
      </c>
      <c r="T26" s="158">
        <v>0</v>
      </c>
      <c r="U26" s="158">
        <v>0</v>
      </c>
      <c r="V26" s="158">
        <v>0</v>
      </c>
      <c r="W26" s="253">
        <f t="shared" si="0"/>
        <v>0</v>
      </c>
      <c r="X26" s="253">
        <f t="shared" si="0"/>
        <v>0</v>
      </c>
      <c r="Y26" s="253">
        <f t="shared" si="1"/>
        <v>0</v>
      </c>
      <c r="Z26" s="253">
        <f t="shared" si="2"/>
        <v>0</v>
      </c>
      <c r="AA26" s="253">
        <f t="shared" si="3"/>
        <v>0</v>
      </c>
      <c r="AB26" s="253">
        <f t="shared" si="4"/>
        <v>0</v>
      </c>
      <c r="AC26" s="253">
        <f t="shared" si="5"/>
        <v>0</v>
      </c>
    </row>
    <row r="27" spans="1:29" ht="12.75">
      <c r="A27" s="429"/>
      <c r="B27" s="427"/>
      <c r="C27" s="157" t="s">
        <v>353</v>
      </c>
      <c r="D27" s="420">
        <f t="shared" si="6"/>
        <v>15</v>
      </c>
      <c r="E27" s="420"/>
      <c r="F27" s="158">
        <v>991</v>
      </c>
      <c r="G27" s="158">
        <v>264</v>
      </c>
      <c r="H27" s="158">
        <v>727</v>
      </c>
      <c r="I27" s="158">
        <v>0</v>
      </c>
      <c r="J27" s="158">
        <v>0</v>
      </c>
      <c r="K27" s="158">
        <v>0</v>
      </c>
      <c r="L27" s="158">
        <v>375</v>
      </c>
      <c r="M27" s="158">
        <v>90</v>
      </c>
      <c r="N27" s="421">
        <v>285</v>
      </c>
      <c r="O27" s="421"/>
      <c r="P27" s="158">
        <v>306</v>
      </c>
      <c r="Q27" s="421">
        <v>82</v>
      </c>
      <c r="R27" s="421"/>
      <c r="S27" s="158">
        <v>224</v>
      </c>
      <c r="T27" s="158">
        <v>310</v>
      </c>
      <c r="U27" s="158">
        <v>92</v>
      </c>
      <c r="V27" s="158">
        <v>218</v>
      </c>
      <c r="W27" s="253">
        <f t="shared" si="0"/>
        <v>0</v>
      </c>
      <c r="X27" s="253">
        <f t="shared" si="0"/>
        <v>0</v>
      </c>
      <c r="Y27" s="253">
        <f t="shared" si="1"/>
        <v>0</v>
      </c>
      <c r="Z27" s="253">
        <f t="shared" si="2"/>
        <v>0</v>
      </c>
      <c r="AA27" s="253">
        <f t="shared" si="3"/>
        <v>0</v>
      </c>
      <c r="AB27" s="253">
        <f t="shared" si="4"/>
        <v>0</v>
      </c>
      <c r="AC27" s="253">
        <f t="shared" si="5"/>
        <v>0</v>
      </c>
    </row>
    <row r="28" spans="1:29" ht="22.5">
      <c r="A28" s="430"/>
      <c r="B28" s="157" t="s">
        <v>354</v>
      </c>
      <c r="C28" s="157" t="s">
        <v>354</v>
      </c>
      <c r="D28" s="420">
        <f t="shared" si="6"/>
        <v>16</v>
      </c>
      <c r="E28" s="420"/>
      <c r="F28" s="158">
        <v>221</v>
      </c>
      <c r="G28" s="158">
        <v>95</v>
      </c>
      <c r="H28" s="158">
        <v>126</v>
      </c>
      <c r="I28" s="158">
        <v>0</v>
      </c>
      <c r="J28" s="158">
        <v>0</v>
      </c>
      <c r="K28" s="158">
        <v>0</v>
      </c>
      <c r="L28" s="158">
        <v>29</v>
      </c>
      <c r="M28" s="158">
        <v>3</v>
      </c>
      <c r="N28" s="421">
        <v>26</v>
      </c>
      <c r="O28" s="421"/>
      <c r="P28" s="158">
        <v>65</v>
      </c>
      <c r="Q28" s="421">
        <v>28</v>
      </c>
      <c r="R28" s="421"/>
      <c r="S28" s="158">
        <v>37</v>
      </c>
      <c r="T28" s="158">
        <v>127</v>
      </c>
      <c r="U28" s="158">
        <v>64</v>
      </c>
      <c r="V28" s="158">
        <v>63</v>
      </c>
      <c r="W28" s="253">
        <f t="shared" si="0"/>
        <v>0</v>
      </c>
      <c r="X28" s="253">
        <f t="shared" si="0"/>
        <v>0</v>
      </c>
      <c r="Y28" s="253">
        <f t="shared" si="1"/>
        <v>0</v>
      </c>
      <c r="Z28" s="253">
        <f t="shared" si="2"/>
        <v>0</v>
      </c>
      <c r="AA28" s="253">
        <f t="shared" si="3"/>
        <v>0</v>
      </c>
      <c r="AB28" s="253">
        <f t="shared" si="4"/>
        <v>0</v>
      </c>
      <c r="AC28" s="253">
        <f t="shared" si="5"/>
        <v>0</v>
      </c>
    </row>
    <row r="29" spans="1:29" ht="12.75">
      <c r="A29" s="428" t="s">
        <v>355</v>
      </c>
      <c r="B29" s="425" t="s">
        <v>356</v>
      </c>
      <c r="C29" s="157" t="s">
        <v>357</v>
      </c>
      <c r="D29" s="420">
        <f t="shared" si="6"/>
        <v>17</v>
      </c>
      <c r="E29" s="420"/>
      <c r="F29" s="158">
        <v>2409</v>
      </c>
      <c r="G29" s="158">
        <v>949</v>
      </c>
      <c r="H29" s="158">
        <v>1460</v>
      </c>
      <c r="I29" s="158">
        <v>0</v>
      </c>
      <c r="J29" s="158">
        <v>0</v>
      </c>
      <c r="K29" s="158">
        <v>0</v>
      </c>
      <c r="L29" s="158">
        <v>2063</v>
      </c>
      <c r="M29" s="158">
        <v>790</v>
      </c>
      <c r="N29" s="423">
        <v>1273</v>
      </c>
      <c r="O29" s="424"/>
      <c r="P29" s="158">
        <v>309</v>
      </c>
      <c r="Q29" s="423">
        <v>140</v>
      </c>
      <c r="R29" s="424"/>
      <c r="S29" s="158">
        <v>169</v>
      </c>
      <c r="T29" s="158">
        <v>37</v>
      </c>
      <c r="U29" s="158">
        <v>19</v>
      </c>
      <c r="V29" s="158">
        <v>18</v>
      </c>
      <c r="W29" s="253">
        <f t="shared" si="0"/>
        <v>0</v>
      </c>
      <c r="X29" s="253">
        <f t="shared" si="0"/>
        <v>0</v>
      </c>
      <c r="Y29" s="253">
        <f t="shared" si="1"/>
        <v>0</v>
      </c>
      <c r="Z29" s="253">
        <f t="shared" si="2"/>
        <v>0</v>
      </c>
      <c r="AA29" s="253">
        <f t="shared" si="3"/>
        <v>0</v>
      </c>
      <c r="AB29" s="253">
        <f t="shared" si="4"/>
        <v>0</v>
      </c>
      <c r="AC29" s="253">
        <f t="shared" si="5"/>
        <v>0</v>
      </c>
    </row>
    <row r="30" spans="1:29" ht="12.75">
      <c r="A30" s="429"/>
      <c r="B30" s="426"/>
      <c r="C30" s="157" t="s">
        <v>358</v>
      </c>
      <c r="D30" s="420">
        <f t="shared" si="6"/>
        <v>18</v>
      </c>
      <c r="E30" s="420"/>
      <c r="F30" s="158">
        <v>1877</v>
      </c>
      <c r="G30" s="158">
        <v>541</v>
      </c>
      <c r="H30" s="158">
        <v>1336</v>
      </c>
      <c r="I30" s="158">
        <v>0</v>
      </c>
      <c r="J30" s="158">
        <v>0</v>
      </c>
      <c r="K30" s="158">
        <v>0</v>
      </c>
      <c r="L30" s="158">
        <v>1684</v>
      </c>
      <c r="M30" s="158">
        <v>455</v>
      </c>
      <c r="N30" s="421">
        <v>1229</v>
      </c>
      <c r="O30" s="421"/>
      <c r="P30" s="158">
        <v>113</v>
      </c>
      <c r="Q30" s="421">
        <v>49</v>
      </c>
      <c r="R30" s="421"/>
      <c r="S30" s="158">
        <v>64</v>
      </c>
      <c r="T30" s="158">
        <v>80</v>
      </c>
      <c r="U30" s="158">
        <v>37</v>
      </c>
      <c r="V30" s="158">
        <v>43</v>
      </c>
      <c r="W30" s="253">
        <f t="shared" si="0"/>
        <v>0</v>
      </c>
      <c r="X30" s="253">
        <f t="shared" si="0"/>
        <v>0</v>
      </c>
      <c r="Y30" s="253">
        <f t="shared" si="1"/>
        <v>0</v>
      </c>
      <c r="Z30" s="253">
        <f t="shared" si="2"/>
        <v>0</v>
      </c>
      <c r="AA30" s="253">
        <f t="shared" si="3"/>
        <v>0</v>
      </c>
      <c r="AB30" s="253">
        <f t="shared" si="4"/>
        <v>0</v>
      </c>
      <c r="AC30" s="253">
        <f t="shared" si="5"/>
        <v>0</v>
      </c>
    </row>
    <row r="31" spans="1:29" ht="12.75">
      <c r="A31" s="429"/>
      <c r="B31" s="426"/>
      <c r="C31" s="157" t="s">
        <v>359</v>
      </c>
      <c r="D31" s="420">
        <f t="shared" si="6"/>
        <v>19</v>
      </c>
      <c r="E31" s="420"/>
      <c r="F31" s="158">
        <v>3628</v>
      </c>
      <c r="G31" s="158">
        <v>568</v>
      </c>
      <c r="H31" s="158">
        <v>3060</v>
      </c>
      <c r="I31" s="158">
        <v>0</v>
      </c>
      <c r="J31" s="158">
        <v>0</v>
      </c>
      <c r="K31" s="158">
        <v>0</v>
      </c>
      <c r="L31" s="158">
        <v>3024</v>
      </c>
      <c r="M31" s="158">
        <v>477</v>
      </c>
      <c r="N31" s="421">
        <v>2547</v>
      </c>
      <c r="O31" s="421"/>
      <c r="P31" s="158">
        <v>496</v>
      </c>
      <c r="Q31" s="421">
        <v>75</v>
      </c>
      <c r="R31" s="421"/>
      <c r="S31" s="158">
        <v>421</v>
      </c>
      <c r="T31" s="158">
        <v>108</v>
      </c>
      <c r="U31" s="158">
        <v>16</v>
      </c>
      <c r="V31" s="158">
        <v>92</v>
      </c>
      <c r="W31" s="253">
        <f t="shared" si="0"/>
        <v>0</v>
      </c>
      <c r="X31" s="253">
        <f t="shared" si="0"/>
        <v>0</v>
      </c>
      <c r="Y31" s="253">
        <f t="shared" si="1"/>
        <v>0</v>
      </c>
      <c r="Z31" s="253">
        <f t="shared" si="2"/>
        <v>0</v>
      </c>
      <c r="AA31" s="253">
        <f t="shared" si="3"/>
        <v>0</v>
      </c>
      <c r="AB31" s="253">
        <f t="shared" si="4"/>
        <v>0</v>
      </c>
      <c r="AC31" s="253">
        <f t="shared" si="5"/>
        <v>0</v>
      </c>
    </row>
    <row r="32" spans="1:29" ht="12.75">
      <c r="A32" s="429"/>
      <c r="B32" s="426"/>
      <c r="C32" s="157" t="s">
        <v>360</v>
      </c>
      <c r="D32" s="420">
        <f t="shared" si="6"/>
        <v>20</v>
      </c>
      <c r="E32" s="420"/>
      <c r="F32" s="158">
        <v>583</v>
      </c>
      <c r="G32" s="158">
        <v>175</v>
      </c>
      <c r="H32" s="158">
        <v>408</v>
      </c>
      <c r="I32" s="158">
        <v>0</v>
      </c>
      <c r="J32" s="158">
        <v>0</v>
      </c>
      <c r="K32" s="158">
        <v>0</v>
      </c>
      <c r="L32" s="158">
        <v>366</v>
      </c>
      <c r="M32" s="158">
        <v>106</v>
      </c>
      <c r="N32" s="421">
        <v>260</v>
      </c>
      <c r="O32" s="421"/>
      <c r="P32" s="158">
        <v>107</v>
      </c>
      <c r="Q32" s="421">
        <v>30</v>
      </c>
      <c r="R32" s="421"/>
      <c r="S32" s="158">
        <v>77</v>
      </c>
      <c r="T32" s="158">
        <v>110</v>
      </c>
      <c r="U32" s="158">
        <v>39</v>
      </c>
      <c r="V32" s="158">
        <v>71</v>
      </c>
      <c r="W32" s="253">
        <f t="shared" si="0"/>
        <v>0</v>
      </c>
      <c r="X32" s="253">
        <f t="shared" si="0"/>
        <v>0</v>
      </c>
      <c r="Y32" s="253">
        <f t="shared" si="1"/>
        <v>0</v>
      </c>
      <c r="Z32" s="253">
        <f t="shared" si="2"/>
        <v>0</v>
      </c>
      <c r="AA32" s="253">
        <f t="shared" si="3"/>
        <v>0</v>
      </c>
      <c r="AB32" s="253">
        <f t="shared" si="4"/>
        <v>0</v>
      </c>
      <c r="AC32" s="253">
        <f t="shared" si="5"/>
        <v>0</v>
      </c>
    </row>
    <row r="33" spans="1:29" ht="12.75">
      <c r="A33" s="429"/>
      <c r="B33" s="427"/>
      <c r="C33" s="157" t="s">
        <v>361</v>
      </c>
      <c r="D33" s="420">
        <f t="shared" si="6"/>
        <v>21</v>
      </c>
      <c r="E33" s="420"/>
      <c r="F33" s="158">
        <v>5</v>
      </c>
      <c r="G33" s="158">
        <v>1</v>
      </c>
      <c r="H33" s="158">
        <v>4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421">
        <v>0</v>
      </c>
      <c r="O33" s="421"/>
      <c r="P33" s="158">
        <v>5</v>
      </c>
      <c r="Q33" s="421">
        <v>1</v>
      </c>
      <c r="R33" s="421"/>
      <c r="S33" s="158">
        <v>4</v>
      </c>
      <c r="T33" s="158">
        <v>0</v>
      </c>
      <c r="U33" s="158">
        <v>0</v>
      </c>
      <c r="V33" s="158">
        <v>0</v>
      </c>
      <c r="W33" s="253">
        <f t="shared" si="0"/>
        <v>0</v>
      </c>
      <c r="X33" s="253">
        <f t="shared" si="0"/>
        <v>0</v>
      </c>
      <c r="Y33" s="253">
        <f t="shared" si="1"/>
        <v>0</v>
      </c>
      <c r="Z33" s="253">
        <f t="shared" si="2"/>
        <v>0</v>
      </c>
      <c r="AA33" s="253">
        <f t="shared" si="3"/>
        <v>0</v>
      </c>
      <c r="AB33" s="253">
        <f t="shared" si="4"/>
        <v>0</v>
      </c>
      <c r="AC33" s="253">
        <f t="shared" si="5"/>
        <v>0</v>
      </c>
    </row>
    <row r="34" spans="1:29" ht="12.75">
      <c r="A34" s="429"/>
      <c r="B34" s="425" t="s">
        <v>362</v>
      </c>
      <c r="C34" s="157" t="s">
        <v>363</v>
      </c>
      <c r="D34" s="420">
        <f t="shared" si="6"/>
        <v>22</v>
      </c>
      <c r="E34" s="420"/>
      <c r="F34" s="158">
        <v>973</v>
      </c>
      <c r="G34" s="158">
        <v>255</v>
      </c>
      <c r="H34" s="158">
        <v>718</v>
      </c>
      <c r="I34" s="158">
        <v>0</v>
      </c>
      <c r="J34" s="158">
        <v>0</v>
      </c>
      <c r="K34" s="158">
        <v>0</v>
      </c>
      <c r="L34" s="158">
        <v>754</v>
      </c>
      <c r="M34" s="158">
        <v>181</v>
      </c>
      <c r="N34" s="421">
        <v>573</v>
      </c>
      <c r="O34" s="421"/>
      <c r="P34" s="158">
        <v>133</v>
      </c>
      <c r="Q34" s="421">
        <v>43</v>
      </c>
      <c r="R34" s="421"/>
      <c r="S34" s="158">
        <v>90</v>
      </c>
      <c r="T34" s="158">
        <v>86</v>
      </c>
      <c r="U34" s="158">
        <v>31</v>
      </c>
      <c r="V34" s="158">
        <v>55</v>
      </c>
      <c r="W34" s="253">
        <f t="shared" si="0"/>
        <v>0</v>
      </c>
      <c r="X34" s="253">
        <f t="shared" si="0"/>
        <v>0</v>
      </c>
      <c r="Y34" s="253">
        <f t="shared" si="1"/>
        <v>0</v>
      </c>
      <c r="Z34" s="253">
        <f t="shared" si="2"/>
        <v>0</v>
      </c>
      <c r="AA34" s="253">
        <f t="shared" si="3"/>
        <v>0</v>
      </c>
      <c r="AB34" s="253">
        <f t="shared" si="4"/>
        <v>0</v>
      </c>
      <c r="AC34" s="253">
        <f t="shared" si="5"/>
        <v>0</v>
      </c>
    </row>
    <row r="35" spans="1:29" ht="12.75">
      <c r="A35" s="429"/>
      <c r="B35" s="427"/>
      <c r="C35" s="157" t="s">
        <v>364</v>
      </c>
      <c r="D35" s="420">
        <f t="shared" si="6"/>
        <v>23</v>
      </c>
      <c r="E35" s="420"/>
      <c r="F35" s="158">
        <v>271</v>
      </c>
      <c r="G35" s="158">
        <v>34</v>
      </c>
      <c r="H35" s="158">
        <v>237</v>
      </c>
      <c r="I35" s="158">
        <v>0</v>
      </c>
      <c r="J35" s="158">
        <v>0</v>
      </c>
      <c r="K35" s="158">
        <v>0</v>
      </c>
      <c r="L35" s="158">
        <v>237</v>
      </c>
      <c r="M35" s="158">
        <v>26</v>
      </c>
      <c r="N35" s="421">
        <v>211</v>
      </c>
      <c r="O35" s="421"/>
      <c r="P35" s="158">
        <v>34</v>
      </c>
      <c r="Q35" s="421">
        <v>8</v>
      </c>
      <c r="R35" s="421"/>
      <c r="S35" s="158">
        <v>26</v>
      </c>
      <c r="T35" s="158">
        <v>0</v>
      </c>
      <c r="U35" s="158">
        <v>0</v>
      </c>
      <c r="V35" s="158">
        <v>0</v>
      </c>
      <c r="W35" s="253">
        <f t="shared" si="0"/>
        <v>0</v>
      </c>
      <c r="X35" s="253">
        <f t="shared" si="0"/>
        <v>0</v>
      </c>
      <c r="Y35" s="253">
        <f t="shared" si="1"/>
        <v>0</v>
      </c>
      <c r="Z35" s="253">
        <f t="shared" si="2"/>
        <v>0</v>
      </c>
      <c r="AA35" s="253">
        <f t="shared" si="3"/>
        <v>0</v>
      </c>
      <c r="AB35" s="253">
        <f t="shared" si="4"/>
        <v>0</v>
      </c>
      <c r="AC35" s="253">
        <f t="shared" si="5"/>
        <v>0</v>
      </c>
    </row>
    <row r="36" spans="1:29" ht="33.75">
      <c r="A36" s="430"/>
      <c r="B36" s="157" t="s">
        <v>365</v>
      </c>
      <c r="C36" s="157" t="s">
        <v>365</v>
      </c>
      <c r="D36" s="420">
        <f t="shared" si="6"/>
        <v>24</v>
      </c>
      <c r="E36" s="420"/>
      <c r="F36" s="158">
        <v>41</v>
      </c>
      <c r="G36" s="158">
        <v>9</v>
      </c>
      <c r="H36" s="158">
        <v>32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421">
        <v>0</v>
      </c>
      <c r="O36" s="421"/>
      <c r="P36" s="158">
        <v>41</v>
      </c>
      <c r="Q36" s="421">
        <v>9</v>
      </c>
      <c r="R36" s="421"/>
      <c r="S36" s="158">
        <v>32</v>
      </c>
      <c r="T36" s="158">
        <v>0</v>
      </c>
      <c r="U36" s="158">
        <v>0</v>
      </c>
      <c r="V36" s="158">
        <v>0</v>
      </c>
      <c r="W36" s="253">
        <f t="shared" si="0"/>
        <v>0</v>
      </c>
      <c r="X36" s="253">
        <f t="shared" si="0"/>
        <v>0</v>
      </c>
      <c r="Y36" s="253">
        <f t="shared" si="1"/>
        <v>0</v>
      </c>
      <c r="Z36" s="253">
        <f t="shared" si="2"/>
        <v>0</v>
      </c>
      <c r="AA36" s="253">
        <f t="shared" si="3"/>
        <v>0</v>
      </c>
      <c r="AB36" s="253">
        <f t="shared" si="4"/>
        <v>0</v>
      </c>
      <c r="AC36" s="253">
        <f t="shared" si="5"/>
        <v>0</v>
      </c>
    </row>
    <row r="37" spans="1:29" ht="12.75">
      <c r="A37" s="428" t="s">
        <v>366</v>
      </c>
      <c r="B37" s="425" t="s">
        <v>367</v>
      </c>
      <c r="C37" s="157" t="s">
        <v>368</v>
      </c>
      <c r="D37" s="420">
        <f t="shared" si="6"/>
        <v>25</v>
      </c>
      <c r="E37" s="420"/>
      <c r="F37" s="158">
        <v>6476</v>
      </c>
      <c r="G37" s="158">
        <v>1590</v>
      </c>
      <c r="H37" s="158">
        <v>4886</v>
      </c>
      <c r="I37" s="158">
        <v>0</v>
      </c>
      <c r="J37" s="158">
        <v>0</v>
      </c>
      <c r="K37" s="158">
        <v>0</v>
      </c>
      <c r="L37" s="158">
        <v>5694</v>
      </c>
      <c r="M37" s="158">
        <v>1416</v>
      </c>
      <c r="N37" s="421">
        <v>4278</v>
      </c>
      <c r="O37" s="421"/>
      <c r="P37" s="158">
        <v>760</v>
      </c>
      <c r="Q37" s="421">
        <v>168</v>
      </c>
      <c r="R37" s="421"/>
      <c r="S37" s="158">
        <v>592</v>
      </c>
      <c r="T37" s="158">
        <v>22</v>
      </c>
      <c r="U37" s="158">
        <v>6</v>
      </c>
      <c r="V37" s="158">
        <v>16</v>
      </c>
      <c r="W37" s="253">
        <f t="shared" si="0"/>
        <v>0</v>
      </c>
      <c r="X37" s="253">
        <f t="shared" si="0"/>
        <v>0</v>
      </c>
      <c r="Y37" s="253">
        <f t="shared" si="1"/>
        <v>0</v>
      </c>
      <c r="Z37" s="253">
        <f t="shared" si="2"/>
        <v>0</v>
      </c>
      <c r="AA37" s="253">
        <f t="shared" si="3"/>
        <v>0</v>
      </c>
      <c r="AB37" s="253">
        <f t="shared" si="4"/>
        <v>0</v>
      </c>
      <c r="AC37" s="253">
        <f t="shared" si="5"/>
        <v>0</v>
      </c>
    </row>
    <row r="38" spans="1:29" ht="12.75">
      <c r="A38" s="429"/>
      <c r="B38" s="426"/>
      <c r="C38" s="157" t="s">
        <v>369</v>
      </c>
      <c r="D38" s="420">
        <f t="shared" si="6"/>
        <v>26</v>
      </c>
      <c r="E38" s="420"/>
      <c r="F38" s="158">
        <v>4519</v>
      </c>
      <c r="G38" s="158">
        <v>1729</v>
      </c>
      <c r="H38" s="158">
        <v>2790</v>
      </c>
      <c r="I38" s="158">
        <v>0</v>
      </c>
      <c r="J38" s="158">
        <v>0</v>
      </c>
      <c r="K38" s="158">
        <v>0</v>
      </c>
      <c r="L38" s="158">
        <v>3636</v>
      </c>
      <c r="M38" s="158">
        <v>1437</v>
      </c>
      <c r="N38" s="421">
        <v>2199</v>
      </c>
      <c r="O38" s="421"/>
      <c r="P38" s="158">
        <v>883</v>
      </c>
      <c r="Q38" s="421">
        <v>292</v>
      </c>
      <c r="R38" s="421"/>
      <c r="S38" s="158">
        <v>591</v>
      </c>
      <c r="T38" s="158">
        <v>0</v>
      </c>
      <c r="U38" s="158">
        <v>0</v>
      </c>
      <c r="V38" s="158">
        <v>0</v>
      </c>
      <c r="W38" s="253">
        <f t="shared" si="0"/>
        <v>0</v>
      </c>
      <c r="X38" s="253">
        <f t="shared" si="0"/>
        <v>0</v>
      </c>
      <c r="Y38" s="253">
        <f t="shared" si="1"/>
        <v>0</v>
      </c>
      <c r="Z38" s="253">
        <f t="shared" si="2"/>
        <v>0</v>
      </c>
      <c r="AA38" s="253">
        <f t="shared" si="3"/>
        <v>0</v>
      </c>
      <c r="AB38" s="253">
        <f t="shared" si="4"/>
        <v>0</v>
      </c>
      <c r="AC38" s="253">
        <f t="shared" si="5"/>
        <v>0</v>
      </c>
    </row>
    <row r="39" spans="1:29" ht="12.75">
      <c r="A39" s="429"/>
      <c r="B39" s="426"/>
      <c r="C39" s="157" t="s">
        <v>370</v>
      </c>
      <c r="D39" s="420">
        <f t="shared" si="6"/>
        <v>27</v>
      </c>
      <c r="E39" s="420"/>
      <c r="F39" s="158">
        <v>13470</v>
      </c>
      <c r="G39" s="158">
        <v>5483</v>
      </c>
      <c r="H39" s="158">
        <v>7987</v>
      </c>
      <c r="I39" s="158">
        <v>0</v>
      </c>
      <c r="J39" s="158">
        <v>0</v>
      </c>
      <c r="K39" s="158">
        <v>0</v>
      </c>
      <c r="L39" s="158">
        <v>6925</v>
      </c>
      <c r="M39" s="158">
        <v>2912</v>
      </c>
      <c r="N39" s="421">
        <v>4013</v>
      </c>
      <c r="O39" s="421"/>
      <c r="P39" s="158">
        <v>5654</v>
      </c>
      <c r="Q39" s="421">
        <v>2194</v>
      </c>
      <c r="R39" s="421"/>
      <c r="S39" s="158">
        <v>3460</v>
      </c>
      <c r="T39" s="158">
        <v>891</v>
      </c>
      <c r="U39" s="158">
        <v>377</v>
      </c>
      <c r="V39" s="158">
        <v>514</v>
      </c>
      <c r="W39" s="253">
        <f t="shared" si="0"/>
        <v>0</v>
      </c>
      <c r="X39" s="253">
        <f t="shared" si="0"/>
        <v>0</v>
      </c>
      <c r="Y39" s="253">
        <f t="shared" si="1"/>
        <v>0</v>
      </c>
      <c r="Z39" s="253">
        <f t="shared" si="2"/>
        <v>0</v>
      </c>
      <c r="AA39" s="253">
        <f t="shared" si="3"/>
        <v>0</v>
      </c>
      <c r="AB39" s="253">
        <f t="shared" si="4"/>
        <v>0</v>
      </c>
      <c r="AC39" s="253">
        <f t="shared" si="5"/>
        <v>0</v>
      </c>
    </row>
    <row r="40" spans="1:29" ht="12.75">
      <c r="A40" s="429"/>
      <c r="B40" s="426"/>
      <c r="C40" s="157" t="s">
        <v>371</v>
      </c>
      <c r="D40" s="420">
        <f t="shared" si="6"/>
        <v>28</v>
      </c>
      <c r="E40" s="420"/>
      <c r="F40" s="158">
        <v>1741</v>
      </c>
      <c r="G40" s="158">
        <v>691</v>
      </c>
      <c r="H40" s="158">
        <v>1050</v>
      </c>
      <c r="I40" s="158">
        <v>0</v>
      </c>
      <c r="J40" s="158">
        <v>0</v>
      </c>
      <c r="K40" s="158">
        <v>0</v>
      </c>
      <c r="L40" s="158">
        <v>1599</v>
      </c>
      <c r="M40" s="158">
        <v>631</v>
      </c>
      <c r="N40" s="421">
        <v>968</v>
      </c>
      <c r="O40" s="421"/>
      <c r="P40" s="158">
        <v>134</v>
      </c>
      <c r="Q40" s="421">
        <v>57</v>
      </c>
      <c r="R40" s="421"/>
      <c r="S40" s="158">
        <v>77</v>
      </c>
      <c r="T40" s="158">
        <v>8</v>
      </c>
      <c r="U40" s="158">
        <v>3</v>
      </c>
      <c r="V40" s="158">
        <v>5</v>
      </c>
      <c r="W40" s="253">
        <f t="shared" si="0"/>
        <v>0</v>
      </c>
      <c r="X40" s="253">
        <f t="shared" si="0"/>
        <v>0</v>
      </c>
      <c r="Y40" s="253">
        <f t="shared" si="1"/>
        <v>0</v>
      </c>
      <c r="Z40" s="253">
        <f t="shared" si="2"/>
        <v>0</v>
      </c>
      <c r="AA40" s="253">
        <f t="shared" si="3"/>
        <v>0</v>
      </c>
      <c r="AB40" s="253">
        <f t="shared" si="4"/>
        <v>0</v>
      </c>
      <c r="AC40" s="253">
        <f t="shared" si="5"/>
        <v>0</v>
      </c>
    </row>
    <row r="41" spans="1:29" ht="12.75">
      <c r="A41" s="429"/>
      <c r="B41" s="427"/>
      <c r="C41" s="157" t="s">
        <v>372</v>
      </c>
      <c r="D41" s="420">
        <f t="shared" si="6"/>
        <v>29</v>
      </c>
      <c r="E41" s="420"/>
      <c r="F41" s="158">
        <v>734</v>
      </c>
      <c r="G41" s="158">
        <v>281</v>
      </c>
      <c r="H41" s="158">
        <v>453</v>
      </c>
      <c r="I41" s="158">
        <v>0</v>
      </c>
      <c r="J41" s="158">
        <v>0</v>
      </c>
      <c r="K41" s="158">
        <v>0</v>
      </c>
      <c r="L41" s="158">
        <v>643</v>
      </c>
      <c r="M41" s="158">
        <v>242</v>
      </c>
      <c r="N41" s="421">
        <v>401</v>
      </c>
      <c r="O41" s="421"/>
      <c r="P41" s="158">
        <v>91</v>
      </c>
      <c r="Q41" s="421">
        <v>39</v>
      </c>
      <c r="R41" s="421"/>
      <c r="S41" s="158">
        <v>52</v>
      </c>
      <c r="T41" s="158">
        <v>0</v>
      </c>
      <c r="U41" s="158">
        <v>0</v>
      </c>
      <c r="V41" s="158">
        <v>0</v>
      </c>
      <c r="W41" s="253">
        <f t="shared" si="0"/>
        <v>0</v>
      </c>
      <c r="X41" s="253">
        <f t="shared" si="0"/>
        <v>0</v>
      </c>
      <c r="Y41" s="253">
        <f t="shared" si="1"/>
        <v>0</v>
      </c>
      <c r="Z41" s="253">
        <f t="shared" si="2"/>
        <v>0</v>
      </c>
      <c r="AA41" s="253">
        <f t="shared" si="3"/>
        <v>0</v>
      </c>
      <c r="AB41" s="253">
        <f t="shared" si="4"/>
        <v>0</v>
      </c>
      <c r="AC41" s="253">
        <f t="shared" si="5"/>
        <v>0</v>
      </c>
    </row>
    <row r="42" spans="1:29" ht="12.75">
      <c r="A42" s="429"/>
      <c r="B42" s="157" t="s">
        <v>373</v>
      </c>
      <c r="C42" s="157" t="s">
        <v>374</v>
      </c>
      <c r="D42" s="420">
        <f t="shared" si="6"/>
        <v>30</v>
      </c>
      <c r="E42" s="420"/>
      <c r="F42" s="158">
        <v>12727</v>
      </c>
      <c r="G42" s="158">
        <v>5226</v>
      </c>
      <c r="H42" s="158">
        <v>7501</v>
      </c>
      <c r="I42" s="158">
        <v>0</v>
      </c>
      <c r="J42" s="158">
        <v>0</v>
      </c>
      <c r="K42" s="158">
        <v>0</v>
      </c>
      <c r="L42" s="158">
        <v>9982</v>
      </c>
      <c r="M42" s="158">
        <v>3868</v>
      </c>
      <c r="N42" s="421">
        <v>6114</v>
      </c>
      <c r="O42" s="421"/>
      <c r="P42" s="158">
        <v>2440</v>
      </c>
      <c r="Q42" s="421">
        <v>1192</v>
      </c>
      <c r="R42" s="421"/>
      <c r="S42" s="158">
        <v>1248</v>
      </c>
      <c r="T42" s="158">
        <v>305</v>
      </c>
      <c r="U42" s="158">
        <v>166</v>
      </c>
      <c r="V42" s="158">
        <v>139</v>
      </c>
      <c r="W42" s="253">
        <f t="shared" si="0"/>
        <v>0</v>
      </c>
      <c r="X42" s="253">
        <f t="shared" si="0"/>
        <v>0</v>
      </c>
      <c r="Y42" s="253">
        <f t="shared" si="1"/>
        <v>0</v>
      </c>
      <c r="Z42" s="253">
        <f t="shared" si="2"/>
        <v>0</v>
      </c>
      <c r="AA42" s="253">
        <f t="shared" si="3"/>
        <v>0</v>
      </c>
      <c r="AB42" s="253">
        <f t="shared" si="4"/>
        <v>0</v>
      </c>
      <c r="AC42" s="253">
        <f t="shared" si="5"/>
        <v>0</v>
      </c>
    </row>
    <row r="43" spans="1:29" ht="22.5">
      <c r="A43" s="430"/>
      <c r="B43" s="157" t="s">
        <v>375</v>
      </c>
      <c r="C43" s="157" t="s">
        <v>375</v>
      </c>
      <c r="D43" s="420">
        <f t="shared" si="6"/>
        <v>31</v>
      </c>
      <c r="E43" s="420"/>
      <c r="F43" s="158">
        <v>24</v>
      </c>
      <c r="G43" s="158">
        <v>14</v>
      </c>
      <c r="H43" s="158">
        <v>10</v>
      </c>
      <c r="I43" s="158">
        <v>0</v>
      </c>
      <c r="J43" s="158">
        <v>0</v>
      </c>
      <c r="K43" s="158">
        <v>0</v>
      </c>
      <c r="L43" s="158">
        <v>24</v>
      </c>
      <c r="M43" s="158">
        <v>14</v>
      </c>
      <c r="N43" s="421">
        <v>10</v>
      </c>
      <c r="O43" s="421"/>
      <c r="P43" s="158">
        <v>0</v>
      </c>
      <c r="Q43" s="421">
        <v>0</v>
      </c>
      <c r="R43" s="421"/>
      <c r="S43" s="158">
        <v>0</v>
      </c>
      <c r="T43" s="158">
        <v>0</v>
      </c>
      <c r="U43" s="158">
        <v>0</v>
      </c>
      <c r="V43" s="158">
        <v>0</v>
      </c>
      <c r="W43" s="253">
        <f t="shared" si="0"/>
        <v>0</v>
      </c>
      <c r="X43" s="253">
        <f t="shared" si="0"/>
        <v>0</v>
      </c>
      <c r="Y43" s="253">
        <f t="shared" si="1"/>
        <v>0</v>
      </c>
      <c r="Z43" s="253">
        <f t="shared" si="2"/>
        <v>0</v>
      </c>
      <c r="AA43" s="253">
        <f t="shared" si="3"/>
        <v>0</v>
      </c>
      <c r="AB43" s="253">
        <f t="shared" si="4"/>
        <v>0</v>
      </c>
      <c r="AC43" s="253">
        <f t="shared" si="5"/>
        <v>0</v>
      </c>
    </row>
    <row r="44" spans="1:29" ht="12.75">
      <c r="A44" s="428" t="s">
        <v>376</v>
      </c>
      <c r="B44" s="425" t="s">
        <v>377</v>
      </c>
      <c r="C44" s="157" t="s">
        <v>378</v>
      </c>
      <c r="D44" s="420">
        <f t="shared" si="6"/>
        <v>32</v>
      </c>
      <c r="E44" s="420"/>
      <c r="F44" s="158">
        <v>283</v>
      </c>
      <c r="G44" s="158">
        <v>84</v>
      </c>
      <c r="H44" s="158">
        <v>199</v>
      </c>
      <c r="I44" s="158">
        <v>0</v>
      </c>
      <c r="J44" s="158">
        <v>0</v>
      </c>
      <c r="K44" s="158">
        <v>0</v>
      </c>
      <c r="L44" s="158">
        <v>136</v>
      </c>
      <c r="M44" s="158">
        <v>37</v>
      </c>
      <c r="N44" s="421">
        <v>99</v>
      </c>
      <c r="O44" s="421"/>
      <c r="P44" s="158">
        <v>96</v>
      </c>
      <c r="Q44" s="421">
        <v>28</v>
      </c>
      <c r="R44" s="421"/>
      <c r="S44" s="158">
        <v>68</v>
      </c>
      <c r="T44" s="158">
        <v>51</v>
      </c>
      <c r="U44" s="158">
        <v>19</v>
      </c>
      <c r="V44" s="158">
        <v>32</v>
      </c>
      <c r="W44" s="253">
        <f t="shared" si="0"/>
        <v>0</v>
      </c>
      <c r="X44" s="253">
        <f t="shared" si="0"/>
        <v>0</v>
      </c>
      <c r="Y44" s="253">
        <f t="shared" si="1"/>
        <v>0</v>
      </c>
      <c r="Z44" s="253">
        <f t="shared" si="2"/>
        <v>0</v>
      </c>
      <c r="AA44" s="253">
        <f t="shared" si="3"/>
        <v>0</v>
      </c>
      <c r="AB44" s="253">
        <f t="shared" si="4"/>
        <v>0</v>
      </c>
      <c r="AC44" s="253">
        <f t="shared" si="5"/>
        <v>0</v>
      </c>
    </row>
    <row r="45" spans="1:29" ht="12.75">
      <c r="A45" s="429"/>
      <c r="B45" s="427"/>
      <c r="C45" s="157" t="s">
        <v>379</v>
      </c>
      <c r="D45" s="420">
        <f t="shared" si="6"/>
        <v>33</v>
      </c>
      <c r="E45" s="420"/>
      <c r="F45" s="158">
        <v>395</v>
      </c>
      <c r="G45" s="158">
        <v>66</v>
      </c>
      <c r="H45" s="158">
        <v>329</v>
      </c>
      <c r="I45" s="158">
        <v>0</v>
      </c>
      <c r="J45" s="158">
        <v>0</v>
      </c>
      <c r="K45" s="158">
        <v>0</v>
      </c>
      <c r="L45" s="158">
        <v>349</v>
      </c>
      <c r="M45" s="158">
        <v>56</v>
      </c>
      <c r="N45" s="421">
        <v>293</v>
      </c>
      <c r="O45" s="421"/>
      <c r="P45" s="158">
        <v>38</v>
      </c>
      <c r="Q45" s="421">
        <v>5</v>
      </c>
      <c r="R45" s="421"/>
      <c r="S45" s="158">
        <v>33</v>
      </c>
      <c r="T45" s="158">
        <v>8</v>
      </c>
      <c r="U45" s="158">
        <v>5</v>
      </c>
      <c r="V45" s="158">
        <v>3</v>
      </c>
      <c r="W45" s="253">
        <f t="shared" si="0"/>
        <v>0</v>
      </c>
      <c r="X45" s="253">
        <f t="shared" si="0"/>
        <v>0</v>
      </c>
      <c r="Y45" s="253">
        <f t="shared" si="1"/>
        <v>0</v>
      </c>
      <c r="Z45" s="253">
        <f t="shared" si="2"/>
        <v>0</v>
      </c>
      <c r="AA45" s="253">
        <f t="shared" si="3"/>
        <v>0</v>
      </c>
      <c r="AB45" s="253">
        <f t="shared" si="4"/>
        <v>0</v>
      </c>
      <c r="AC45" s="253">
        <f t="shared" si="5"/>
        <v>0</v>
      </c>
    </row>
    <row r="46" spans="1:29" ht="12.75">
      <c r="A46" s="429"/>
      <c r="B46" s="425" t="s">
        <v>380</v>
      </c>
      <c r="C46" s="157" t="s">
        <v>381</v>
      </c>
      <c r="D46" s="420">
        <f t="shared" si="6"/>
        <v>34</v>
      </c>
      <c r="E46" s="420"/>
      <c r="F46" s="254">
        <v>471</v>
      </c>
      <c r="G46" s="254">
        <v>199</v>
      </c>
      <c r="H46" s="254">
        <v>272</v>
      </c>
      <c r="I46" s="254">
        <v>0</v>
      </c>
      <c r="J46" s="255">
        <v>0</v>
      </c>
      <c r="K46" s="255">
        <v>0</v>
      </c>
      <c r="L46" s="254">
        <v>244</v>
      </c>
      <c r="M46" s="255">
        <v>111</v>
      </c>
      <c r="N46" s="431">
        <v>133</v>
      </c>
      <c r="O46" s="432"/>
      <c r="P46" s="254">
        <v>186</v>
      </c>
      <c r="Q46" s="431">
        <v>66</v>
      </c>
      <c r="R46" s="432"/>
      <c r="S46" s="255">
        <v>120</v>
      </c>
      <c r="T46" s="254">
        <v>41</v>
      </c>
      <c r="U46" s="255">
        <v>22</v>
      </c>
      <c r="V46" s="255">
        <v>19</v>
      </c>
      <c r="W46" s="253">
        <f t="shared" si="0"/>
        <v>0</v>
      </c>
      <c r="X46" s="253">
        <f t="shared" si="0"/>
        <v>0</v>
      </c>
      <c r="Y46" s="253">
        <f t="shared" si="1"/>
        <v>0</v>
      </c>
      <c r="Z46" s="253">
        <f t="shared" si="2"/>
        <v>0</v>
      </c>
      <c r="AA46" s="253">
        <f t="shared" si="3"/>
        <v>0</v>
      </c>
      <c r="AB46" s="253">
        <f t="shared" si="4"/>
        <v>0</v>
      </c>
      <c r="AC46" s="253">
        <f t="shared" si="5"/>
        <v>0</v>
      </c>
    </row>
    <row r="47" spans="1:29" ht="12.75">
      <c r="A47" s="429"/>
      <c r="B47" s="426"/>
      <c r="C47" s="157" t="s">
        <v>382</v>
      </c>
      <c r="D47" s="420">
        <f t="shared" si="6"/>
        <v>35</v>
      </c>
      <c r="E47" s="420"/>
      <c r="F47" s="158">
        <v>38</v>
      </c>
      <c r="G47" s="158">
        <v>14</v>
      </c>
      <c r="H47" s="158">
        <v>24</v>
      </c>
      <c r="I47" s="158">
        <v>0</v>
      </c>
      <c r="J47" s="158">
        <v>0</v>
      </c>
      <c r="K47" s="158">
        <v>0</v>
      </c>
      <c r="L47" s="158">
        <v>34</v>
      </c>
      <c r="M47" s="158">
        <v>11</v>
      </c>
      <c r="N47" s="421">
        <v>23</v>
      </c>
      <c r="O47" s="421"/>
      <c r="P47" s="158">
        <v>4</v>
      </c>
      <c r="Q47" s="421">
        <v>3</v>
      </c>
      <c r="R47" s="421"/>
      <c r="S47" s="158">
        <v>1</v>
      </c>
      <c r="T47" s="158">
        <v>0</v>
      </c>
      <c r="U47" s="158">
        <v>0</v>
      </c>
      <c r="V47" s="158">
        <v>0</v>
      </c>
      <c r="W47" s="253">
        <f t="shared" si="0"/>
        <v>0</v>
      </c>
      <c r="X47" s="253">
        <f t="shared" si="0"/>
        <v>0</v>
      </c>
      <c r="Y47" s="253">
        <f t="shared" si="1"/>
        <v>0</v>
      </c>
      <c r="Z47" s="253">
        <f t="shared" si="2"/>
        <v>0</v>
      </c>
      <c r="AA47" s="253">
        <f t="shared" si="3"/>
        <v>0</v>
      </c>
      <c r="AB47" s="253">
        <f t="shared" si="4"/>
        <v>0</v>
      </c>
      <c r="AC47" s="253">
        <f t="shared" si="5"/>
        <v>0</v>
      </c>
    </row>
    <row r="48" spans="1:29" ht="12.75">
      <c r="A48" s="429"/>
      <c r="B48" s="427"/>
      <c r="C48" s="157" t="s">
        <v>383</v>
      </c>
      <c r="D48" s="420">
        <f t="shared" si="6"/>
        <v>36</v>
      </c>
      <c r="E48" s="420"/>
      <c r="F48" s="158">
        <v>13</v>
      </c>
      <c r="G48" s="158">
        <v>4</v>
      </c>
      <c r="H48" s="158">
        <v>9</v>
      </c>
      <c r="I48" s="158">
        <v>0</v>
      </c>
      <c r="J48" s="158">
        <v>0</v>
      </c>
      <c r="K48" s="158">
        <v>0</v>
      </c>
      <c r="L48" s="158">
        <v>6</v>
      </c>
      <c r="M48" s="158">
        <v>2</v>
      </c>
      <c r="N48" s="421">
        <v>4</v>
      </c>
      <c r="O48" s="421"/>
      <c r="P48" s="158">
        <v>7</v>
      </c>
      <c r="Q48" s="421">
        <v>2</v>
      </c>
      <c r="R48" s="421"/>
      <c r="S48" s="158">
        <v>5</v>
      </c>
      <c r="T48" s="158">
        <v>0</v>
      </c>
      <c r="U48" s="158">
        <v>0</v>
      </c>
      <c r="V48" s="158">
        <v>0</v>
      </c>
      <c r="W48" s="253">
        <f t="shared" si="0"/>
        <v>0</v>
      </c>
      <c r="X48" s="253">
        <f t="shared" si="0"/>
        <v>0</v>
      </c>
      <c r="Y48" s="253">
        <f t="shared" si="1"/>
        <v>0</v>
      </c>
      <c r="Z48" s="253">
        <f t="shared" si="2"/>
        <v>0</v>
      </c>
      <c r="AA48" s="253">
        <f t="shared" si="3"/>
        <v>0</v>
      </c>
      <c r="AB48" s="253">
        <f t="shared" si="4"/>
        <v>0</v>
      </c>
      <c r="AC48" s="253">
        <f t="shared" si="5"/>
        <v>0</v>
      </c>
    </row>
    <row r="49" spans="1:29" ht="12.75">
      <c r="A49" s="429"/>
      <c r="B49" s="425" t="s">
        <v>384</v>
      </c>
      <c r="C49" s="157" t="s">
        <v>385</v>
      </c>
      <c r="D49" s="420">
        <f t="shared" si="6"/>
        <v>37</v>
      </c>
      <c r="E49" s="420"/>
      <c r="F49" s="158">
        <v>210</v>
      </c>
      <c r="G49" s="158">
        <v>55</v>
      </c>
      <c r="H49" s="158">
        <v>155</v>
      </c>
      <c r="I49" s="158">
        <v>0</v>
      </c>
      <c r="J49" s="158">
        <v>0</v>
      </c>
      <c r="K49" s="158">
        <v>0</v>
      </c>
      <c r="L49" s="158">
        <v>107</v>
      </c>
      <c r="M49" s="158">
        <v>24</v>
      </c>
      <c r="N49" s="421">
        <v>83</v>
      </c>
      <c r="O49" s="421"/>
      <c r="P49" s="158">
        <v>59</v>
      </c>
      <c r="Q49" s="421">
        <v>14</v>
      </c>
      <c r="R49" s="421"/>
      <c r="S49" s="158">
        <v>45</v>
      </c>
      <c r="T49" s="158">
        <v>44</v>
      </c>
      <c r="U49" s="158">
        <v>17</v>
      </c>
      <c r="V49" s="158">
        <v>27</v>
      </c>
      <c r="W49" s="253">
        <f t="shared" si="0"/>
        <v>0</v>
      </c>
      <c r="X49" s="253">
        <f t="shared" si="0"/>
        <v>0</v>
      </c>
      <c r="Y49" s="253">
        <f t="shared" si="1"/>
        <v>0</v>
      </c>
      <c r="Z49" s="253">
        <f t="shared" si="2"/>
        <v>0</v>
      </c>
      <c r="AA49" s="253">
        <f t="shared" si="3"/>
        <v>0</v>
      </c>
      <c r="AB49" s="253">
        <f t="shared" si="4"/>
        <v>0</v>
      </c>
      <c r="AC49" s="253">
        <f t="shared" si="5"/>
        <v>0</v>
      </c>
    </row>
    <row r="50" spans="1:29" ht="12.75">
      <c r="A50" s="429"/>
      <c r="B50" s="426"/>
      <c r="C50" s="157" t="s">
        <v>386</v>
      </c>
      <c r="D50" s="420">
        <f t="shared" si="6"/>
        <v>38</v>
      </c>
      <c r="E50" s="420"/>
      <c r="F50" s="158">
        <v>1350</v>
      </c>
      <c r="G50" s="158">
        <v>774</v>
      </c>
      <c r="H50" s="158">
        <v>576</v>
      </c>
      <c r="I50" s="158">
        <v>0</v>
      </c>
      <c r="J50" s="158">
        <v>0</v>
      </c>
      <c r="K50" s="158">
        <v>0</v>
      </c>
      <c r="L50" s="158">
        <v>1049</v>
      </c>
      <c r="M50" s="158">
        <v>604</v>
      </c>
      <c r="N50" s="421">
        <v>445</v>
      </c>
      <c r="O50" s="421"/>
      <c r="P50" s="158">
        <v>186</v>
      </c>
      <c r="Q50" s="421">
        <v>104</v>
      </c>
      <c r="R50" s="421"/>
      <c r="S50" s="158">
        <v>82</v>
      </c>
      <c r="T50" s="158">
        <v>115</v>
      </c>
      <c r="U50" s="158">
        <v>66</v>
      </c>
      <c r="V50" s="158">
        <v>49</v>
      </c>
      <c r="W50" s="253">
        <f t="shared" si="0"/>
        <v>0</v>
      </c>
      <c r="X50" s="253">
        <f t="shared" si="0"/>
        <v>0</v>
      </c>
      <c r="Y50" s="253">
        <f t="shared" si="1"/>
        <v>0</v>
      </c>
      <c r="Z50" s="253">
        <f t="shared" si="2"/>
        <v>0</v>
      </c>
      <c r="AA50" s="253">
        <f t="shared" si="3"/>
        <v>0</v>
      </c>
      <c r="AB50" s="253">
        <f t="shared" si="4"/>
        <v>0</v>
      </c>
      <c r="AC50" s="253">
        <f t="shared" si="5"/>
        <v>0</v>
      </c>
    </row>
    <row r="51" spans="1:29" ht="12.75">
      <c r="A51" s="429"/>
      <c r="B51" s="427"/>
      <c r="C51" s="157" t="s">
        <v>387</v>
      </c>
      <c r="D51" s="420">
        <f t="shared" si="6"/>
        <v>39</v>
      </c>
      <c r="E51" s="420"/>
      <c r="F51" s="158">
        <v>190</v>
      </c>
      <c r="G51" s="158">
        <v>106</v>
      </c>
      <c r="H51" s="158">
        <v>84</v>
      </c>
      <c r="I51" s="158">
        <v>0</v>
      </c>
      <c r="J51" s="158">
        <v>0</v>
      </c>
      <c r="K51" s="158">
        <v>0</v>
      </c>
      <c r="L51" s="158">
        <v>98</v>
      </c>
      <c r="M51" s="158">
        <v>56</v>
      </c>
      <c r="N51" s="421">
        <v>42</v>
      </c>
      <c r="O51" s="421"/>
      <c r="P51" s="158">
        <v>68</v>
      </c>
      <c r="Q51" s="421">
        <v>38</v>
      </c>
      <c r="R51" s="421"/>
      <c r="S51" s="158">
        <v>30</v>
      </c>
      <c r="T51" s="158">
        <v>24</v>
      </c>
      <c r="U51" s="158">
        <v>12</v>
      </c>
      <c r="V51" s="158">
        <v>12</v>
      </c>
      <c r="W51" s="253">
        <f t="shared" si="0"/>
        <v>0</v>
      </c>
      <c r="X51" s="253">
        <f t="shared" si="0"/>
        <v>0</v>
      </c>
      <c r="Y51" s="253">
        <f t="shared" si="1"/>
        <v>0</v>
      </c>
      <c r="Z51" s="253">
        <f t="shared" si="2"/>
        <v>0</v>
      </c>
      <c r="AA51" s="253">
        <f t="shared" si="3"/>
        <v>0</v>
      </c>
      <c r="AB51" s="253">
        <f t="shared" si="4"/>
        <v>0</v>
      </c>
      <c r="AC51" s="253">
        <f t="shared" si="5"/>
        <v>0</v>
      </c>
    </row>
    <row r="52" spans="1:29" ht="12.75">
      <c r="A52" s="429"/>
      <c r="B52" s="425" t="s">
        <v>388</v>
      </c>
      <c r="C52" s="157" t="s">
        <v>389</v>
      </c>
      <c r="D52" s="420">
        <f t="shared" si="6"/>
        <v>40</v>
      </c>
      <c r="E52" s="420"/>
      <c r="F52" s="158">
        <v>366</v>
      </c>
      <c r="G52" s="158">
        <v>191</v>
      </c>
      <c r="H52" s="158">
        <v>175</v>
      </c>
      <c r="I52" s="158">
        <v>0</v>
      </c>
      <c r="J52" s="158">
        <v>0</v>
      </c>
      <c r="K52" s="158">
        <v>0</v>
      </c>
      <c r="L52" s="158">
        <v>276</v>
      </c>
      <c r="M52" s="158">
        <v>143</v>
      </c>
      <c r="N52" s="421">
        <v>133</v>
      </c>
      <c r="O52" s="421"/>
      <c r="P52" s="158">
        <v>64</v>
      </c>
      <c r="Q52" s="421">
        <v>33</v>
      </c>
      <c r="R52" s="421"/>
      <c r="S52" s="158">
        <v>31</v>
      </c>
      <c r="T52" s="158">
        <v>26</v>
      </c>
      <c r="U52" s="158">
        <v>15</v>
      </c>
      <c r="V52" s="158">
        <v>11</v>
      </c>
      <c r="W52" s="253">
        <f t="shared" si="0"/>
        <v>0</v>
      </c>
      <c r="X52" s="253">
        <f t="shared" si="0"/>
        <v>0</v>
      </c>
      <c r="Y52" s="253">
        <f t="shared" si="1"/>
        <v>0</v>
      </c>
      <c r="Z52" s="253">
        <f t="shared" si="2"/>
        <v>0</v>
      </c>
      <c r="AA52" s="253">
        <f t="shared" si="3"/>
        <v>0</v>
      </c>
      <c r="AB52" s="253">
        <f t="shared" si="4"/>
        <v>0</v>
      </c>
      <c r="AC52" s="253">
        <f t="shared" si="5"/>
        <v>0</v>
      </c>
    </row>
    <row r="53" spans="1:29" ht="12.75">
      <c r="A53" s="429"/>
      <c r="B53" s="427"/>
      <c r="C53" s="157" t="s">
        <v>390</v>
      </c>
      <c r="D53" s="420">
        <f t="shared" si="6"/>
        <v>41</v>
      </c>
      <c r="E53" s="420"/>
      <c r="F53" s="158">
        <v>315</v>
      </c>
      <c r="G53" s="158">
        <v>113</v>
      </c>
      <c r="H53" s="158">
        <v>202</v>
      </c>
      <c r="I53" s="158">
        <v>0</v>
      </c>
      <c r="J53" s="158">
        <v>0</v>
      </c>
      <c r="K53" s="158">
        <v>0</v>
      </c>
      <c r="L53" s="158">
        <v>271</v>
      </c>
      <c r="M53" s="158">
        <v>97</v>
      </c>
      <c r="N53" s="421">
        <v>174</v>
      </c>
      <c r="O53" s="421"/>
      <c r="P53" s="158">
        <v>44</v>
      </c>
      <c r="Q53" s="421">
        <v>16</v>
      </c>
      <c r="R53" s="421"/>
      <c r="S53" s="158">
        <v>28</v>
      </c>
      <c r="T53" s="158">
        <v>0</v>
      </c>
      <c r="U53" s="158">
        <v>0</v>
      </c>
      <c r="V53" s="158">
        <v>0</v>
      </c>
      <c r="W53" s="253">
        <f t="shared" si="0"/>
        <v>0</v>
      </c>
      <c r="X53" s="253">
        <f t="shared" si="0"/>
        <v>0</v>
      </c>
      <c r="Y53" s="253">
        <f t="shared" si="1"/>
        <v>0</v>
      </c>
      <c r="Z53" s="253">
        <f t="shared" si="2"/>
        <v>0</v>
      </c>
      <c r="AA53" s="253">
        <f t="shared" si="3"/>
        <v>0</v>
      </c>
      <c r="AB53" s="253">
        <f t="shared" si="4"/>
        <v>0</v>
      </c>
      <c r="AC53" s="253">
        <f t="shared" si="5"/>
        <v>0</v>
      </c>
    </row>
    <row r="54" spans="1:29" ht="33.75">
      <c r="A54" s="430"/>
      <c r="B54" s="157" t="s">
        <v>391</v>
      </c>
      <c r="C54" s="157" t="s">
        <v>391</v>
      </c>
      <c r="D54" s="420">
        <f t="shared" si="6"/>
        <v>42</v>
      </c>
      <c r="E54" s="420"/>
      <c r="F54" s="158">
        <v>17</v>
      </c>
      <c r="G54" s="158">
        <v>9</v>
      </c>
      <c r="H54" s="158">
        <v>8</v>
      </c>
      <c r="I54" s="158">
        <v>0</v>
      </c>
      <c r="J54" s="158">
        <v>0</v>
      </c>
      <c r="K54" s="158">
        <v>0</v>
      </c>
      <c r="L54" s="158">
        <v>12</v>
      </c>
      <c r="M54" s="158">
        <v>7</v>
      </c>
      <c r="N54" s="421">
        <v>5</v>
      </c>
      <c r="O54" s="421"/>
      <c r="P54" s="158">
        <v>3</v>
      </c>
      <c r="Q54" s="421">
        <v>1</v>
      </c>
      <c r="R54" s="421"/>
      <c r="S54" s="158">
        <v>2</v>
      </c>
      <c r="T54" s="158">
        <v>2</v>
      </c>
      <c r="U54" s="158">
        <v>1</v>
      </c>
      <c r="V54" s="158">
        <v>1</v>
      </c>
      <c r="W54" s="253">
        <f t="shared" si="0"/>
        <v>0</v>
      </c>
      <c r="X54" s="253">
        <f t="shared" si="0"/>
        <v>0</v>
      </c>
      <c r="Y54" s="253">
        <f t="shared" si="1"/>
        <v>0</v>
      </c>
      <c r="Z54" s="253">
        <f t="shared" si="2"/>
        <v>0</v>
      </c>
      <c r="AA54" s="253">
        <f t="shared" si="3"/>
        <v>0</v>
      </c>
      <c r="AB54" s="253">
        <f t="shared" si="4"/>
        <v>0</v>
      </c>
      <c r="AC54" s="253">
        <f t="shared" si="5"/>
        <v>0</v>
      </c>
    </row>
    <row r="55" spans="1:29" ht="12.75">
      <c r="A55" s="428" t="s">
        <v>392</v>
      </c>
      <c r="B55" s="425" t="s">
        <v>393</v>
      </c>
      <c r="C55" s="157" t="s">
        <v>394</v>
      </c>
      <c r="D55" s="420">
        <f t="shared" si="6"/>
        <v>43</v>
      </c>
      <c r="E55" s="420"/>
      <c r="F55" s="158">
        <v>33</v>
      </c>
      <c r="G55" s="158">
        <v>17</v>
      </c>
      <c r="H55" s="158">
        <v>16</v>
      </c>
      <c r="I55" s="158">
        <v>0</v>
      </c>
      <c r="J55" s="158">
        <v>0</v>
      </c>
      <c r="K55" s="158">
        <v>0</v>
      </c>
      <c r="L55" s="158">
        <v>33</v>
      </c>
      <c r="M55" s="158">
        <v>17</v>
      </c>
      <c r="N55" s="421">
        <v>16</v>
      </c>
      <c r="O55" s="421"/>
      <c r="P55" s="158">
        <v>0</v>
      </c>
      <c r="Q55" s="421">
        <v>0</v>
      </c>
      <c r="R55" s="421"/>
      <c r="S55" s="158">
        <v>0</v>
      </c>
      <c r="T55" s="158">
        <v>0</v>
      </c>
      <c r="U55" s="158">
        <v>0</v>
      </c>
      <c r="V55" s="158">
        <v>0</v>
      </c>
      <c r="W55" s="253">
        <f t="shared" si="0"/>
        <v>0</v>
      </c>
      <c r="X55" s="253">
        <f t="shared" si="0"/>
        <v>0</v>
      </c>
      <c r="Y55" s="253">
        <f t="shared" si="1"/>
        <v>0</v>
      </c>
      <c r="Z55" s="253">
        <f t="shared" si="2"/>
        <v>0</v>
      </c>
      <c r="AA55" s="253">
        <f t="shared" si="3"/>
        <v>0</v>
      </c>
      <c r="AB55" s="253">
        <f t="shared" si="4"/>
        <v>0</v>
      </c>
      <c r="AC55" s="253">
        <f t="shared" si="5"/>
        <v>0</v>
      </c>
    </row>
    <row r="56" spans="1:29" ht="22.5">
      <c r="A56" s="429"/>
      <c r="B56" s="426"/>
      <c r="C56" s="157" t="s">
        <v>395</v>
      </c>
      <c r="D56" s="420">
        <f t="shared" si="6"/>
        <v>44</v>
      </c>
      <c r="E56" s="420"/>
      <c r="F56" s="158">
        <v>1371</v>
      </c>
      <c r="G56" s="158">
        <v>966</v>
      </c>
      <c r="H56" s="158">
        <v>405</v>
      </c>
      <c r="I56" s="158">
        <v>0</v>
      </c>
      <c r="J56" s="158">
        <v>0</v>
      </c>
      <c r="K56" s="158">
        <v>0</v>
      </c>
      <c r="L56" s="158">
        <v>1320</v>
      </c>
      <c r="M56" s="158">
        <v>939</v>
      </c>
      <c r="N56" s="421">
        <v>381</v>
      </c>
      <c r="O56" s="421"/>
      <c r="P56" s="158">
        <v>51</v>
      </c>
      <c r="Q56" s="421">
        <v>27</v>
      </c>
      <c r="R56" s="421"/>
      <c r="S56" s="158">
        <v>24</v>
      </c>
      <c r="T56" s="158">
        <v>0</v>
      </c>
      <c r="U56" s="158">
        <v>0</v>
      </c>
      <c r="V56" s="158">
        <v>0</v>
      </c>
      <c r="W56" s="253">
        <f t="shared" si="0"/>
        <v>0</v>
      </c>
      <c r="X56" s="253">
        <f t="shared" si="0"/>
        <v>0</v>
      </c>
      <c r="Y56" s="253">
        <f t="shared" si="1"/>
        <v>0</v>
      </c>
      <c r="Z56" s="253">
        <f t="shared" si="2"/>
        <v>0</v>
      </c>
      <c r="AA56" s="253">
        <f t="shared" si="3"/>
        <v>0</v>
      </c>
      <c r="AB56" s="253">
        <f t="shared" si="4"/>
        <v>0</v>
      </c>
      <c r="AC56" s="253">
        <f t="shared" si="5"/>
        <v>0</v>
      </c>
    </row>
    <row r="57" spans="1:29" ht="22.5">
      <c r="A57" s="429"/>
      <c r="B57" s="426"/>
      <c r="C57" s="157" t="s">
        <v>396</v>
      </c>
      <c r="D57" s="420">
        <f t="shared" si="6"/>
        <v>45</v>
      </c>
      <c r="E57" s="420"/>
      <c r="F57" s="158">
        <v>5868</v>
      </c>
      <c r="G57" s="158">
        <v>4424</v>
      </c>
      <c r="H57" s="158">
        <v>1444</v>
      </c>
      <c r="I57" s="158">
        <v>6</v>
      </c>
      <c r="J57" s="158">
        <v>5</v>
      </c>
      <c r="K57" s="158">
        <v>1</v>
      </c>
      <c r="L57" s="158">
        <v>5575</v>
      </c>
      <c r="M57" s="158">
        <v>4219</v>
      </c>
      <c r="N57" s="421">
        <v>1356</v>
      </c>
      <c r="O57" s="421"/>
      <c r="P57" s="158">
        <v>258</v>
      </c>
      <c r="Q57" s="421">
        <v>177</v>
      </c>
      <c r="R57" s="421"/>
      <c r="S57" s="158">
        <v>81</v>
      </c>
      <c r="T57" s="158">
        <v>29</v>
      </c>
      <c r="U57" s="158">
        <v>23</v>
      </c>
      <c r="V57" s="158">
        <v>6</v>
      </c>
      <c r="W57" s="253">
        <f t="shared" si="0"/>
        <v>0</v>
      </c>
      <c r="X57" s="253">
        <f t="shared" si="0"/>
        <v>0</v>
      </c>
      <c r="Y57" s="253">
        <f t="shared" si="1"/>
        <v>0</v>
      </c>
      <c r="Z57" s="253">
        <f t="shared" si="2"/>
        <v>0</v>
      </c>
      <c r="AA57" s="253">
        <f t="shared" si="3"/>
        <v>0</v>
      </c>
      <c r="AB57" s="253">
        <f t="shared" si="4"/>
        <v>0</v>
      </c>
      <c r="AC57" s="253">
        <f t="shared" si="5"/>
        <v>0</v>
      </c>
    </row>
    <row r="58" spans="1:29" ht="22.5">
      <c r="A58" s="430"/>
      <c r="B58" s="427"/>
      <c r="C58" s="157" t="s">
        <v>397</v>
      </c>
      <c r="D58" s="420">
        <f t="shared" si="6"/>
        <v>46</v>
      </c>
      <c r="E58" s="420"/>
      <c r="F58" s="158">
        <v>563</v>
      </c>
      <c r="G58" s="158">
        <v>394</v>
      </c>
      <c r="H58" s="158">
        <v>169</v>
      </c>
      <c r="I58" s="158">
        <v>0</v>
      </c>
      <c r="J58" s="158">
        <v>0</v>
      </c>
      <c r="K58" s="158">
        <v>0</v>
      </c>
      <c r="L58" s="158">
        <v>531</v>
      </c>
      <c r="M58" s="158">
        <v>374</v>
      </c>
      <c r="N58" s="421">
        <v>157</v>
      </c>
      <c r="O58" s="421"/>
      <c r="P58" s="158">
        <v>32</v>
      </c>
      <c r="Q58" s="421">
        <v>20</v>
      </c>
      <c r="R58" s="421"/>
      <c r="S58" s="158">
        <v>12</v>
      </c>
      <c r="T58" s="158">
        <v>0</v>
      </c>
      <c r="U58" s="158">
        <v>0</v>
      </c>
      <c r="V58" s="158">
        <v>0</v>
      </c>
      <c r="W58" s="253">
        <f t="shared" si="0"/>
        <v>0</v>
      </c>
      <c r="X58" s="253">
        <f t="shared" si="0"/>
        <v>0</v>
      </c>
      <c r="Y58" s="253">
        <f t="shared" si="1"/>
        <v>0</v>
      </c>
      <c r="Z58" s="253">
        <f t="shared" si="2"/>
        <v>0</v>
      </c>
      <c r="AA58" s="253">
        <f t="shared" si="3"/>
        <v>0</v>
      </c>
      <c r="AB58" s="253">
        <f t="shared" si="4"/>
        <v>0</v>
      </c>
      <c r="AC58" s="253">
        <f t="shared" si="5"/>
        <v>0</v>
      </c>
    </row>
    <row r="59" spans="1:29" ht="22.5">
      <c r="A59" s="428" t="s">
        <v>398</v>
      </c>
      <c r="B59" s="425" t="s">
        <v>399</v>
      </c>
      <c r="C59" s="157" t="s">
        <v>400</v>
      </c>
      <c r="D59" s="420">
        <f t="shared" si="6"/>
        <v>47</v>
      </c>
      <c r="E59" s="420"/>
      <c r="F59" s="158">
        <v>594</v>
      </c>
      <c r="G59" s="158">
        <v>143</v>
      </c>
      <c r="H59" s="158">
        <v>451</v>
      </c>
      <c r="I59" s="158">
        <v>20</v>
      </c>
      <c r="J59" s="158">
        <v>8</v>
      </c>
      <c r="K59" s="158">
        <v>12</v>
      </c>
      <c r="L59" s="158">
        <v>472</v>
      </c>
      <c r="M59" s="158">
        <v>114</v>
      </c>
      <c r="N59" s="421">
        <v>358</v>
      </c>
      <c r="O59" s="421"/>
      <c r="P59" s="158">
        <v>80</v>
      </c>
      <c r="Q59" s="421">
        <v>14</v>
      </c>
      <c r="R59" s="421"/>
      <c r="S59" s="158">
        <v>66</v>
      </c>
      <c r="T59" s="158">
        <v>22</v>
      </c>
      <c r="U59" s="158">
        <v>7</v>
      </c>
      <c r="V59" s="158">
        <v>15</v>
      </c>
      <c r="W59" s="253">
        <f t="shared" si="0"/>
        <v>0</v>
      </c>
      <c r="X59" s="253">
        <f t="shared" si="0"/>
        <v>0</v>
      </c>
      <c r="Y59" s="253">
        <f t="shared" si="1"/>
        <v>0</v>
      </c>
      <c r="Z59" s="253">
        <f t="shared" si="2"/>
        <v>0</v>
      </c>
      <c r="AA59" s="253">
        <f t="shared" si="3"/>
        <v>0</v>
      </c>
      <c r="AB59" s="253">
        <f t="shared" si="4"/>
        <v>0</v>
      </c>
      <c r="AC59" s="253">
        <f t="shared" si="5"/>
        <v>0</v>
      </c>
    </row>
    <row r="60" spans="1:29" ht="22.5">
      <c r="A60" s="429"/>
      <c r="B60" s="426"/>
      <c r="C60" s="157" t="s">
        <v>401</v>
      </c>
      <c r="D60" s="420">
        <f t="shared" si="6"/>
        <v>48</v>
      </c>
      <c r="E60" s="420"/>
      <c r="F60" s="158">
        <v>692</v>
      </c>
      <c r="G60" s="158">
        <v>346</v>
      </c>
      <c r="H60" s="158">
        <v>346</v>
      </c>
      <c r="I60" s="158">
        <v>0</v>
      </c>
      <c r="J60" s="158">
        <v>0</v>
      </c>
      <c r="K60" s="158">
        <v>0</v>
      </c>
      <c r="L60" s="158">
        <v>532</v>
      </c>
      <c r="M60" s="158">
        <v>295</v>
      </c>
      <c r="N60" s="421">
        <v>237</v>
      </c>
      <c r="O60" s="421"/>
      <c r="P60" s="158">
        <v>130</v>
      </c>
      <c r="Q60" s="421">
        <v>41</v>
      </c>
      <c r="R60" s="421"/>
      <c r="S60" s="158">
        <v>89</v>
      </c>
      <c r="T60" s="158">
        <v>30</v>
      </c>
      <c r="U60" s="158">
        <v>10</v>
      </c>
      <c r="V60" s="158">
        <v>20</v>
      </c>
      <c r="W60" s="253">
        <f t="shared" si="0"/>
        <v>0</v>
      </c>
      <c r="X60" s="253">
        <f t="shared" si="0"/>
        <v>0</v>
      </c>
      <c r="Y60" s="253">
        <f t="shared" si="1"/>
        <v>0</v>
      </c>
      <c r="Z60" s="253">
        <f t="shared" si="2"/>
        <v>0</v>
      </c>
      <c r="AA60" s="253">
        <f t="shared" si="3"/>
        <v>0</v>
      </c>
      <c r="AB60" s="253">
        <f t="shared" si="4"/>
        <v>0</v>
      </c>
      <c r="AC60" s="253">
        <f t="shared" si="5"/>
        <v>0</v>
      </c>
    </row>
    <row r="61" spans="1:29" ht="12.75">
      <c r="A61" s="429"/>
      <c r="B61" s="426"/>
      <c r="C61" s="157" t="s">
        <v>402</v>
      </c>
      <c r="D61" s="420">
        <f t="shared" si="6"/>
        <v>49</v>
      </c>
      <c r="E61" s="420"/>
      <c r="F61" s="158">
        <v>4367</v>
      </c>
      <c r="G61" s="158">
        <v>3556</v>
      </c>
      <c r="H61" s="158">
        <v>811</v>
      </c>
      <c r="I61" s="158">
        <v>90</v>
      </c>
      <c r="J61" s="158">
        <v>79</v>
      </c>
      <c r="K61" s="158">
        <v>11</v>
      </c>
      <c r="L61" s="158">
        <v>3986</v>
      </c>
      <c r="M61" s="158">
        <v>3274</v>
      </c>
      <c r="N61" s="421">
        <v>712</v>
      </c>
      <c r="O61" s="421"/>
      <c r="P61" s="158">
        <v>273</v>
      </c>
      <c r="Q61" s="421">
        <v>192</v>
      </c>
      <c r="R61" s="421"/>
      <c r="S61" s="158">
        <v>81</v>
      </c>
      <c r="T61" s="158">
        <v>18</v>
      </c>
      <c r="U61" s="158">
        <v>11</v>
      </c>
      <c r="V61" s="158">
        <v>7</v>
      </c>
      <c r="W61" s="253">
        <f t="shared" si="0"/>
        <v>0</v>
      </c>
      <c r="X61" s="253">
        <f t="shared" si="0"/>
        <v>0</v>
      </c>
      <c r="Y61" s="253">
        <f t="shared" si="1"/>
        <v>0</v>
      </c>
      <c r="Z61" s="253">
        <f t="shared" si="2"/>
        <v>0</v>
      </c>
      <c r="AA61" s="253">
        <f t="shared" si="3"/>
        <v>0</v>
      </c>
      <c r="AB61" s="253">
        <f t="shared" si="4"/>
        <v>0</v>
      </c>
      <c r="AC61" s="253">
        <f t="shared" si="5"/>
        <v>0</v>
      </c>
    </row>
    <row r="62" spans="1:29" ht="12.75">
      <c r="A62" s="429"/>
      <c r="B62" s="426"/>
      <c r="C62" s="157" t="s">
        <v>403</v>
      </c>
      <c r="D62" s="420">
        <f t="shared" si="6"/>
        <v>50</v>
      </c>
      <c r="E62" s="420"/>
      <c r="F62" s="158">
        <v>1389</v>
      </c>
      <c r="G62" s="158">
        <v>1076</v>
      </c>
      <c r="H62" s="158">
        <v>313</v>
      </c>
      <c r="I62" s="158">
        <v>0</v>
      </c>
      <c r="J62" s="158">
        <v>0</v>
      </c>
      <c r="K62" s="158">
        <v>0</v>
      </c>
      <c r="L62" s="158">
        <v>1325</v>
      </c>
      <c r="M62" s="158">
        <v>1030</v>
      </c>
      <c r="N62" s="421">
        <v>295</v>
      </c>
      <c r="O62" s="421"/>
      <c r="P62" s="158">
        <v>60</v>
      </c>
      <c r="Q62" s="421">
        <v>43</v>
      </c>
      <c r="R62" s="421"/>
      <c r="S62" s="158">
        <v>17</v>
      </c>
      <c r="T62" s="158">
        <v>4</v>
      </c>
      <c r="U62" s="158">
        <v>3</v>
      </c>
      <c r="V62" s="158">
        <v>1</v>
      </c>
      <c r="W62" s="253">
        <f t="shared" si="0"/>
        <v>0</v>
      </c>
      <c r="X62" s="253">
        <f t="shared" si="0"/>
        <v>0</v>
      </c>
      <c r="Y62" s="253">
        <f t="shared" si="1"/>
        <v>0</v>
      </c>
      <c r="Z62" s="253">
        <f t="shared" si="2"/>
        <v>0</v>
      </c>
      <c r="AA62" s="253">
        <f t="shared" si="3"/>
        <v>0</v>
      </c>
      <c r="AB62" s="253">
        <f t="shared" si="4"/>
        <v>0</v>
      </c>
      <c r="AC62" s="253">
        <f t="shared" si="5"/>
        <v>0</v>
      </c>
    </row>
    <row r="63" spans="1:29" ht="12.75">
      <c r="A63" s="429"/>
      <c r="B63" s="426"/>
      <c r="C63" s="157" t="s">
        <v>404</v>
      </c>
      <c r="D63" s="420">
        <f t="shared" si="6"/>
        <v>51</v>
      </c>
      <c r="E63" s="420"/>
      <c r="F63" s="158">
        <v>1550</v>
      </c>
      <c r="G63" s="158">
        <v>1366</v>
      </c>
      <c r="H63" s="158">
        <v>184</v>
      </c>
      <c r="I63" s="158">
        <v>71</v>
      </c>
      <c r="J63" s="158">
        <v>69</v>
      </c>
      <c r="K63" s="158">
        <v>2</v>
      </c>
      <c r="L63" s="158">
        <v>1239</v>
      </c>
      <c r="M63" s="158">
        <v>1106</v>
      </c>
      <c r="N63" s="421">
        <v>133</v>
      </c>
      <c r="O63" s="421"/>
      <c r="P63" s="158">
        <v>201</v>
      </c>
      <c r="Q63" s="421">
        <v>170</v>
      </c>
      <c r="R63" s="421"/>
      <c r="S63" s="158">
        <v>31</v>
      </c>
      <c r="T63" s="158">
        <v>39</v>
      </c>
      <c r="U63" s="158">
        <v>21</v>
      </c>
      <c r="V63" s="158">
        <v>18</v>
      </c>
      <c r="W63" s="253">
        <f t="shared" si="0"/>
        <v>0</v>
      </c>
      <c r="X63" s="253">
        <f t="shared" si="0"/>
        <v>0</v>
      </c>
      <c r="Y63" s="253">
        <f t="shared" si="1"/>
        <v>0</v>
      </c>
      <c r="Z63" s="253">
        <f t="shared" si="2"/>
        <v>0</v>
      </c>
      <c r="AA63" s="253">
        <f t="shared" si="3"/>
        <v>0</v>
      </c>
      <c r="AB63" s="253">
        <f t="shared" si="4"/>
        <v>0</v>
      </c>
      <c r="AC63" s="253">
        <f t="shared" si="5"/>
        <v>0</v>
      </c>
    </row>
    <row r="64" spans="1:29" ht="22.5">
      <c r="A64" s="429"/>
      <c r="B64" s="427"/>
      <c r="C64" s="157" t="s">
        <v>405</v>
      </c>
      <c r="D64" s="420">
        <f t="shared" si="6"/>
        <v>52</v>
      </c>
      <c r="E64" s="420"/>
      <c r="F64" s="158">
        <v>839</v>
      </c>
      <c r="G64" s="158">
        <v>771</v>
      </c>
      <c r="H64" s="158">
        <v>68</v>
      </c>
      <c r="I64" s="158">
        <v>0</v>
      </c>
      <c r="J64" s="158">
        <v>0</v>
      </c>
      <c r="K64" s="158">
        <v>0</v>
      </c>
      <c r="L64" s="158">
        <v>821</v>
      </c>
      <c r="M64" s="158">
        <v>755</v>
      </c>
      <c r="N64" s="421">
        <v>66</v>
      </c>
      <c r="O64" s="421"/>
      <c r="P64" s="158">
        <v>14</v>
      </c>
      <c r="Q64" s="421">
        <v>13</v>
      </c>
      <c r="R64" s="421"/>
      <c r="S64" s="158">
        <v>1</v>
      </c>
      <c r="T64" s="158">
        <v>4</v>
      </c>
      <c r="U64" s="158">
        <v>3</v>
      </c>
      <c r="V64" s="158">
        <v>1</v>
      </c>
      <c r="W64" s="253">
        <f t="shared" si="0"/>
        <v>0</v>
      </c>
      <c r="X64" s="253">
        <f t="shared" si="0"/>
        <v>0</v>
      </c>
      <c r="Y64" s="253">
        <f t="shared" si="1"/>
        <v>0</v>
      </c>
      <c r="Z64" s="253">
        <f t="shared" si="2"/>
        <v>0</v>
      </c>
      <c r="AA64" s="253">
        <f t="shared" si="3"/>
        <v>0</v>
      </c>
      <c r="AB64" s="253">
        <f t="shared" si="4"/>
        <v>0</v>
      </c>
      <c r="AC64" s="253">
        <f t="shared" si="5"/>
        <v>0</v>
      </c>
    </row>
    <row r="65" spans="1:29" ht="12.75">
      <c r="A65" s="429"/>
      <c r="B65" s="425" t="s">
        <v>406</v>
      </c>
      <c r="C65" s="157" t="s">
        <v>407</v>
      </c>
      <c r="D65" s="420">
        <f t="shared" si="6"/>
        <v>53</v>
      </c>
      <c r="E65" s="420"/>
      <c r="F65" s="158">
        <v>677</v>
      </c>
      <c r="G65" s="158">
        <v>126</v>
      </c>
      <c r="H65" s="158">
        <v>551</v>
      </c>
      <c r="I65" s="158">
        <v>0</v>
      </c>
      <c r="J65" s="158">
        <v>0</v>
      </c>
      <c r="K65" s="158">
        <v>0</v>
      </c>
      <c r="L65" s="158">
        <v>571</v>
      </c>
      <c r="M65" s="158">
        <v>115</v>
      </c>
      <c r="N65" s="421">
        <v>456</v>
      </c>
      <c r="O65" s="421"/>
      <c r="P65" s="158">
        <v>97</v>
      </c>
      <c r="Q65" s="421">
        <v>10</v>
      </c>
      <c r="R65" s="421"/>
      <c r="S65" s="158">
        <v>87</v>
      </c>
      <c r="T65" s="158">
        <v>9</v>
      </c>
      <c r="U65" s="158">
        <v>1</v>
      </c>
      <c r="V65" s="158">
        <v>8</v>
      </c>
      <c r="W65" s="253">
        <f t="shared" si="0"/>
        <v>0</v>
      </c>
      <c r="X65" s="253">
        <f t="shared" si="0"/>
        <v>0</v>
      </c>
      <c r="Y65" s="253">
        <f t="shared" si="1"/>
        <v>0</v>
      </c>
      <c r="Z65" s="253">
        <f t="shared" si="2"/>
        <v>0</v>
      </c>
      <c r="AA65" s="253">
        <f t="shared" si="3"/>
        <v>0</v>
      </c>
      <c r="AB65" s="253">
        <f t="shared" si="4"/>
        <v>0</v>
      </c>
      <c r="AC65" s="253">
        <f t="shared" si="5"/>
        <v>0</v>
      </c>
    </row>
    <row r="66" spans="1:29" ht="12.75">
      <c r="A66" s="429"/>
      <c r="B66" s="426"/>
      <c r="C66" s="157" t="s">
        <v>408</v>
      </c>
      <c r="D66" s="420">
        <f t="shared" si="6"/>
        <v>54</v>
      </c>
      <c r="E66" s="420"/>
      <c r="F66" s="158">
        <v>437</v>
      </c>
      <c r="G66" s="158">
        <v>107</v>
      </c>
      <c r="H66" s="158">
        <v>330</v>
      </c>
      <c r="I66" s="158">
        <v>0</v>
      </c>
      <c r="J66" s="158">
        <v>0</v>
      </c>
      <c r="K66" s="158">
        <v>0</v>
      </c>
      <c r="L66" s="158">
        <v>388</v>
      </c>
      <c r="M66" s="158">
        <v>100</v>
      </c>
      <c r="N66" s="421">
        <v>288</v>
      </c>
      <c r="O66" s="421"/>
      <c r="P66" s="158">
        <v>44</v>
      </c>
      <c r="Q66" s="421">
        <v>6</v>
      </c>
      <c r="R66" s="421"/>
      <c r="S66" s="158">
        <v>38</v>
      </c>
      <c r="T66" s="158">
        <v>5</v>
      </c>
      <c r="U66" s="158">
        <v>1</v>
      </c>
      <c r="V66" s="158">
        <v>4</v>
      </c>
      <c r="W66" s="253">
        <f t="shared" si="0"/>
        <v>0</v>
      </c>
      <c r="X66" s="253">
        <f t="shared" si="0"/>
        <v>0</v>
      </c>
      <c r="Y66" s="253">
        <f t="shared" si="1"/>
        <v>0</v>
      </c>
      <c r="Z66" s="253">
        <f t="shared" si="2"/>
        <v>0</v>
      </c>
      <c r="AA66" s="253">
        <f t="shared" si="3"/>
        <v>0</v>
      </c>
      <c r="AB66" s="253">
        <f t="shared" si="4"/>
        <v>0</v>
      </c>
      <c r="AC66" s="253">
        <f t="shared" si="5"/>
        <v>0</v>
      </c>
    </row>
    <row r="67" spans="1:29" ht="22.5">
      <c r="A67" s="429"/>
      <c r="B67" s="426"/>
      <c r="C67" s="157" t="s">
        <v>409</v>
      </c>
      <c r="D67" s="420">
        <f t="shared" si="6"/>
        <v>55</v>
      </c>
      <c r="E67" s="420"/>
      <c r="F67" s="158">
        <v>116</v>
      </c>
      <c r="G67" s="158">
        <v>50</v>
      </c>
      <c r="H67" s="158">
        <v>66</v>
      </c>
      <c r="I67" s="158">
        <v>0</v>
      </c>
      <c r="J67" s="158">
        <v>0</v>
      </c>
      <c r="K67" s="158">
        <v>0</v>
      </c>
      <c r="L67" s="158">
        <v>77</v>
      </c>
      <c r="M67" s="158">
        <v>40</v>
      </c>
      <c r="N67" s="421">
        <v>37</v>
      </c>
      <c r="O67" s="421"/>
      <c r="P67" s="158">
        <v>34</v>
      </c>
      <c r="Q67" s="421">
        <v>10</v>
      </c>
      <c r="R67" s="421"/>
      <c r="S67" s="158">
        <v>24</v>
      </c>
      <c r="T67" s="158">
        <v>5</v>
      </c>
      <c r="U67" s="158">
        <v>0</v>
      </c>
      <c r="V67" s="158">
        <v>5</v>
      </c>
      <c r="W67" s="253">
        <f t="shared" si="0"/>
        <v>0</v>
      </c>
      <c r="X67" s="253">
        <f t="shared" si="0"/>
        <v>0</v>
      </c>
      <c r="Y67" s="253">
        <f t="shared" si="1"/>
        <v>0</v>
      </c>
      <c r="Z67" s="253">
        <f t="shared" si="2"/>
        <v>0</v>
      </c>
      <c r="AA67" s="253">
        <f t="shared" si="3"/>
        <v>0</v>
      </c>
      <c r="AB67" s="253">
        <f t="shared" si="4"/>
        <v>0</v>
      </c>
      <c r="AC67" s="253">
        <f t="shared" si="5"/>
        <v>0</v>
      </c>
    </row>
    <row r="68" spans="1:29" ht="12.75">
      <c r="A68" s="429"/>
      <c r="B68" s="426"/>
      <c r="C68" s="157" t="s">
        <v>410</v>
      </c>
      <c r="D68" s="420">
        <f t="shared" si="6"/>
        <v>56</v>
      </c>
      <c r="E68" s="420"/>
      <c r="F68" s="158">
        <v>82</v>
      </c>
      <c r="G68" s="158">
        <v>18</v>
      </c>
      <c r="H68" s="158">
        <v>64</v>
      </c>
      <c r="I68" s="158">
        <v>0</v>
      </c>
      <c r="J68" s="158">
        <v>0</v>
      </c>
      <c r="K68" s="158">
        <v>0</v>
      </c>
      <c r="L68" s="158">
        <v>77</v>
      </c>
      <c r="M68" s="158">
        <v>16</v>
      </c>
      <c r="N68" s="421">
        <v>61</v>
      </c>
      <c r="O68" s="421"/>
      <c r="P68" s="158">
        <v>5</v>
      </c>
      <c r="Q68" s="421">
        <v>2</v>
      </c>
      <c r="R68" s="421"/>
      <c r="S68" s="158">
        <v>3</v>
      </c>
      <c r="T68" s="158">
        <v>0</v>
      </c>
      <c r="U68" s="158">
        <v>0</v>
      </c>
      <c r="V68" s="158">
        <v>0</v>
      </c>
      <c r="W68" s="253">
        <f t="shared" si="0"/>
        <v>0</v>
      </c>
      <c r="X68" s="253">
        <f t="shared" si="0"/>
        <v>0</v>
      </c>
      <c r="Y68" s="253">
        <f t="shared" si="1"/>
        <v>0</v>
      </c>
      <c r="Z68" s="253">
        <f t="shared" si="2"/>
        <v>0</v>
      </c>
      <c r="AA68" s="253">
        <f t="shared" si="3"/>
        <v>0</v>
      </c>
      <c r="AB68" s="253">
        <f t="shared" si="4"/>
        <v>0</v>
      </c>
      <c r="AC68" s="253">
        <f t="shared" si="5"/>
        <v>0</v>
      </c>
    </row>
    <row r="69" spans="1:29" ht="12.75">
      <c r="A69" s="429"/>
      <c r="B69" s="426"/>
      <c r="C69" s="157" t="s">
        <v>411</v>
      </c>
      <c r="D69" s="420">
        <f t="shared" si="6"/>
        <v>57</v>
      </c>
      <c r="E69" s="420"/>
      <c r="F69" s="158">
        <v>1769</v>
      </c>
      <c r="G69" s="158">
        <v>1403</v>
      </c>
      <c r="H69" s="158">
        <v>366</v>
      </c>
      <c r="I69" s="158">
        <v>0</v>
      </c>
      <c r="J69" s="158">
        <v>0</v>
      </c>
      <c r="K69" s="158">
        <v>0</v>
      </c>
      <c r="L69" s="158">
        <v>1564</v>
      </c>
      <c r="M69" s="158">
        <v>1249</v>
      </c>
      <c r="N69" s="421">
        <v>315</v>
      </c>
      <c r="O69" s="421"/>
      <c r="P69" s="158">
        <v>180</v>
      </c>
      <c r="Q69" s="421">
        <v>136</v>
      </c>
      <c r="R69" s="421"/>
      <c r="S69" s="158">
        <v>44</v>
      </c>
      <c r="T69" s="158">
        <v>25</v>
      </c>
      <c r="U69" s="158">
        <v>18</v>
      </c>
      <c r="V69" s="158">
        <v>7</v>
      </c>
      <c r="W69" s="253">
        <f t="shared" si="0"/>
        <v>0</v>
      </c>
      <c r="X69" s="253">
        <f t="shared" si="0"/>
        <v>0</v>
      </c>
      <c r="Y69" s="253">
        <f t="shared" si="1"/>
        <v>0</v>
      </c>
      <c r="Z69" s="253">
        <f t="shared" si="2"/>
        <v>0</v>
      </c>
      <c r="AA69" s="253">
        <f t="shared" si="3"/>
        <v>0</v>
      </c>
      <c r="AB69" s="253">
        <f t="shared" si="4"/>
        <v>0</v>
      </c>
      <c r="AC69" s="253">
        <f t="shared" si="5"/>
        <v>0</v>
      </c>
    </row>
    <row r="70" spans="1:29" ht="22.5">
      <c r="A70" s="429"/>
      <c r="B70" s="427"/>
      <c r="C70" s="157" t="s">
        <v>412</v>
      </c>
      <c r="D70" s="420">
        <f t="shared" si="6"/>
        <v>58</v>
      </c>
      <c r="E70" s="420"/>
      <c r="F70" s="158">
        <v>92</v>
      </c>
      <c r="G70" s="158">
        <v>85</v>
      </c>
      <c r="H70" s="158">
        <v>7</v>
      </c>
      <c r="I70" s="158">
        <v>0</v>
      </c>
      <c r="J70" s="158">
        <v>0</v>
      </c>
      <c r="K70" s="158">
        <v>0</v>
      </c>
      <c r="L70" s="158">
        <v>85</v>
      </c>
      <c r="M70" s="158">
        <v>79</v>
      </c>
      <c r="N70" s="421">
        <v>6</v>
      </c>
      <c r="O70" s="421"/>
      <c r="P70" s="158">
        <v>7</v>
      </c>
      <c r="Q70" s="421">
        <v>6</v>
      </c>
      <c r="R70" s="421"/>
      <c r="S70" s="158">
        <v>1</v>
      </c>
      <c r="T70" s="158">
        <v>0</v>
      </c>
      <c r="U70" s="158">
        <v>0</v>
      </c>
      <c r="V70" s="158">
        <v>0</v>
      </c>
      <c r="W70" s="253">
        <f t="shared" si="0"/>
        <v>0</v>
      </c>
      <c r="X70" s="253">
        <f t="shared" si="0"/>
        <v>0</v>
      </c>
      <c r="Y70" s="253">
        <f t="shared" si="1"/>
        <v>0</v>
      </c>
      <c r="Z70" s="253">
        <f t="shared" si="2"/>
        <v>0</v>
      </c>
      <c r="AA70" s="253">
        <f t="shared" si="3"/>
        <v>0</v>
      </c>
      <c r="AB70" s="253">
        <f t="shared" si="4"/>
        <v>0</v>
      </c>
      <c r="AC70" s="253">
        <f t="shared" si="5"/>
        <v>0</v>
      </c>
    </row>
    <row r="71" spans="1:29" ht="12.75">
      <c r="A71" s="429"/>
      <c r="B71" s="425" t="s">
        <v>413</v>
      </c>
      <c r="C71" s="157" t="s">
        <v>414</v>
      </c>
      <c r="D71" s="420">
        <f t="shared" si="6"/>
        <v>59</v>
      </c>
      <c r="E71" s="420"/>
      <c r="F71" s="158">
        <v>1631</v>
      </c>
      <c r="G71" s="158">
        <v>824</v>
      </c>
      <c r="H71" s="158">
        <v>807</v>
      </c>
      <c r="I71" s="158">
        <v>0</v>
      </c>
      <c r="J71" s="158">
        <v>0</v>
      </c>
      <c r="K71" s="158">
        <v>0</v>
      </c>
      <c r="L71" s="158">
        <v>1354</v>
      </c>
      <c r="M71" s="158">
        <v>701</v>
      </c>
      <c r="N71" s="421">
        <v>653</v>
      </c>
      <c r="O71" s="421"/>
      <c r="P71" s="158">
        <v>255</v>
      </c>
      <c r="Q71" s="421">
        <v>116</v>
      </c>
      <c r="R71" s="421"/>
      <c r="S71" s="158">
        <v>139</v>
      </c>
      <c r="T71" s="158">
        <v>22</v>
      </c>
      <c r="U71" s="158">
        <v>7</v>
      </c>
      <c r="V71" s="158">
        <v>15</v>
      </c>
      <c r="W71" s="253">
        <f t="shared" si="0"/>
        <v>0</v>
      </c>
      <c r="X71" s="253">
        <f t="shared" si="0"/>
        <v>0</v>
      </c>
      <c r="Y71" s="253">
        <f t="shared" si="1"/>
        <v>0</v>
      </c>
      <c r="Z71" s="253">
        <f t="shared" si="2"/>
        <v>0</v>
      </c>
      <c r="AA71" s="253">
        <f t="shared" si="3"/>
        <v>0</v>
      </c>
      <c r="AB71" s="253">
        <f t="shared" si="4"/>
        <v>0</v>
      </c>
      <c r="AC71" s="253">
        <f t="shared" si="5"/>
        <v>0</v>
      </c>
    </row>
    <row r="72" spans="1:29" ht="22.5">
      <c r="A72" s="429"/>
      <c r="B72" s="427"/>
      <c r="C72" s="157" t="s">
        <v>415</v>
      </c>
      <c r="D72" s="420">
        <f t="shared" si="6"/>
        <v>60</v>
      </c>
      <c r="E72" s="420"/>
      <c r="F72" s="158">
        <v>3772</v>
      </c>
      <c r="G72" s="158">
        <v>2963</v>
      </c>
      <c r="H72" s="158">
        <v>809</v>
      </c>
      <c r="I72" s="158">
        <v>67</v>
      </c>
      <c r="J72" s="158">
        <v>43</v>
      </c>
      <c r="K72" s="158">
        <v>24</v>
      </c>
      <c r="L72" s="158">
        <v>3482</v>
      </c>
      <c r="M72" s="158">
        <v>2797</v>
      </c>
      <c r="N72" s="421">
        <v>685</v>
      </c>
      <c r="O72" s="421"/>
      <c r="P72" s="158">
        <v>194</v>
      </c>
      <c r="Q72" s="421">
        <v>111</v>
      </c>
      <c r="R72" s="421"/>
      <c r="S72" s="158">
        <v>83</v>
      </c>
      <c r="T72" s="158">
        <v>29</v>
      </c>
      <c r="U72" s="158">
        <v>12</v>
      </c>
      <c r="V72" s="158">
        <v>17</v>
      </c>
      <c r="W72" s="253">
        <f t="shared" si="0"/>
        <v>0</v>
      </c>
      <c r="X72" s="253">
        <f t="shared" si="0"/>
        <v>0</v>
      </c>
      <c r="Y72" s="253">
        <f t="shared" si="1"/>
        <v>0</v>
      </c>
      <c r="Z72" s="253">
        <f t="shared" si="2"/>
        <v>0</v>
      </c>
      <c r="AA72" s="253">
        <f t="shared" si="3"/>
        <v>0</v>
      </c>
      <c r="AB72" s="253">
        <f t="shared" si="4"/>
        <v>0</v>
      </c>
      <c r="AC72" s="253">
        <f t="shared" si="5"/>
        <v>0</v>
      </c>
    </row>
    <row r="73" spans="1:29" ht="33.75">
      <c r="A73" s="429"/>
      <c r="B73" s="157" t="s">
        <v>416</v>
      </c>
      <c r="C73" s="157" t="s">
        <v>416</v>
      </c>
      <c r="D73" s="420">
        <f t="shared" si="6"/>
        <v>61</v>
      </c>
      <c r="E73" s="420"/>
      <c r="F73" s="158">
        <v>359</v>
      </c>
      <c r="G73" s="158">
        <v>236</v>
      </c>
      <c r="H73" s="158">
        <v>123</v>
      </c>
      <c r="I73" s="158">
        <v>18</v>
      </c>
      <c r="J73" s="158">
        <v>10</v>
      </c>
      <c r="K73" s="158">
        <v>8</v>
      </c>
      <c r="L73" s="158">
        <v>327</v>
      </c>
      <c r="M73" s="158">
        <v>222</v>
      </c>
      <c r="N73" s="421">
        <v>105</v>
      </c>
      <c r="O73" s="421"/>
      <c r="P73" s="158">
        <v>13</v>
      </c>
      <c r="Q73" s="421">
        <v>4</v>
      </c>
      <c r="R73" s="421"/>
      <c r="S73" s="158">
        <v>9</v>
      </c>
      <c r="T73" s="158">
        <v>1</v>
      </c>
      <c r="U73" s="158">
        <v>0</v>
      </c>
      <c r="V73" s="158">
        <v>1</v>
      </c>
      <c r="W73" s="253">
        <f t="shared" si="0"/>
        <v>0</v>
      </c>
      <c r="X73" s="253">
        <f t="shared" si="0"/>
        <v>0</v>
      </c>
      <c r="Y73" s="253">
        <f t="shared" si="1"/>
        <v>0</v>
      </c>
      <c r="Z73" s="253">
        <f t="shared" si="2"/>
        <v>0</v>
      </c>
      <c r="AA73" s="253">
        <f t="shared" si="3"/>
        <v>0</v>
      </c>
      <c r="AB73" s="253">
        <f t="shared" si="4"/>
        <v>0</v>
      </c>
      <c r="AC73" s="253">
        <f t="shared" si="5"/>
        <v>0</v>
      </c>
    </row>
    <row r="74" spans="1:29" ht="12.75">
      <c r="A74" s="430"/>
      <c r="B74" s="157" t="s">
        <v>417</v>
      </c>
      <c r="C74" s="157" t="s">
        <v>418</v>
      </c>
      <c r="D74" s="420">
        <f t="shared" si="6"/>
        <v>62</v>
      </c>
      <c r="E74" s="420"/>
      <c r="F74" s="158">
        <v>455</v>
      </c>
      <c r="G74" s="158">
        <v>186</v>
      </c>
      <c r="H74" s="158">
        <v>269</v>
      </c>
      <c r="I74" s="158">
        <v>0</v>
      </c>
      <c r="J74" s="158">
        <v>0</v>
      </c>
      <c r="K74" s="158">
        <v>0</v>
      </c>
      <c r="L74" s="158">
        <v>328</v>
      </c>
      <c r="M74" s="158">
        <v>148</v>
      </c>
      <c r="N74" s="421">
        <v>180</v>
      </c>
      <c r="O74" s="421"/>
      <c r="P74" s="158">
        <v>99</v>
      </c>
      <c r="Q74" s="421">
        <v>28</v>
      </c>
      <c r="R74" s="421"/>
      <c r="S74" s="158">
        <v>71</v>
      </c>
      <c r="T74" s="158">
        <v>28</v>
      </c>
      <c r="U74" s="158">
        <v>10</v>
      </c>
      <c r="V74" s="158">
        <v>18</v>
      </c>
      <c r="W74" s="253">
        <f t="shared" si="0"/>
        <v>0</v>
      </c>
      <c r="X74" s="253">
        <f t="shared" si="0"/>
        <v>0</v>
      </c>
      <c r="Y74" s="253">
        <f t="shared" si="1"/>
        <v>0</v>
      </c>
      <c r="Z74" s="253">
        <f t="shared" si="2"/>
        <v>0</v>
      </c>
      <c r="AA74" s="253">
        <f t="shared" si="3"/>
        <v>0</v>
      </c>
      <c r="AB74" s="253">
        <f t="shared" si="4"/>
        <v>0</v>
      </c>
      <c r="AC74" s="253">
        <f t="shared" si="5"/>
        <v>0</v>
      </c>
    </row>
    <row r="75" spans="1:29" ht="22.5">
      <c r="A75" s="428" t="s">
        <v>419</v>
      </c>
      <c r="B75" s="425" t="s">
        <v>420</v>
      </c>
      <c r="C75" s="157" t="s">
        <v>421</v>
      </c>
      <c r="D75" s="420">
        <f t="shared" si="6"/>
        <v>63</v>
      </c>
      <c r="E75" s="420"/>
      <c r="F75" s="158">
        <v>685</v>
      </c>
      <c r="G75" s="158">
        <v>325</v>
      </c>
      <c r="H75" s="158">
        <v>360</v>
      </c>
      <c r="I75" s="158">
        <v>0</v>
      </c>
      <c r="J75" s="158">
        <v>0</v>
      </c>
      <c r="K75" s="158">
        <v>0</v>
      </c>
      <c r="L75" s="158">
        <v>203</v>
      </c>
      <c r="M75" s="158">
        <v>121</v>
      </c>
      <c r="N75" s="421">
        <v>82</v>
      </c>
      <c r="O75" s="421"/>
      <c r="P75" s="158">
        <v>358</v>
      </c>
      <c r="Q75" s="421">
        <v>159</v>
      </c>
      <c r="R75" s="421"/>
      <c r="S75" s="158">
        <v>199</v>
      </c>
      <c r="T75" s="158">
        <v>124</v>
      </c>
      <c r="U75" s="158">
        <v>45</v>
      </c>
      <c r="V75" s="158">
        <v>79</v>
      </c>
      <c r="W75" s="253">
        <f t="shared" si="0"/>
        <v>0</v>
      </c>
      <c r="X75" s="253">
        <f t="shared" si="0"/>
        <v>0</v>
      </c>
      <c r="Y75" s="253">
        <f t="shared" si="1"/>
        <v>0</v>
      </c>
      <c r="Z75" s="253">
        <f t="shared" si="2"/>
        <v>0</v>
      </c>
      <c r="AA75" s="253">
        <f t="shared" si="3"/>
        <v>0</v>
      </c>
      <c r="AB75" s="253">
        <f t="shared" si="4"/>
        <v>0</v>
      </c>
      <c r="AC75" s="253">
        <f t="shared" si="5"/>
        <v>0</v>
      </c>
    </row>
    <row r="76" spans="1:29" ht="12.75">
      <c r="A76" s="429"/>
      <c r="B76" s="426"/>
      <c r="C76" s="157" t="s">
        <v>422</v>
      </c>
      <c r="D76" s="420">
        <f t="shared" si="6"/>
        <v>64</v>
      </c>
      <c r="E76" s="420"/>
      <c r="F76" s="158">
        <v>217</v>
      </c>
      <c r="G76" s="158">
        <v>117</v>
      </c>
      <c r="H76" s="158">
        <v>100</v>
      </c>
      <c r="I76" s="158">
        <v>0</v>
      </c>
      <c r="J76" s="158">
        <v>0</v>
      </c>
      <c r="K76" s="158">
        <v>0</v>
      </c>
      <c r="L76" s="158">
        <v>142</v>
      </c>
      <c r="M76" s="158">
        <v>89</v>
      </c>
      <c r="N76" s="421">
        <v>53</v>
      </c>
      <c r="O76" s="421"/>
      <c r="P76" s="158">
        <v>60</v>
      </c>
      <c r="Q76" s="421">
        <v>26</v>
      </c>
      <c r="R76" s="421"/>
      <c r="S76" s="158">
        <v>34</v>
      </c>
      <c r="T76" s="158">
        <v>15</v>
      </c>
      <c r="U76" s="158">
        <v>2</v>
      </c>
      <c r="V76" s="158">
        <v>13</v>
      </c>
      <c r="W76" s="253">
        <f t="shared" si="0"/>
        <v>0</v>
      </c>
      <c r="X76" s="253">
        <f t="shared" si="0"/>
        <v>0</v>
      </c>
      <c r="Y76" s="253">
        <f t="shared" si="1"/>
        <v>0</v>
      </c>
      <c r="Z76" s="253">
        <f t="shared" si="2"/>
        <v>0</v>
      </c>
      <c r="AA76" s="253">
        <f t="shared" si="3"/>
        <v>0</v>
      </c>
      <c r="AB76" s="253">
        <f t="shared" si="4"/>
        <v>0</v>
      </c>
      <c r="AC76" s="253">
        <f t="shared" si="5"/>
        <v>0</v>
      </c>
    </row>
    <row r="77" spans="1:29" ht="12.75">
      <c r="A77" s="429"/>
      <c r="B77" s="427"/>
      <c r="C77" s="157" t="s">
        <v>423</v>
      </c>
      <c r="D77" s="420">
        <f t="shared" si="6"/>
        <v>65</v>
      </c>
      <c r="E77" s="420"/>
      <c r="F77" s="158">
        <v>52</v>
      </c>
      <c r="G77" s="158">
        <v>23</v>
      </c>
      <c r="H77" s="158">
        <v>29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421">
        <v>0</v>
      </c>
      <c r="O77" s="421"/>
      <c r="P77" s="158">
        <v>38</v>
      </c>
      <c r="Q77" s="421">
        <v>18</v>
      </c>
      <c r="R77" s="421"/>
      <c r="S77" s="158">
        <v>20</v>
      </c>
      <c r="T77" s="158">
        <v>14</v>
      </c>
      <c r="U77" s="158">
        <v>5</v>
      </c>
      <c r="V77" s="158">
        <v>9</v>
      </c>
      <c r="W77" s="253">
        <f t="shared" si="0"/>
        <v>0</v>
      </c>
      <c r="X77" s="253">
        <f t="shared" si="0"/>
        <v>0</v>
      </c>
      <c r="Y77" s="253">
        <f t="shared" si="1"/>
        <v>0</v>
      </c>
      <c r="Z77" s="253">
        <f t="shared" si="2"/>
        <v>0</v>
      </c>
      <c r="AA77" s="253">
        <f t="shared" si="3"/>
        <v>0</v>
      </c>
      <c r="AB77" s="253">
        <f t="shared" si="4"/>
        <v>0</v>
      </c>
      <c r="AC77" s="253">
        <f t="shared" si="5"/>
        <v>0</v>
      </c>
    </row>
    <row r="78" spans="1:29" ht="12.75">
      <c r="A78" s="429"/>
      <c r="B78" s="157" t="s">
        <v>424</v>
      </c>
      <c r="C78" s="157" t="s">
        <v>424</v>
      </c>
      <c r="D78" s="420">
        <f t="shared" si="6"/>
        <v>66</v>
      </c>
      <c r="E78" s="420"/>
      <c r="F78" s="158">
        <v>289</v>
      </c>
      <c r="G78" s="158">
        <v>153</v>
      </c>
      <c r="H78" s="158">
        <v>136</v>
      </c>
      <c r="I78" s="158">
        <v>0</v>
      </c>
      <c r="J78" s="158">
        <v>0</v>
      </c>
      <c r="K78" s="158">
        <v>0</v>
      </c>
      <c r="L78" s="158">
        <v>178</v>
      </c>
      <c r="M78" s="158">
        <v>93</v>
      </c>
      <c r="N78" s="421">
        <v>85</v>
      </c>
      <c r="O78" s="421"/>
      <c r="P78" s="158">
        <v>96</v>
      </c>
      <c r="Q78" s="421">
        <v>54</v>
      </c>
      <c r="R78" s="421"/>
      <c r="S78" s="158">
        <v>42</v>
      </c>
      <c r="T78" s="158">
        <v>15</v>
      </c>
      <c r="U78" s="158">
        <v>6</v>
      </c>
      <c r="V78" s="158">
        <v>9</v>
      </c>
      <c r="W78" s="253">
        <f aca="true" t="shared" si="7" ref="W78:X102">+F78-I78-L78-P78-T78</f>
        <v>0</v>
      </c>
      <c r="X78" s="253">
        <f t="shared" si="7"/>
        <v>0</v>
      </c>
      <c r="Y78" s="253">
        <f aca="true" t="shared" si="8" ref="Y78:Y102">+H78-K78-N78-S78-V78</f>
        <v>0</v>
      </c>
      <c r="Z78" s="253">
        <f aca="true" t="shared" si="9" ref="Z78:Z102">+I78-J78-K78</f>
        <v>0</v>
      </c>
      <c r="AA78" s="253">
        <f aca="true" t="shared" si="10" ref="AA78:AA102">+L78-M78-N78</f>
        <v>0</v>
      </c>
      <c r="AB78" s="253">
        <f aca="true" t="shared" si="11" ref="AB78:AB102">+P78-Q78-S78</f>
        <v>0</v>
      </c>
      <c r="AC78" s="253">
        <f aca="true" t="shared" si="12" ref="AC78:AC102">+T78-U78-V78</f>
        <v>0</v>
      </c>
    </row>
    <row r="79" spans="1:29" ht="12.75">
      <c r="A79" s="429"/>
      <c r="B79" s="157" t="s">
        <v>425</v>
      </c>
      <c r="C79" s="157" t="s">
        <v>425</v>
      </c>
      <c r="D79" s="420">
        <f aca="true" t="shared" si="13" ref="D79:D102">1+D78</f>
        <v>67</v>
      </c>
      <c r="E79" s="420"/>
      <c r="F79" s="158">
        <v>7</v>
      </c>
      <c r="G79" s="158">
        <v>4</v>
      </c>
      <c r="H79" s="158">
        <v>3</v>
      </c>
      <c r="I79" s="158">
        <v>0</v>
      </c>
      <c r="J79" s="158">
        <v>0</v>
      </c>
      <c r="K79" s="158">
        <v>0</v>
      </c>
      <c r="L79" s="158">
        <v>2</v>
      </c>
      <c r="M79" s="158">
        <v>2</v>
      </c>
      <c r="N79" s="421">
        <v>0</v>
      </c>
      <c r="O79" s="421"/>
      <c r="P79" s="158">
        <v>5</v>
      </c>
      <c r="Q79" s="421">
        <v>2</v>
      </c>
      <c r="R79" s="421"/>
      <c r="S79" s="158">
        <v>3</v>
      </c>
      <c r="T79" s="158">
        <v>0</v>
      </c>
      <c r="U79" s="158">
        <v>0</v>
      </c>
      <c r="V79" s="158">
        <v>0</v>
      </c>
      <c r="W79" s="253">
        <f t="shared" si="7"/>
        <v>0</v>
      </c>
      <c r="X79" s="253">
        <f t="shared" si="7"/>
        <v>0</v>
      </c>
      <c r="Y79" s="253">
        <f t="shared" si="8"/>
        <v>0</v>
      </c>
      <c r="Z79" s="253">
        <f t="shared" si="9"/>
        <v>0</v>
      </c>
      <c r="AA79" s="253">
        <f t="shared" si="10"/>
        <v>0</v>
      </c>
      <c r="AB79" s="253">
        <f t="shared" si="11"/>
        <v>0</v>
      </c>
      <c r="AC79" s="253">
        <f t="shared" si="12"/>
        <v>0</v>
      </c>
    </row>
    <row r="80" spans="1:29" ht="12.75">
      <c r="A80" s="429"/>
      <c r="B80" s="157" t="s">
        <v>426</v>
      </c>
      <c r="C80" s="256" t="s">
        <v>426</v>
      </c>
      <c r="D80" s="420">
        <f t="shared" si="13"/>
        <v>68</v>
      </c>
      <c r="E80" s="420"/>
      <c r="F80" s="158">
        <v>1089</v>
      </c>
      <c r="G80" s="158">
        <v>662</v>
      </c>
      <c r="H80" s="158">
        <v>427</v>
      </c>
      <c r="I80" s="158">
        <v>0</v>
      </c>
      <c r="J80" s="158">
        <v>0</v>
      </c>
      <c r="K80" s="158">
        <v>0</v>
      </c>
      <c r="L80" s="158">
        <v>715</v>
      </c>
      <c r="M80" s="158">
        <v>507</v>
      </c>
      <c r="N80" s="421">
        <v>208</v>
      </c>
      <c r="O80" s="421"/>
      <c r="P80" s="158">
        <v>324</v>
      </c>
      <c r="Q80" s="421">
        <v>132</v>
      </c>
      <c r="R80" s="421"/>
      <c r="S80" s="158">
        <v>192</v>
      </c>
      <c r="T80" s="158">
        <v>50</v>
      </c>
      <c r="U80" s="158">
        <v>23</v>
      </c>
      <c r="V80" s="158">
        <v>27</v>
      </c>
      <c r="W80" s="253">
        <f t="shared" si="7"/>
        <v>0</v>
      </c>
      <c r="X80" s="253">
        <f t="shared" si="7"/>
        <v>0</v>
      </c>
      <c r="Y80" s="253">
        <f t="shared" si="8"/>
        <v>0</v>
      </c>
      <c r="Z80" s="253">
        <f t="shared" si="9"/>
        <v>0</v>
      </c>
      <c r="AA80" s="253">
        <f t="shared" si="10"/>
        <v>0</v>
      </c>
      <c r="AB80" s="253">
        <f t="shared" si="11"/>
        <v>0</v>
      </c>
      <c r="AC80" s="253">
        <f t="shared" si="12"/>
        <v>0</v>
      </c>
    </row>
    <row r="81" spans="1:29" ht="12.75">
      <c r="A81" s="430"/>
      <c r="B81" s="157" t="s">
        <v>427</v>
      </c>
      <c r="C81" s="157" t="s">
        <v>428</v>
      </c>
      <c r="D81" s="420">
        <f t="shared" si="13"/>
        <v>69</v>
      </c>
      <c r="E81" s="420"/>
      <c r="F81" s="158">
        <v>8</v>
      </c>
      <c r="G81" s="158">
        <v>4</v>
      </c>
      <c r="H81" s="158">
        <v>4</v>
      </c>
      <c r="I81" s="158">
        <v>0</v>
      </c>
      <c r="J81" s="158">
        <v>0</v>
      </c>
      <c r="K81" s="158">
        <v>0</v>
      </c>
      <c r="L81" s="158">
        <v>8</v>
      </c>
      <c r="M81" s="158">
        <v>4</v>
      </c>
      <c r="N81" s="421">
        <v>4</v>
      </c>
      <c r="O81" s="421"/>
      <c r="P81" s="158">
        <v>0</v>
      </c>
      <c r="Q81" s="421">
        <v>0</v>
      </c>
      <c r="R81" s="421"/>
      <c r="S81" s="158">
        <v>0</v>
      </c>
      <c r="T81" s="158">
        <v>0</v>
      </c>
      <c r="U81" s="158">
        <v>0</v>
      </c>
      <c r="V81" s="158">
        <v>0</v>
      </c>
      <c r="W81" s="253">
        <f t="shared" si="7"/>
        <v>0</v>
      </c>
      <c r="X81" s="253">
        <f t="shared" si="7"/>
        <v>0</v>
      </c>
      <c r="Y81" s="253">
        <f t="shared" si="8"/>
        <v>0</v>
      </c>
      <c r="Z81" s="253">
        <f t="shared" si="9"/>
        <v>0</v>
      </c>
      <c r="AA81" s="253">
        <f t="shared" si="10"/>
        <v>0</v>
      </c>
      <c r="AB81" s="253">
        <f t="shared" si="11"/>
        <v>0</v>
      </c>
      <c r="AC81" s="253">
        <f t="shared" si="12"/>
        <v>0</v>
      </c>
    </row>
    <row r="82" spans="1:29" ht="12.75">
      <c r="A82" s="428" t="s">
        <v>429</v>
      </c>
      <c r="B82" s="425" t="s">
        <v>430</v>
      </c>
      <c r="C82" s="157" t="s">
        <v>431</v>
      </c>
      <c r="D82" s="420">
        <f t="shared" si="13"/>
        <v>70</v>
      </c>
      <c r="E82" s="420"/>
      <c r="F82" s="158">
        <v>3278</v>
      </c>
      <c r="G82" s="158">
        <v>593</v>
      </c>
      <c r="H82" s="158">
        <v>2685</v>
      </c>
      <c r="I82" s="158">
        <v>196</v>
      </c>
      <c r="J82" s="158">
        <v>62</v>
      </c>
      <c r="K82" s="158">
        <v>134</v>
      </c>
      <c r="L82" s="158">
        <v>2767</v>
      </c>
      <c r="M82" s="158">
        <v>478</v>
      </c>
      <c r="N82" s="421">
        <v>2289</v>
      </c>
      <c r="O82" s="421"/>
      <c r="P82" s="158">
        <v>302</v>
      </c>
      <c r="Q82" s="421">
        <v>52</v>
      </c>
      <c r="R82" s="421"/>
      <c r="S82" s="158">
        <v>250</v>
      </c>
      <c r="T82" s="158">
        <v>13</v>
      </c>
      <c r="U82" s="158">
        <v>1</v>
      </c>
      <c r="V82" s="158">
        <v>12</v>
      </c>
      <c r="W82" s="253">
        <f t="shared" si="7"/>
        <v>0</v>
      </c>
      <c r="X82" s="253">
        <f t="shared" si="7"/>
        <v>0</v>
      </c>
      <c r="Y82" s="253">
        <f t="shared" si="8"/>
        <v>0</v>
      </c>
      <c r="Z82" s="253">
        <f t="shared" si="9"/>
        <v>0</v>
      </c>
      <c r="AA82" s="253">
        <f t="shared" si="10"/>
        <v>0</v>
      </c>
      <c r="AB82" s="253">
        <f t="shared" si="11"/>
        <v>0</v>
      </c>
      <c r="AC82" s="253">
        <f t="shared" si="12"/>
        <v>0</v>
      </c>
    </row>
    <row r="83" spans="1:29" ht="12.75">
      <c r="A83" s="429"/>
      <c r="B83" s="426"/>
      <c r="C83" s="157" t="s">
        <v>432</v>
      </c>
      <c r="D83" s="420">
        <f t="shared" si="13"/>
        <v>71</v>
      </c>
      <c r="E83" s="420"/>
      <c r="F83" s="158">
        <v>8534</v>
      </c>
      <c r="G83" s="158">
        <v>2107</v>
      </c>
      <c r="H83" s="158">
        <v>6427</v>
      </c>
      <c r="I83" s="158">
        <v>262</v>
      </c>
      <c r="J83" s="158">
        <v>111</v>
      </c>
      <c r="K83" s="158">
        <v>151</v>
      </c>
      <c r="L83" s="158">
        <v>6598</v>
      </c>
      <c r="M83" s="158">
        <v>1561</v>
      </c>
      <c r="N83" s="421">
        <v>5037</v>
      </c>
      <c r="O83" s="421"/>
      <c r="P83" s="158">
        <v>1503</v>
      </c>
      <c r="Q83" s="421">
        <v>380</v>
      </c>
      <c r="R83" s="421"/>
      <c r="S83" s="158">
        <v>1123</v>
      </c>
      <c r="T83" s="158">
        <v>171</v>
      </c>
      <c r="U83" s="158">
        <v>55</v>
      </c>
      <c r="V83" s="158">
        <v>116</v>
      </c>
      <c r="W83" s="253">
        <f t="shared" si="7"/>
        <v>0</v>
      </c>
      <c r="X83" s="253">
        <f t="shared" si="7"/>
        <v>0</v>
      </c>
      <c r="Y83" s="253">
        <f t="shared" si="8"/>
        <v>0</v>
      </c>
      <c r="Z83" s="253">
        <f t="shared" si="9"/>
        <v>0</v>
      </c>
      <c r="AA83" s="253">
        <f t="shared" si="10"/>
        <v>0</v>
      </c>
      <c r="AB83" s="253">
        <f t="shared" si="11"/>
        <v>0</v>
      </c>
      <c r="AC83" s="253">
        <f t="shared" si="12"/>
        <v>0</v>
      </c>
    </row>
    <row r="84" spans="1:29" ht="12.75">
      <c r="A84" s="429"/>
      <c r="B84" s="426"/>
      <c r="C84" s="157" t="s">
        <v>433</v>
      </c>
      <c r="D84" s="420">
        <f t="shared" si="13"/>
        <v>72</v>
      </c>
      <c r="E84" s="420"/>
      <c r="F84" s="158">
        <v>4599</v>
      </c>
      <c r="G84" s="158">
        <v>380</v>
      </c>
      <c r="H84" s="158">
        <v>4219</v>
      </c>
      <c r="I84" s="158">
        <v>1306</v>
      </c>
      <c r="J84" s="158">
        <v>121</v>
      </c>
      <c r="K84" s="158">
        <v>1185</v>
      </c>
      <c r="L84" s="158">
        <v>3151</v>
      </c>
      <c r="M84" s="158">
        <v>253</v>
      </c>
      <c r="N84" s="421">
        <v>2898</v>
      </c>
      <c r="O84" s="421"/>
      <c r="P84" s="158">
        <v>138</v>
      </c>
      <c r="Q84" s="421">
        <v>6</v>
      </c>
      <c r="R84" s="421"/>
      <c r="S84" s="158">
        <v>132</v>
      </c>
      <c r="T84" s="158">
        <v>4</v>
      </c>
      <c r="U84" s="158">
        <v>0</v>
      </c>
      <c r="V84" s="158">
        <v>4</v>
      </c>
      <c r="W84" s="253">
        <f t="shared" si="7"/>
        <v>0</v>
      </c>
      <c r="X84" s="253">
        <f t="shared" si="7"/>
        <v>0</v>
      </c>
      <c r="Y84" s="253">
        <f t="shared" si="8"/>
        <v>0</v>
      </c>
      <c r="Z84" s="253">
        <f t="shared" si="9"/>
        <v>0</v>
      </c>
      <c r="AA84" s="253">
        <f t="shared" si="10"/>
        <v>0</v>
      </c>
      <c r="AB84" s="253">
        <f t="shared" si="11"/>
        <v>0</v>
      </c>
      <c r="AC84" s="253">
        <f t="shared" si="12"/>
        <v>0</v>
      </c>
    </row>
    <row r="85" spans="1:29" ht="22.5">
      <c r="A85" s="429"/>
      <c r="B85" s="426"/>
      <c r="C85" s="157" t="s">
        <v>434</v>
      </c>
      <c r="D85" s="420">
        <f t="shared" si="13"/>
        <v>73</v>
      </c>
      <c r="E85" s="420"/>
      <c r="F85" s="158">
        <v>707</v>
      </c>
      <c r="G85" s="158">
        <v>167</v>
      </c>
      <c r="H85" s="158">
        <v>540</v>
      </c>
      <c r="I85" s="158">
        <v>196</v>
      </c>
      <c r="J85" s="158">
        <v>41</v>
      </c>
      <c r="K85" s="158">
        <v>155</v>
      </c>
      <c r="L85" s="158">
        <v>446</v>
      </c>
      <c r="M85" s="158">
        <v>109</v>
      </c>
      <c r="N85" s="421">
        <v>337</v>
      </c>
      <c r="O85" s="421"/>
      <c r="P85" s="158">
        <v>57</v>
      </c>
      <c r="Q85" s="421">
        <v>13</v>
      </c>
      <c r="R85" s="421"/>
      <c r="S85" s="158">
        <v>44</v>
      </c>
      <c r="T85" s="158">
        <v>8</v>
      </c>
      <c r="U85" s="158">
        <v>4</v>
      </c>
      <c r="V85" s="158">
        <v>4</v>
      </c>
      <c r="W85" s="253">
        <f t="shared" si="7"/>
        <v>0</v>
      </c>
      <c r="X85" s="253">
        <f t="shared" si="7"/>
        <v>0</v>
      </c>
      <c r="Y85" s="253">
        <f t="shared" si="8"/>
        <v>0</v>
      </c>
      <c r="Z85" s="253">
        <f t="shared" si="9"/>
        <v>0</v>
      </c>
      <c r="AA85" s="253">
        <f t="shared" si="10"/>
        <v>0</v>
      </c>
      <c r="AB85" s="253">
        <f t="shared" si="11"/>
        <v>0</v>
      </c>
      <c r="AC85" s="253">
        <f t="shared" si="12"/>
        <v>0</v>
      </c>
    </row>
    <row r="86" spans="1:29" ht="12.75">
      <c r="A86" s="429"/>
      <c r="B86" s="426"/>
      <c r="C86" s="157" t="s">
        <v>435</v>
      </c>
      <c r="D86" s="420">
        <f t="shared" si="13"/>
        <v>74</v>
      </c>
      <c r="E86" s="420"/>
      <c r="F86" s="158">
        <v>194</v>
      </c>
      <c r="G86" s="158">
        <v>50</v>
      </c>
      <c r="H86" s="158">
        <v>144</v>
      </c>
      <c r="I86" s="158">
        <v>0</v>
      </c>
      <c r="J86" s="158">
        <v>0</v>
      </c>
      <c r="K86" s="158">
        <v>0</v>
      </c>
      <c r="L86" s="158">
        <v>188</v>
      </c>
      <c r="M86" s="158">
        <v>50</v>
      </c>
      <c r="N86" s="421">
        <v>138</v>
      </c>
      <c r="O86" s="421"/>
      <c r="P86" s="158">
        <v>6</v>
      </c>
      <c r="Q86" s="421">
        <v>0</v>
      </c>
      <c r="R86" s="421"/>
      <c r="S86" s="158">
        <v>6</v>
      </c>
      <c r="T86" s="158">
        <v>0</v>
      </c>
      <c r="U86" s="158">
        <v>0</v>
      </c>
      <c r="V86" s="158">
        <v>0</v>
      </c>
      <c r="W86" s="253">
        <f t="shared" si="7"/>
        <v>0</v>
      </c>
      <c r="X86" s="253">
        <f t="shared" si="7"/>
        <v>0</v>
      </c>
      <c r="Y86" s="253">
        <f t="shared" si="8"/>
        <v>0</v>
      </c>
      <c r="Z86" s="253">
        <f t="shared" si="9"/>
        <v>0</v>
      </c>
      <c r="AA86" s="253">
        <f t="shared" si="10"/>
        <v>0</v>
      </c>
      <c r="AB86" s="253">
        <f t="shared" si="11"/>
        <v>0</v>
      </c>
      <c r="AC86" s="253">
        <f t="shared" si="12"/>
        <v>0</v>
      </c>
    </row>
    <row r="87" spans="1:29" ht="12.75">
      <c r="A87" s="429"/>
      <c r="B87" s="426"/>
      <c r="C87" s="157" t="s">
        <v>436</v>
      </c>
      <c r="D87" s="420">
        <f t="shared" si="13"/>
        <v>75</v>
      </c>
      <c r="E87" s="420"/>
      <c r="F87" s="158">
        <v>4224</v>
      </c>
      <c r="G87" s="158">
        <v>424</v>
      </c>
      <c r="H87" s="158">
        <v>3800</v>
      </c>
      <c r="I87" s="158">
        <v>483</v>
      </c>
      <c r="J87" s="158">
        <v>56</v>
      </c>
      <c r="K87" s="158">
        <v>427</v>
      </c>
      <c r="L87" s="158">
        <v>3506</v>
      </c>
      <c r="M87" s="158">
        <v>326</v>
      </c>
      <c r="N87" s="421">
        <v>3180</v>
      </c>
      <c r="O87" s="421"/>
      <c r="P87" s="158">
        <v>214</v>
      </c>
      <c r="Q87" s="421">
        <v>36</v>
      </c>
      <c r="R87" s="421"/>
      <c r="S87" s="158">
        <v>178</v>
      </c>
      <c r="T87" s="158">
        <v>21</v>
      </c>
      <c r="U87" s="158">
        <v>6</v>
      </c>
      <c r="V87" s="158">
        <v>15</v>
      </c>
      <c r="W87" s="253">
        <f t="shared" si="7"/>
        <v>0</v>
      </c>
      <c r="X87" s="253">
        <f t="shared" si="7"/>
        <v>0</v>
      </c>
      <c r="Y87" s="253">
        <f t="shared" si="8"/>
        <v>0</v>
      </c>
      <c r="Z87" s="253">
        <f t="shared" si="9"/>
        <v>0</v>
      </c>
      <c r="AA87" s="253">
        <f t="shared" si="10"/>
        <v>0</v>
      </c>
      <c r="AB87" s="253">
        <f t="shared" si="11"/>
        <v>0</v>
      </c>
      <c r="AC87" s="253">
        <f t="shared" si="12"/>
        <v>0</v>
      </c>
    </row>
    <row r="88" spans="1:29" ht="12.75">
      <c r="A88" s="429"/>
      <c r="B88" s="426"/>
      <c r="C88" s="157" t="s">
        <v>437</v>
      </c>
      <c r="D88" s="420">
        <f t="shared" si="13"/>
        <v>76</v>
      </c>
      <c r="E88" s="420"/>
      <c r="F88" s="158">
        <v>2048</v>
      </c>
      <c r="G88" s="158">
        <v>513</v>
      </c>
      <c r="H88" s="158">
        <v>1535</v>
      </c>
      <c r="I88" s="158">
        <v>77</v>
      </c>
      <c r="J88" s="158">
        <v>17</v>
      </c>
      <c r="K88" s="158">
        <v>60</v>
      </c>
      <c r="L88" s="158">
        <v>1670</v>
      </c>
      <c r="M88" s="158">
        <v>429</v>
      </c>
      <c r="N88" s="421">
        <v>1241</v>
      </c>
      <c r="O88" s="421"/>
      <c r="P88" s="158">
        <v>265</v>
      </c>
      <c r="Q88" s="421">
        <v>56</v>
      </c>
      <c r="R88" s="421"/>
      <c r="S88" s="158">
        <v>209</v>
      </c>
      <c r="T88" s="158">
        <v>36</v>
      </c>
      <c r="U88" s="158">
        <v>11</v>
      </c>
      <c r="V88" s="158">
        <v>25</v>
      </c>
      <c r="W88" s="253">
        <f t="shared" si="7"/>
        <v>0</v>
      </c>
      <c r="X88" s="253">
        <f t="shared" si="7"/>
        <v>0</v>
      </c>
      <c r="Y88" s="253">
        <f t="shared" si="8"/>
        <v>0</v>
      </c>
      <c r="Z88" s="253">
        <f t="shared" si="9"/>
        <v>0</v>
      </c>
      <c r="AA88" s="253">
        <f t="shared" si="10"/>
        <v>0</v>
      </c>
      <c r="AB88" s="253">
        <f t="shared" si="11"/>
        <v>0</v>
      </c>
      <c r="AC88" s="253">
        <f t="shared" si="12"/>
        <v>0</v>
      </c>
    </row>
    <row r="89" spans="1:29" ht="22.5">
      <c r="A89" s="429"/>
      <c r="B89" s="427"/>
      <c r="C89" s="157" t="s">
        <v>438</v>
      </c>
      <c r="D89" s="420">
        <f t="shared" si="13"/>
        <v>77</v>
      </c>
      <c r="E89" s="420"/>
      <c r="F89" s="158">
        <v>1191</v>
      </c>
      <c r="G89" s="158">
        <v>234</v>
      </c>
      <c r="H89" s="158">
        <v>957</v>
      </c>
      <c r="I89" s="158">
        <v>0</v>
      </c>
      <c r="J89" s="158">
        <v>0</v>
      </c>
      <c r="K89" s="158">
        <v>0</v>
      </c>
      <c r="L89" s="158">
        <v>538</v>
      </c>
      <c r="M89" s="158">
        <v>114</v>
      </c>
      <c r="N89" s="421">
        <v>424</v>
      </c>
      <c r="O89" s="421"/>
      <c r="P89" s="158">
        <v>609</v>
      </c>
      <c r="Q89" s="421">
        <v>108</v>
      </c>
      <c r="R89" s="421"/>
      <c r="S89" s="158">
        <v>501</v>
      </c>
      <c r="T89" s="158">
        <v>44</v>
      </c>
      <c r="U89" s="158">
        <v>12</v>
      </c>
      <c r="V89" s="158">
        <v>32</v>
      </c>
      <c r="W89" s="253">
        <f t="shared" si="7"/>
        <v>0</v>
      </c>
      <c r="X89" s="253">
        <f t="shared" si="7"/>
        <v>0</v>
      </c>
      <c r="Y89" s="253">
        <f t="shared" si="8"/>
        <v>0</v>
      </c>
      <c r="Z89" s="253">
        <f t="shared" si="9"/>
        <v>0</v>
      </c>
      <c r="AA89" s="253">
        <f t="shared" si="10"/>
        <v>0</v>
      </c>
      <c r="AB89" s="253">
        <f t="shared" si="11"/>
        <v>0</v>
      </c>
      <c r="AC89" s="253">
        <f t="shared" si="12"/>
        <v>0</v>
      </c>
    </row>
    <row r="90" spans="1:29" ht="12.75">
      <c r="A90" s="429"/>
      <c r="B90" s="157" t="s">
        <v>439</v>
      </c>
      <c r="C90" s="157" t="s">
        <v>440</v>
      </c>
      <c r="D90" s="420">
        <f t="shared" si="13"/>
        <v>78</v>
      </c>
      <c r="E90" s="420"/>
      <c r="F90" s="158">
        <v>1370</v>
      </c>
      <c r="G90" s="158">
        <v>244</v>
      </c>
      <c r="H90" s="158">
        <v>1126</v>
      </c>
      <c r="I90" s="158">
        <v>0</v>
      </c>
      <c r="J90" s="158">
        <v>0</v>
      </c>
      <c r="K90" s="158">
        <v>0</v>
      </c>
      <c r="L90" s="158">
        <v>1257</v>
      </c>
      <c r="M90" s="158">
        <v>229</v>
      </c>
      <c r="N90" s="421">
        <v>1028</v>
      </c>
      <c r="O90" s="421"/>
      <c r="P90" s="158">
        <v>104</v>
      </c>
      <c r="Q90" s="421">
        <v>12</v>
      </c>
      <c r="R90" s="421"/>
      <c r="S90" s="158">
        <v>92</v>
      </c>
      <c r="T90" s="158">
        <v>9</v>
      </c>
      <c r="U90" s="158">
        <v>3</v>
      </c>
      <c r="V90" s="158">
        <v>6</v>
      </c>
      <c r="W90" s="253">
        <f t="shared" si="7"/>
        <v>0</v>
      </c>
      <c r="X90" s="253">
        <f t="shared" si="7"/>
        <v>0</v>
      </c>
      <c r="Y90" s="253">
        <f t="shared" si="8"/>
        <v>0</v>
      </c>
      <c r="Z90" s="253">
        <f t="shared" si="9"/>
        <v>0</v>
      </c>
      <c r="AA90" s="253">
        <f t="shared" si="10"/>
        <v>0</v>
      </c>
      <c r="AB90" s="253">
        <f t="shared" si="11"/>
        <v>0</v>
      </c>
      <c r="AC90" s="253">
        <f t="shared" si="12"/>
        <v>0</v>
      </c>
    </row>
    <row r="91" spans="1:29" ht="22.5">
      <c r="A91" s="430"/>
      <c r="B91" s="157" t="s">
        <v>441</v>
      </c>
      <c r="C91" s="157" t="s">
        <v>441</v>
      </c>
      <c r="D91" s="420">
        <f t="shared" si="13"/>
        <v>79</v>
      </c>
      <c r="E91" s="420"/>
      <c r="F91" s="158">
        <v>62</v>
      </c>
      <c r="G91" s="158">
        <v>12</v>
      </c>
      <c r="H91" s="158">
        <v>50</v>
      </c>
      <c r="I91" s="158">
        <v>0</v>
      </c>
      <c r="J91" s="158">
        <v>0</v>
      </c>
      <c r="K91" s="158">
        <v>0</v>
      </c>
      <c r="L91" s="158">
        <v>58</v>
      </c>
      <c r="M91" s="158">
        <v>11</v>
      </c>
      <c r="N91" s="421">
        <v>47</v>
      </c>
      <c r="O91" s="421"/>
      <c r="P91" s="158">
        <v>4</v>
      </c>
      <c r="Q91" s="421">
        <v>1</v>
      </c>
      <c r="R91" s="421"/>
      <c r="S91" s="158">
        <v>3</v>
      </c>
      <c r="T91" s="158">
        <v>0</v>
      </c>
      <c r="U91" s="158">
        <v>0</v>
      </c>
      <c r="V91" s="158">
        <v>0</v>
      </c>
      <c r="W91" s="253">
        <f t="shared" si="7"/>
        <v>0</v>
      </c>
      <c r="X91" s="253">
        <f t="shared" si="7"/>
        <v>0</v>
      </c>
      <c r="Y91" s="253">
        <f t="shared" si="8"/>
        <v>0</v>
      </c>
      <c r="Z91" s="253">
        <f t="shared" si="9"/>
        <v>0</v>
      </c>
      <c r="AA91" s="253">
        <f t="shared" si="10"/>
        <v>0</v>
      </c>
      <c r="AB91" s="253">
        <f t="shared" si="11"/>
        <v>0</v>
      </c>
      <c r="AC91" s="253">
        <f t="shared" si="12"/>
        <v>0</v>
      </c>
    </row>
    <row r="92" spans="1:29" ht="22.5">
      <c r="A92" s="428" t="s">
        <v>442</v>
      </c>
      <c r="B92" s="425" t="s">
        <v>443</v>
      </c>
      <c r="C92" s="157" t="s">
        <v>444</v>
      </c>
      <c r="D92" s="420">
        <f t="shared" si="13"/>
        <v>80</v>
      </c>
      <c r="E92" s="420"/>
      <c r="F92" s="158">
        <v>143</v>
      </c>
      <c r="G92" s="158">
        <v>54</v>
      </c>
      <c r="H92" s="158">
        <v>89</v>
      </c>
      <c r="I92" s="158">
        <v>0</v>
      </c>
      <c r="J92" s="158">
        <v>0</v>
      </c>
      <c r="K92" s="158">
        <v>0</v>
      </c>
      <c r="L92" s="158">
        <v>126</v>
      </c>
      <c r="M92" s="158">
        <v>49</v>
      </c>
      <c r="N92" s="421">
        <v>77</v>
      </c>
      <c r="O92" s="421"/>
      <c r="P92" s="158">
        <v>17</v>
      </c>
      <c r="Q92" s="421">
        <v>5</v>
      </c>
      <c r="R92" s="421"/>
      <c r="S92" s="158">
        <v>12</v>
      </c>
      <c r="T92" s="158">
        <v>0</v>
      </c>
      <c r="U92" s="158">
        <v>0</v>
      </c>
      <c r="V92" s="158">
        <v>0</v>
      </c>
      <c r="W92" s="253">
        <f t="shared" si="7"/>
        <v>0</v>
      </c>
      <c r="X92" s="253">
        <f t="shared" si="7"/>
        <v>0</v>
      </c>
      <c r="Y92" s="253">
        <f t="shared" si="8"/>
        <v>0</v>
      </c>
      <c r="Z92" s="253">
        <f t="shared" si="9"/>
        <v>0</v>
      </c>
      <c r="AA92" s="253">
        <f t="shared" si="10"/>
        <v>0</v>
      </c>
      <c r="AB92" s="253">
        <f t="shared" si="11"/>
        <v>0</v>
      </c>
      <c r="AC92" s="253">
        <f t="shared" si="12"/>
        <v>0</v>
      </c>
    </row>
    <row r="93" spans="1:29" ht="12.75">
      <c r="A93" s="429"/>
      <c r="B93" s="426"/>
      <c r="C93" s="157" t="s">
        <v>445</v>
      </c>
      <c r="D93" s="420">
        <f t="shared" si="13"/>
        <v>81</v>
      </c>
      <c r="E93" s="420"/>
      <c r="F93" s="158">
        <v>541</v>
      </c>
      <c r="G93" s="158">
        <v>444</v>
      </c>
      <c r="H93" s="158">
        <v>97</v>
      </c>
      <c r="I93" s="158">
        <v>0</v>
      </c>
      <c r="J93" s="158">
        <v>0</v>
      </c>
      <c r="K93" s="158">
        <v>0</v>
      </c>
      <c r="L93" s="158">
        <v>525</v>
      </c>
      <c r="M93" s="158">
        <v>431</v>
      </c>
      <c r="N93" s="421">
        <v>94</v>
      </c>
      <c r="O93" s="421"/>
      <c r="P93" s="158">
        <v>16</v>
      </c>
      <c r="Q93" s="421">
        <v>13</v>
      </c>
      <c r="R93" s="421"/>
      <c r="S93" s="158">
        <v>3</v>
      </c>
      <c r="T93" s="158">
        <v>0</v>
      </c>
      <c r="U93" s="158">
        <v>0</v>
      </c>
      <c r="V93" s="158">
        <v>0</v>
      </c>
      <c r="W93" s="253">
        <f t="shared" si="7"/>
        <v>0</v>
      </c>
      <c r="X93" s="253">
        <f t="shared" si="7"/>
        <v>0</v>
      </c>
      <c r="Y93" s="253">
        <f t="shared" si="8"/>
        <v>0</v>
      </c>
      <c r="Z93" s="253">
        <f t="shared" si="9"/>
        <v>0</v>
      </c>
      <c r="AA93" s="253">
        <f t="shared" si="10"/>
        <v>0</v>
      </c>
      <c r="AB93" s="253">
        <f t="shared" si="11"/>
        <v>0</v>
      </c>
      <c r="AC93" s="253">
        <f t="shared" si="12"/>
        <v>0</v>
      </c>
    </row>
    <row r="94" spans="1:29" ht="12.75">
      <c r="A94" s="429"/>
      <c r="B94" s="427"/>
      <c r="C94" s="157" t="s">
        <v>446</v>
      </c>
      <c r="D94" s="420">
        <f t="shared" si="13"/>
        <v>82</v>
      </c>
      <c r="E94" s="420"/>
      <c r="F94" s="158">
        <v>934</v>
      </c>
      <c r="G94" s="158">
        <v>385</v>
      </c>
      <c r="H94" s="158">
        <v>549</v>
      </c>
      <c r="I94" s="158">
        <v>0</v>
      </c>
      <c r="J94" s="158">
        <v>0</v>
      </c>
      <c r="K94" s="158">
        <v>0</v>
      </c>
      <c r="L94" s="158">
        <v>883</v>
      </c>
      <c r="M94" s="158">
        <v>359</v>
      </c>
      <c r="N94" s="421">
        <v>524</v>
      </c>
      <c r="O94" s="421"/>
      <c r="P94" s="158">
        <v>49</v>
      </c>
      <c r="Q94" s="421">
        <v>25</v>
      </c>
      <c r="R94" s="421"/>
      <c r="S94" s="158">
        <v>24</v>
      </c>
      <c r="T94" s="158">
        <v>2</v>
      </c>
      <c r="U94" s="158">
        <v>1</v>
      </c>
      <c r="V94" s="158">
        <v>1</v>
      </c>
      <c r="W94" s="253">
        <f t="shared" si="7"/>
        <v>0</v>
      </c>
      <c r="X94" s="253">
        <f t="shared" si="7"/>
        <v>0</v>
      </c>
      <c r="Y94" s="253">
        <f t="shared" si="8"/>
        <v>0</v>
      </c>
      <c r="Z94" s="253">
        <f t="shared" si="9"/>
        <v>0</v>
      </c>
      <c r="AA94" s="253">
        <f t="shared" si="10"/>
        <v>0</v>
      </c>
      <c r="AB94" s="253">
        <f t="shared" si="11"/>
        <v>0</v>
      </c>
      <c r="AC94" s="253">
        <f t="shared" si="12"/>
        <v>0</v>
      </c>
    </row>
    <row r="95" spans="1:29" ht="12.75">
      <c r="A95" s="429"/>
      <c r="B95" s="425" t="s">
        <v>447</v>
      </c>
      <c r="C95" s="157" t="s">
        <v>448</v>
      </c>
      <c r="D95" s="420">
        <f t="shared" si="13"/>
        <v>83</v>
      </c>
      <c r="E95" s="420"/>
      <c r="F95" s="158">
        <v>36</v>
      </c>
      <c r="G95" s="158">
        <v>7</v>
      </c>
      <c r="H95" s="158">
        <v>29</v>
      </c>
      <c r="I95" s="158">
        <v>0</v>
      </c>
      <c r="J95" s="158">
        <v>0</v>
      </c>
      <c r="K95" s="158">
        <v>0</v>
      </c>
      <c r="L95" s="158">
        <v>36</v>
      </c>
      <c r="M95" s="158">
        <v>7</v>
      </c>
      <c r="N95" s="421">
        <v>29</v>
      </c>
      <c r="O95" s="421"/>
      <c r="P95" s="158">
        <v>0</v>
      </c>
      <c r="Q95" s="421">
        <v>0</v>
      </c>
      <c r="R95" s="421"/>
      <c r="S95" s="158">
        <v>0</v>
      </c>
      <c r="T95" s="158">
        <v>0</v>
      </c>
      <c r="U95" s="158">
        <v>0</v>
      </c>
      <c r="V95" s="158">
        <v>0</v>
      </c>
      <c r="W95" s="253">
        <f t="shared" si="7"/>
        <v>0</v>
      </c>
      <c r="X95" s="253">
        <f t="shared" si="7"/>
        <v>0</v>
      </c>
      <c r="Y95" s="253">
        <f t="shared" si="8"/>
        <v>0</v>
      </c>
      <c r="Z95" s="253">
        <f t="shared" si="9"/>
        <v>0</v>
      </c>
      <c r="AA95" s="253">
        <f t="shared" si="10"/>
        <v>0</v>
      </c>
      <c r="AB95" s="253">
        <f t="shared" si="11"/>
        <v>0</v>
      </c>
      <c r="AC95" s="253">
        <f t="shared" si="12"/>
        <v>0</v>
      </c>
    </row>
    <row r="96" spans="1:29" ht="22.5">
      <c r="A96" s="429"/>
      <c r="B96" s="427"/>
      <c r="C96" s="157" t="s">
        <v>449</v>
      </c>
      <c r="D96" s="420">
        <f t="shared" si="13"/>
        <v>84</v>
      </c>
      <c r="E96" s="420"/>
      <c r="F96" s="158">
        <v>40</v>
      </c>
      <c r="G96" s="158">
        <v>16</v>
      </c>
      <c r="H96" s="158">
        <v>24</v>
      </c>
      <c r="I96" s="158">
        <v>0</v>
      </c>
      <c r="J96" s="158">
        <v>0</v>
      </c>
      <c r="K96" s="158">
        <v>0</v>
      </c>
      <c r="L96" s="158">
        <v>37</v>
      </c>
      <c r="M96" s="158">
        <v>14</v>
      </c>
      <c r="N96" s="421">
        <v>23</v>
      </c>
      <c r="O96" s="421"/>
      <c r="P96" s="158">
        <v>3</v>
      </c>
      <c r="Q96" s="421">
        <v>2</v>
      </c>
      <c r="R96" s="421"/>
      <c r="S96" s="158">
        <v>1</v>
      </c>
      <c r="T96" s="158">
        <v>0</v>
      </c>
      <c r="U96" s="158">
        <v>0</v>
      </c>
      <c r="V96" s="158">
        <v>0</v>
      </c>
      <c r="W96" s="253">
        <f t="shared" si="7"/>
        <v>0</v>
      </c>
      <c r="X96" s="253">
        <f t="shared" si="7"/>
        <v>0</v>
      </c>
      <c r="Y96" s="253">
        <f t="shared" si="8"/>
        <v>0</v>
      </c>
      <c r="Z96" s="253">
        <f t="shared" si="9"/>
        <v>0</v>
      </c>
      <c r="AA96" s="253">
        <f t="shared" si="10"/>
        <v>0</v>
      </c>
      <c r="AB96" s="253">
        <f t="shared" si="11"/>
        <v>0</v>
      </c>
      <c r="AC96" s="253">
        <f t="shared" si="12"/>
        <v>0</v>
      </c>
    </row>
    <row r="97" spans="1:29" ht="12.75">
      <c r="A97" s="429"/>
      <c r="B97" s="157" t="s">
        <v>450</v>
      </c>
      <c r="C97" s="157" t="s">
        <v>451</v>
      </c>
      <c r="D97" s="420">
        <f t="shared" si="13"/>
        <v>85</v>
      </c>
      <c r="E97" s="420"/>
      <c r="F97" s="158">
        <v>187</v>
      </c>
      <c r="G97" s="158">
        <v>84</v>
      </c>
      <c r="H97" s="158">
        <v>103</v>
      </c>
      <c r="I97" s="158">
        <v>0</v>
      </c>
      <c r="J97" s="158">
        <v>0</v>
      </c>
      <c r="K97" s="158">
        <v>0</v>
      </c>
      <c r="L97" s="158">
        <v>123</v>
      </c>
      <c r="M97" s="158">
        <v>44</v>
      </c>
      <c r="N97" s="421">
        <v>79</v>
      </c>
      <c r="O97" s="421"/>
      <c r="P97" s="158">
        <v>64</v>
      </c>
      <c r="Q97" s="421">
        <v>40</v>
      </c>
      <c r="R97" s="421"/>
      <c r="S97" s="158">
        <v>24</v>
      </c>
      <c r="T97" s="158">
        <v>0</v>
      </c>
      <c r="U97" s="158">
        <v>0</v>
      </c>
      <c r="V97" s="158">
        <v>0</v>
      </c>
      <c r="W97" s="253">
        <f t="shared" si="7"/>
        <v>0</v>
      </c>
      <c r="X97" s="253">
        <f t="shared" si="7"/>
        <v>0</v>
      </c>
      <c r="Y97" s="253">
        <f t="shared" si="8"/>
        <v>0</v>
      </c>
      <c r="Z97" s="253">
        <f t="shared" si="9"/>
        <v>0</v>
      </c>
      <c r="AA97" s="253">
        <f t="shared" si="10"/>
        <v>0</v>
      </c>
      <c r="AB97" s="253">
        <f t="shared" si="11"/>
        <v>0</v>
      </c>
      <c r="AC97" s="253">
        <f t="shared" si="12"/>
        <v>0</v>
      </c>
    </row>
    <row r="98" spans="1:29" ht="12.75">
      <c r="A98" s="429"/>
      <c r="B98" s="425" t="s">
        <v>452</v>
      </c>
      <c r="C98" s="157" t="s">
        <v>453</v>
      </c>
      <c r="D98" s="420">
        <f t="shared" si="13"/>
        <v>86</v>
      </c>
      <c r="E98" s="420"/>
      <c r="F98" s="158">
        <v>722</v>
      </c>
      <c r="G98" s="158">
        <v>646</v>
      </c>
      <c r="H98" s="158">
        <v>76</v>
      </c>
      <c r="I98" s="158">
        <v>0</v>
      </c>
      <c r="J98" s="158">
        <v>0</v>
      </c>
      <c r="K98" s="158">
        <v>0</v>
      </c>
      <c r="L98" s="158">
        <v>457</v>
      </c>
      <c r="M98" s="158">
        <v>405</v>
      </c>
      <c r="N98" s="421">
        <v>52</v>
      </c>
      <c r="O98" s="421"/>
      <c r="P98" s="158">
        <v>199</v>
      </c>
      <c r="Q98" s="421">
        <v>180</v>
      </c>
      <c r="R98" s="421"/>
      <c r="S98" s="158">
        <v>19</v>
      </c>
      <c r="T98" s="158">
        <v>66</v>
      </c>
      <c r="U98" s="158">
        <v>61</v>
      </c>
      <c r="V98" s="158">
        <v>5</v>
      </c>
      <c r="W98" s="253">
        <f t="shared" si="7"/>
        <v>0</v>
      </c>
      <c r="X98" s="253">
        <f t="shared" si="7"/>
        <v>0</v>
      </c>
      <c r="Y98" s="253">
        <f t="shared" si="8"/>
        <v>0</v>
      </c>
      <c r="Z98" s="253">
        <f t="shared" si="9"/>
        <v>0</v>
      </c>
      <c r="AA98" s="253">
        <f t="shared" si="10"/>
        <v>0</v>
      </c>
      <c r="AB98" s="253">
        <f t="shared" si="11"/>
        <v>0</v>
      </c>
      <c r="AC98" s="253">
        <f t="shared" si="12"/>
        <v>0</v>
      </c>
    </row>
    <row r="99" spans="1:29" ht="12.75">
      <c r="A99" s="429"/>
      <c r="B99" s="426"/>
      <c r="C99" s="157" t="s">
        <v>454</v>
      </c>
      <c r="D99" s="420">
        <f t="shared" si="13"/>
        <v>87</v>
      </c>
      <c r="E99" s="420"/>
      <c r="F99" s="158">
        <v>2149</v>
      </c>
      <c r="G99" s="158">
        <v>1717</v>
      </c>
      <c r="H99" s="158">
        <v>432</v>
      </c>
      <c r="I99" s="158">
        <v>0</v>
      </c>
      <c r="J99" s="158">
        <v>0</v>
      </c>
      <c r="K99" s="158">
        <v>0</v>
      </c>
      <c r="L99" s="158">
        <v>1770</v>
      </c>
      <c r="M99" s="158">
        <v>1435</v>
      </c>
      <c r="N99" s="423">
        <v>335</v>
      </c>
      <c r="O99" s="424"/>
      <c r="P99" s="158">
        <v>168</v>
      </c>
      <c r="Q99" s="423">
        <v>129</v>
      </c>
      <c r="R99" s="424"/>
      <c r="S99" s="158">
        <v>39</v>
      </c>
      <c r="T99" s="158">
        <v>211</v>
      </c>
      <c r="U99" s="158">
        <v>153</v>
      </c>
      <c r="V99" s="158">
        <v>58</v>
      </c>
      <c r="W99" s="253">
        <f t="shared" si="7"/>
        <v>0</v>
      </c>
      <c r="X99" s="253">
        <f t="shared" si="7"/>
        <v>0</v>
      </c>
      <c r="Y99" s="253">
        <f t="shared" si="8"/>
        <v>0</v>
      </c>
      <c r="Z99" s="253">
        <f t="shared" si="9"/>
        <v>0</v>
      </c>
      <c r="AA99" s="253">
        <f t="shared" si="10"/>
        <v>0</v>
      </c>
      <c r="AB99" s="253">
        <f t="shared" si="11"/>
        <v>0</v>
      </c>
      <c r="AC99" s="253">
        <f t="shared" si="12"/>
        <v>0</v>
      </c>
    </row>
    <row r="100" spans="1:29" ht="33.75">
      <c r="A100" s="429"/>
      <c r="B100" s="427"/>
      <c r="C100" s="157" t="s">
        <v>455</v>
      </c>
      <c r="D100" s="420">
        <f t="shared" si="13"/>
        <v>88</v>
      </c>
      <c r="E100" s="420"/>
      <c r="F100" s="158">
        <v>1454</v>
      </c>
      <c r="G100" s="158">
        <v>942</v>
      </c>
      <c r="H100" s="158">
        <v>512</v>
      </c>
      <c r="I100" s="158">
        <v>0</v>
      </c>
      <c r="J100" s="158">
        <v>0</v>
      </c>
      <c r="K100" s="158">
        <v>0</v>
      </c>
      <c r="L100" s="158">
        <v>1082</v>
      </c>
      <c r="M100" s="158">
        <v>675</v>
      </c>
      <c r="N100" s="421">
        <v>407</v>
      </c>
      <c r="O100" s="421"/>
      <c r="P100" s="158">
        <v>188</v>
      </c>
      <c r="Q100" s="421">
        <v>158</v>
      </c>
      <c r="R100" s="421"/>
      <c r="S100" s="158">
        <v>30</v>
      </c>
      <c r="T100" s="158">
        <v>184</v>
      </c>
      <c r="U100" s="158">
        <v>109</v>
      </c>
      <c r="V100" s="158">
        <v>75</v>
      </c>
      <c r="W100" s="253">
        <f t="shared" si="7"/>
        <v>0</v>
      </c>
      <c r="X100" s="253">
        <f t="shared" si="7"/>
        <v>0</v>
      </c>
      <c r="Y100" s="253">
        <f t="shared" si="8"/>
        <v>0</v>
      </c>
      <c r="Z100" s="253">
        <f t="shared" si="9"/>
        <v>0</v>
      </c>
      <c r="AA100" s="253">
        <f t="shared" si="10"/>
        <v>0</v>
      </c>
      <c r="AB100" s="253">
        <f t="shared" si="11"/>
        <v>0</v>
      </c>
      <c r="AC100" s="253">
        <f t="shared" si="12"/>
        <v>0</v>
      </c>
    </row>
    <row r="101" spans="1:29" ht="12.75">
      <c r="A101" s="430"/>
      <c r="B101" s="157" t="s">
        <v>456</v>
      </c>
      <c r="C101" s="157" t="s">
        <v>457</v>
      </c>
      <c r="D101" s="420">
        <f t="shared" si="13"/>
        <v>89</v>
      </c>
      <c r="E101" s="420"/>
      <c r="F101" s="158">
        <v>1022</v>
      </c>
      <c r="G101" s="158">
        <v>555</v>
      </c>
      <c r="H101" s="158">
        <v>467</v>
      </c>
      <c r="I101" s="158">
        <v>0</v>
      </c>
      <c r="J101" s="158">
        <v>0</v>
      </c>
      <c r="K101" s="158">
        <v>0</v>
      </c>
      <c r="L101" s="158">
        <v>1022</v>
      </c>
      <c r="M101" s="158">
        <v>555</v>
      </c>
      <c r="N101" s="421">
        <v>467</v>
      </c>
      <c r="O101" s="421"/>
      <c r="P101" s="158">
        <v>0</v>
      </c>
      <c r="Q101" s="421">
        <v>0</v>
      </c>
      <c r="R101" s="421"/>
      <c r="S101" s="158">
        <v>0</v>
      </c>
      <c r="T101" s="158">
        <v>0</v>
      </c>
      <c r="U101" s="158">
        <v>0</v>
      </c>
      <c r="V101" s="158">
        <v>0</v>
      </c>
      <c r="W101" s="253">
        <f t="shared" si="7"/>
        <v>0</v>
      </c>
      <c r="X101" s="253">
        <f t="shared" si="7"/>
        <v>0</v>
      </c>
      <c r="Y101" s="253">
        <f t="shared" si="8"/>
        <v>0</v>
      </c>
      <c r="Z101" s="253">
        <f t="shared" si="9"/>
        <v>0</v>
      </c>
      <c r="AA101" s="253">
        <f t="shared" si="10"/>
        <v>0</v>
      </c>
      <c r="AB101" s="253">
        <f t="shared" si="11"/>
        <v>0</v>
      </c>
      <c r="AC101" s="253">
        <f t="shared" si="12"/>
        <v>0</v>
      </c>
    </row>
    <row r="102" spans="1:29" ht="12.75">
      <c r="A102" s="157" t="s">
        <v>21</v>
      </c>
      <c r="B102" s="157" t="s">
        <v>21</v>
      </c>
      <c r="C102" s="157" t="s">
        <v>21</v>
      </c>
      <c r="D102" s="420">
        <f t="shared" si="13"/>
        <v>90</v>
      </c>
      <c r="E102" s="420"/>
      <c r="F102" s="158">
        <v>1423</v>
      </c>
      <c r="G102" s="158">
        <v>691</v>
      </c>
      <c r="H102" s="158">
        <v>732</v>
      </c>
      <c r="I102" s="158">
        <v>0</v>
      </c>
      <c r="J102" s="158">
        <v>0</v>
      </c>
      <c r="K102" s="158">
        <v>0</v>
      </c>
      <c r="L102" s="158">
        <v>1423</v>
      </c>
      <c r="M102" s="158">
        <v>691</v>
      </c>
      <c r="N102" s="421">
        <v>732</v>
      </c>
      <c r="O102" s="421"/>
      <c r="P102" s="158">
        <v>0</v>
      </c>
      <c r="Q102" s="421">
        <v>0</v>
      </c>
      <c r="R102" s="421"/>
      <c r="S102" s="158">
        <v>0</v>
      </c>
      <c r="T102" s="158">
        <v>0</v>
      </c>
      <c r="U102" s="158">
        <v>0</v>
      </c>
      <c r="V102" s="158">
        <v>0</v>
      </c>
      <c r="W102" s="253">
        <f t="shared" si="7"/>
        <v>0</v>
      </c>
      <c r="X102" s="253">
        <f t="shared" si="7"/>
        <v>0</v>
      </c>
      <c r="Y102" s="253">
        <f t="shared" si="8"/>
        <v>0</v>
      </c>
      <c r="Z102" s="253">
        <f t="shared" si="9"/>
        <v>0</v>
      </c>
      <c r="AA102" s="253">
        <f t="shared" si="10"/>
        <v>0</v>
      </c>
      <c r="AB102" s="253">
        <f t="shared" si="11"/>
        <v>0</v>
      </c>
      <c r="AC102" s="253">
        <f t="shared" si="12"/>
        <v>0</v>
      </c>
    </row>
    <row r="103" spans="6:22" ht="12.75"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</row>
    <row r="104" spans="1:19" ht="12.75">
      <c r="A104" s="78"/>
      <c r="B104" s="263"/>
      <c r="C104" s="263"/>
      <c r="D104" s="75"/>
      <c r="E104" s="75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48"/>
      <c r="B105" s="122"/>
      <c r="C105" s="122"/>
      <c r="D105" s="96"/>
      <c r="E105" s="56"/>
      <c r="F105" s="328"/>
      <c r="G105" s="328"/>
      <c r="H105" s="328"/>
      <c r="I105" s="422"/>
      <c r="J105" s="422"/>
      <c r="K105" s="422"/>
      <c r="L105" s="325"/>
      <c r="M105" s="325"/>
      <c r="N105" s="325"/>
      <c r="O105" s="56"/>
      <c r="P105" s="56"/>
      <c r="Q105" s="56"/>
      <c r="R105" s="56"/>
      <c r="S105" s="78"/>
    </row>
    <row r="106" spans="1:19" ht="12.75">
      <c r="A106" s="78"/>
      <c r="B106" s="59"/>
      <c r="C106" s="59"/>
      <c r="D106" s="96"/>
      <c r="E106" s="59"/>
      <c r="F106" s="60"/>
      <c r="G106" s="60"/>
      <c r="H106" s="60"/>
      <c r="I106" s="59"/>
      <c r="J106" s="59"/>
      <c r="K106" s="59"/>
      <c r="L106" s="59"/>
      <c r="M106" s="59"/>
      <c r="N106" s="56"/>
      <c r="O106" s="56"/>
      <c r="P106" s="56"/>
      <c r="Q106" s="56"/>
      <c r="R106" s="56"/>
      <c r="S106" s="78"/>
    </row>
    <row r="107" spans="1:19" ht="12.75">
      <c r="A107" s="78"/>
      <c r="B107" s="59"/>
      <c r="C107" s="264"/>
      <c r="D107" s="96"/>
      <c r="E107" s="56"/>
      <c r="F107" s="326"/>
      <c r="G107" s="326"/>
      <c r="H107" s="59"/>
      <c r="I107" s="326"/>
      <c r="J107" s="326"/>
      <c r="K107" s="59"/>
      <c r="L107" s="326"/>
      <c r="M107" s="326"/>
      <c r="N107" s="326"/>
      <c r="O107" s="56"/>
      <c r="P107" s="56"/>
      <c r="Q107" s="56"/>
      <c r="R107" s="56"/>
      <c r="S107" s="78"/>
    </row>
    <row r="108" spans="1:19" ht="12.75">
      <c r="A108" s="78"/>
      <c r="B108" s="18"/>
      <c r="C108" s="122"/>
      <c r="D108" s="96"/>
      <c r="E108" s="59"/>
      <c r="F108" s="18"/>
      <c r="G108" s="18"/>
      <c r="H108" s="18"/>
      <c r="I108" s="18"/>
      <c r="J108" s="18"/>
      <c r="K108" s="18"/>
      <c r="L108" s="18"/>
      <c r="M108" s="18"/>
      <c r="N108" s="56"/>
      <c r="O108" s="56"/>
      <c r="P108" s="56"/>
      <c r="Q108" s="56"/>
      <c r="R108" s="56"/>
      <c r="S108" s="78"/>
    </row>
    <row r="109" spans="1:19" ht="12.75">
      <c r="A109" s="78"/>
      <c r="B109" s="122"/>
      <c r="C109" s="122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9"/>
      <c r="O109" s="59"/>
      <c r="P109" s="59"/>
      <c r="Q109" s="59"/>
      <c r="R109" s="56"/>
      <c r="S109" s="78"/>
    </row>
    <row r="110" spans="1:19" ht="12.75">
      <c r="A110" s="78"/>
      <c r="B110" s="122"/>
      <c r="C110" s="122"/>
      <c r="D110" s="56"/>
      <c r="E110" s="56"/>
      <c r="F110" s="9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78"/>
    </row>
    <row r="114" spans="6:23" ht="12.75"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9"/>
    </row>
  </sheetData>
  <sheetProtection/>
  <mergeCells count="332">
    <mergeCell ref="F9:F11"/>
    <mergeCell ref="G9:V9"/>
    <mergeCell ref="G10:G11"/>
    <mergeCell ref="H10:H11"/>
    <mergeCell ref="L10:L11"/>
    <mergeCell ref="M10:O10"/>
    <mergeCell ref="P10:P11"/>
    <mergeCell ref="Q10:S10"/>
    <mergeCell ref="A8:B8"/>
    <mergeCell ref="U8:V8"/>
    <mergeCell ref="A9:A11"/>
    <mergeCell ref="B9:B11"/>
    <mergeCell ref="C9:C11"/>
    <mergeCell ref="D9:E11"/>
    <mergeCell ref="T10:T11"/>
    <mergeCell ref="U10:V10"/>
    <mergeCell ref="N11:O11"/>
    <mergeCell ref="Q11:R11"/>
    <mergeCell ref="A12:C12"/>
    <mergeCell ref="D12:E12"/>
    <mergeCell ref="N12:O12"/>
    <mergeCell ref="Q12:R12"/>
    <mergeCell ref="I10:I11"/>
    <mergeCell ref="J10:K10"/>
    <mergeCell ref="D13:E13"/>
    <mergeCell ref="N13:O13"/>
    <mergeCell ref="Q13:R13"/>
    <mergeCell ref="A14:A17"/>
    <mergeCell ref="B14:B17"/>
    <mergeCell ref="D14:E14"/>
    <mergeCell ref="N14:O14"/>
    <mergeCell ref="Q14:R14"/>
    <mergeCell ref="D15:E15"/>
    <mergeCell ref="N15:O15"/>
    <mergeCell ref="Q15:R15"/>
    <mergeCell ref="D16:E16"/>
    <mergeCell ref="N16:O16"/>
    <mergeCell ref="Q16:R16"/>
    <mergeCell ref="D17:E17"/>
    <mergeCell ref="N17:O17"/>
    <mergeCell ref="Q17:R17"/>
    <mergeCell ref="A18:A28"/>
    <mergeCell ref="B18:B22"/>
    <mergeCell ref="D18:E18"/>
    <mergeCell ref="N18:O18"/>
    <mergeCell ref="Q18:R18"/>
    <mergeCell ref="D19:E19"/>
    <mergeCell ref="N19:O19"/>
    <mergeCell ref="Q19:R19"/>
    <mergeCell ref="D20:E20"/>
    <mergeCell ref="N20:O20"/>
    <mergeCell ref="Q20:R20"/>
    <mergeCell ref="D21:E21"/>
    <mergeCell ref="N21:O21"/>
    <mergeCell ref="Q21:R21"/>
    <mergeCell ref="D22:E22"/>
    <mergeCell ref="N22:O22"/>
    <mergeCell ref="Q22:R22"/>
    <mergeCell ref="D23:E23"/>
    <mergeCell ref="N23:O23"/>
    <mergeCell ref="Q23:R23"/>
    <mergeCell ref="D24:E24"/>
    <mergeCell ref="N24:O24"/>
    <mergeCell ref="Q24:R24"/>
    <mergeCell ref="D25:E25"/>
    <mergeCell ref="N25:O25"/>
    <mergeCell ref="Q25:R25"/>
    <mergeCell ref="B26:B27"/>
    <mergeCell ref="D26:E26"/>
    <mergeCell ref="N26:O26"/>
    <mergeCell ref="Q26:R26"/>
    <mergeCell ref="D27:E27"/>
    <mergeCell ref="N27:O27"/>
    <mergeCell ref="Q27:R27"/>
    <mergeCell ref="D28:E28"/>
    <mergeCell ref="N28:O28"/>
    <mergeCell ref="Q28:R28"/>
    <mergeCell ref="A29:A36"/>
    <mergeCell ref="B29:B33"/>
    <mergeCell ref="D29:E29"/>
    <mergeCell ref="N29:O29"/>
    <mergeCell ref="Q29:R29"/>
    <mergeCell ref="D30:E30"/>
    <mergeCell ref="N30:O30"/>
    <mergeCell ref="Q30:R30"/>
    <mergeCell ref="D31:E31"/>
    <mergeCell ref="N31:O31"/>
    <mergeCell ref="Q31:R31"/>
    <mergeCell ref="D32:E32"/>
    <mergeCell ref="N32:O32"/>
    <mergeCell ref="Q32:R32"/>
    <mergeCell ref="D33:E33"/>
    <mergeCell ref="N33:O33"/>
    <mergeCell ref="Q33:R33"/>
    <mergeCell ref="B34:B35"/>
    <mergeCell ref="D34:E34"/>
    <mergeCell ref="N34:O34"/>
    <mergeCell ref="Q34:R34"/>
    <mergeCell ref="D35:E35"/>
    <mergeCell ref="N35:O35"/>
    <mergeCell ref="Q35:R35"/>
    <mergeCell ref="D36:E36"/>
    <mergeCell ref="N36:O36"/>
    <mergeCell ref="Q36:R36"/>
    <mergeCell ref="A37:A43"/>
    <mergeCell ref="B37:B41"/>
    <mergeCell ref="D37:E37"/>
    <mergeCell ref="N37:O37"/>
    <mergeCell ref="Q37:R37"/>
    <mergeCell ref="D38:E38"/>
    <mergeCell ref="N38:O38"/>
    <mergeCell ref="Q38:R38"/>
    <mergeCell ref="D39:E39"/>
    <mergeCell ref="N39:O39"/>
    <mergeCell ref="Q39:R39"/>
    <mergeCell ref="D40:E40"/>
    <mergeCell ref="N40:O40"/>
    <mergeCell ref="Q40:R40"/>
    <mergeCell ref="D41:E41"/>
    <mergeCell ref="N41:O41"/>
    <mergeCell ref="Q41:R41"/>
    <mergeCell ref="D42:E42"/>
    <mergeCell ref="N42:O42"/>
    <mergeCell ref="Q42:R42"/>
    <mergeCell ref="D43:E43"/>
    <mergeCell ref="N43:O43"/>
    <mergeCell ref="Q43:R43"/>
    <mergeCell ref="A44:A54"/>
    <mergeCell ref="B44:B45"/>
    <mergeCell ref="D44:E44"/>
    <mergeCell ref="N44:O44"/>
    <mergeCell ref="Q44:R44"/>
    <mergeCell ref="D45:E45"/>
    <mergeCell ref="N45:O45"/>
    <mergeCell ref="Q45:R45"/>
    <mergeCell ref="B46:B48"/>
    <mergeCell ref="D46:E46"/>
    <mergeCell ref="N46:O46"/>
    <mergeCell ref="Q46:R46"/>
    <mergeCell ref="D47:E47"/>
    <mergeCell ref="N47:O47"/>
    <mergeCell ref="Q47:R47"/>
    <mergeCell ref="D48:E48"/>
    <mergeCell ref="N48:O48"/>
    <mergeCell ref="Q48:R48"/>
    <mergeCell ref="B49:B51"/>
    <mergeCell ref="D49:E49"/>
    <mergeCell ref="N49:O49"/>
    <mergeCell ref="Q49:R49"/>
    <mergeCell ref="D50:E50"/>
    <mergeCell ref="N50:O50"/>
    <mergeCell ref="Q50:R50"/>
    <mergeCell ref="D51:E51"/>
    <mergeCell ref="N51:O51"/>
    <mergeCell ref="Q51:R51"/>
    <mergeCell ref="B52:B53"/>
    <mergeCell ref="D52:E52"/>
    <mergeCell ref="N52:O52"/>
    <mergeCell ref="Q52:R52"/>
    <mergeCell ref="D53:E53"/>
    <mergeCell ref="N53:O53"/>
    <mergeCell ref="Q53:R53"/>
    <mergeCell ref="D54:E54"/>
    <mergeCell ref="N54:O54"/>
    <mergeCell ref="Q54:R54"/>
    <mergeCell ref="A55:A58"/>
    <mergeCell ref="B55:B58"/>
    <mergeCell ref="D55:E55"/>
    <mergeCell ref="N55:O55"/>
    <mergeCell ref="Q55:R55"/>
    <mergeCell ref="D56:E56"/>
    <mergeCell ref="N56:O56"/>
    <mergeCell ref="Q56:R56"/>
    <mergeCell ref="D57:E57"/>
    <mergeCell ref="N57:O57"/>
    <mergeCell ref="Q57:R57"/>
    <mergeCell ref="D58:E58"/>
    <mergeCell ref="N58:O58"/>
    <mergeCell ref="Q58:R58"/>
    <mergeCell ref="A59:A74"/>
    <mergeCell ref="B59:B64"/>
    <mergeCell ref="D59:E59"/>
    <mergeCell ref="N59:O59"/>
    <mergeCell ref="Q59:R59"/>
    <mergeCell ref="D60:E60"/>
    <mergeCell ref="N60:O60"/>
    <mergeCell ref="Q60:R60"/>
    <mergeCell ref="D61:E61"/>
    <mergeCell ref="N61:O61"/>
    <mergeCell ref="Q61:R61"/>
    <mergeCell ref="D62:E62"/>
    <mergeCell ref="N62:O62"/>
    <mergeCell ref="Q62:R62"/>
    <mergeCell ref="D63:E63"/>
    <mergeCell ref="N63:O63"/>
    <mergeCell ref="Q63:R63"/>
    <mergeCell ref="D64:E64"/>
    <mergeCell ref="N64:O64"/>
    <mergeCell ref="Q64:R64"/>
    <mergeCell ref="B65:B70"/>
    <mergeCell ref="D65:E65"/>
    <mergeCell ref="N65:O65"/>
    <mergeCell ref="Q65:R65"/>
    <mergeCell ref="D66:E66"/>
    <mergeCell ref="N66:O66"/>
    <mergeCell ref="Q66:R66"/>
    <mergeCell ref="D67:E67"/>
    <mergeCell ref="N67:O67"/>
    <mergeCell ref="Q67:R67"/>
    <mergeCell ref="D68:E68"/>
    <mergeCell ref="N68:O68"/>
    <mergeCell ref="Q68:R68"/>
    <mergeCell ref="D69:E69"/>
    <mergeCell ref="N69:O69"/>
    <mergeCell ref="Q69:R69"/>
    <mergeCell ref="D70:E70"/>
    <mergeCell ref="N70:O70"/>
    <mergeCell ref="Q70:R70"/>
    <mergeCell ref="B71:B72"/>
    <mergeCell ref="D71:E71"/>
    <mergeCell ref="N71:O71"/>
    <mergeCell ref="Q71:R71"/>
    <mergeCell ref="D72:E72"/>
    <mergeCell ref="N72:O72"/>
    <mergeCell ref="Q72:R72"/>
    <mergeCell ref="D73:E73"/>
    <mergeCell ref="N73:O73"/>
    <mergeCell ref="Q73:R73"/>
    <mergeCell ref="D74:E74"/>
    <mergeCell ref="N74:O74"/>
    <mergeCell ref="Q74:R74"/>
    <mergeCell ref="A75:A81"/>
    <mergeCell ref="B75:B77"/>
    <mergeCell ref="D75:E75"/>
    <mergeCell ref="N75:O75"/>
    <mergeCell ref="Q75:R75"/>
    <mergeCell ref="D76:E76"/>
    <mergeCell ref="N76:O76"/>
    <mergeCell ref="Q76:R76"/>
    <mergeCell ref="D77:E77"/>
    <mergeCell ref="N77:O77"/>
    <mergeCell ref="Q77:R77"/>
    <mergeCell ref="D78:E78"/>
    <mergeCell ref="N78:O78"/>
    <mergeCell ref="Q78:R78"/>
    <mergeCell ref="D79:E79"/>
    <mergeCell ref="N79:O79"/>
    <mergeCell ref="Q79:R79"/>
    <mergeCell ref="D80:E80"/>
    <mergeCell ref="N80:O80"/>
    <mergeCell ref="Q80:R80"/>
    <mergeCell ref="D81:E81"/>
    <mergeCell ref="N81:O81"/>
    <mergeCell ref="Q81:R81"/>
    <mergeCell ref="A82:A91"/>
    <mergeCell ref="B82:B89"/>
    <mergeCell ref="D82:E82"/>
    <mergeCell ref="N82:O82"/>
    <mergeCell ref="Q82:R82"/>
    <mergeCell ref="D83:E83"/>
    <mergeCell ref="N83:O83"/>
    <mergeCell ref="Q83:R83"/>
    <mergeCell ref="D84:E84"/>
    <mergeCell ref="N84:O84"/>
    <mergeCell ref="Q84:R84"/>
    <mergeCell ref="D85:E85"/>
    <mergeCell ref="N85:O85"/>
    <mergeCell ref="Q85:R85"/>
    <mergeCell ref="D86:E86"/>
    <mergeCell ref="N86:O86"/>
    <mergeCell ref="Q86:R86"/>
    <mergeCell ref="D87:E87"/>
    <mergeCell ref="N87:O87"/>
    <mergeCell ref="Q87:R87"/>
    <mergeCell ref="D88:E88"/>
    <mergeCell ref="N88:O88"/>
    <mergeCell ref="Q88:R88"/>
    <mergeCell ref="D89:E89"/>
    <mergeCell ref="N89:O89"/>
    <mergeCell ref="Q89:R89"/>
    <mergeCell ref="D90:E90"/>
    <mergeCell ref="N90:O90"/>
    <mergeCell ref="Q90:R90"/>
    <mergeCell ref="D91:E91"/>
    <mergeCell ref="N91:O91"/>
    <mergeCell ref="Q91:R91"/>
    <mergeCell ref="A92:A101"/>
    <mergeCell ref="B92:B94"/>
    <mergeCell ref="D92:E92"/>
    <mergeCell ref="N92:O92"/>
    <mergeCell ref="Q92:R92"/>
    <mergeCell ref="D93:E93"/>
    <mergeCell ref="N93:O93"/>
    <mergeCell ref="Q93:R93"/>
    <mergeCell ref="D94:E94"/>
    <mergeCell ref="N94:O94"/>
    <mergeCell ref="Q94:R94"/>
    <mergeCell ref="B95:B96"/>
    <mergeCell ref="D95:E95"/>
    <mergeCell ref="N95:O95"/>
    <mergeCell ref="Q95:R95"/>
    <mergeCell ref="D96:E96"/>
    <mergeCell ref="N96:O96"/>
    <mergeCell ref="Q96:R96"/>
    <mergeCell ref="D97:E97"/>
    <mergeCell ref="N97:O97"/>
    <mergeCell ref="Q97:R97"/>
    <mergeCell ref="B98:B100"/>
    <mergeCell ref="D98:E98"/>
    <mergeCell ref="N98:O98"/>
    <mergeCell ref="Q98:R98"/>
    <mergeCell ref="D99:E99"/>
    <mergeCell ref="N99:O99"/>
    <mergeCell ref="I105:K105"/>
    <mergeCell ref="L105:N105"/>
    <mergeCell ref="Q99:R99"/>
    <mergeCell ref="D100:E100"/>
    <mergeCell ref="N100:O100"/>
    <mergeCell ref="Q100:R100"/>
    <mergeCell ref="D101:E101"/>
    <mergeCell ref="N101:O101"/>
    <mergeCell ref="Q101:R101"/>
    <mergeCell ref="F107:G107"/>
    <mergeCell ref="I107:J107"/>
    <mergeCell ref="L107:N107"/>
    <mergeCell ref="A3:V3"/>
    <mergeCell ref="A1:B2"/>
    <mergeCell ref="S1:V1"/>
    <mergeCell ref="D102:E102"/>
    <mergeCell ref="N102:O102"/>
    <mergeCell ref="Q102:R102"/>
    <mergeCell ref="F105:H105"/>
  </mergeCells>
  <printOptions/>
  <pageMargins left="0.7" right="0.7" top="0.75" bottom="0.75" header="0.3" footer="0.3"/>
  <pageSetup horizontalDpi="600" verticalDpi="600" orientation="landscape" scale="66" r:id="rId2"/>
  <rowBreaks count="2" manualBreakCount="2">
    <brk id="43" max="21" man="1"/>
    <brk id="91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85" zoomScaleSheetLayoutView="85" zoomScalePageLayoutView="0" workbookViewId="0" topLeftCell="A1">
      <selection activeCell="H3" sqref="H3"/>
    </sheetView>
  </sheetViews>
  <sheetFormatPr defaultColWidth="8.8515625" defaultRowHeight="12.75"/>
  <cols>
    <col min="1" max="1" width="9.00390625" style="78" customWidth="1"/>
    <col min="2" max="2" width="3.8515625" style="75" customWidth="1"/>
    <col min="3" max="17" width="6.7109375" style="78" customWidth="1"/>
    <col min="18" max="18" width="12.00390625" style="78" customWidth="1"/>
    <col min="19" max="19" width="3.421875" style="78" customWidth="1"/>
    <col min="20" max="20" width="9.421875" style="78" customWidth="1"/>
    <col min="21" max="21" width="6.00390625" style="78" customWidth="1"/>
    <col min="22" max="22" width="7.28125" style="78" customWidth="1"/>
    <col min="23" max="23" width="7.57421875" style="78" customWidth="1"/>
    <col min="24" max="25" width="5.8515625" style="78" customWidth="1"/>
    <col min="26" max="26" width="7.57421875" style="78" customWidth="1"/>
    <col min="27" max="37" width="5.57421875" style="78" customWidth="1"/>
    <col min="38" max="16384" width="8.8515625" style="78" customWidth="1"/>
  </cols>
  <sheetData>
    <row r="1" spans="1:37" ht="16.5" customHeight="1">
      <c r="A1" s="327"/>
      <c r="B1" s="327"/>
      <c r="C1" s="327"/>
      <c r="D1" s="327"/>
      <c r="E1" s="327"/>
      <c r="F1" s="9"/>
      <c r="G1" s="9"/>
      <c r="P1" s="438" t="s">
        <v>159</v>
      </c>
      <c r="Q1" s="438"/>
      <c r="R1" s="126"/>
      <c r="S1" s="126"/>
      <c r="AH1" s="439" t="s">
        <v>160</v>
      </c>
      <c r="AI1" s="439"/>
      <c r="AJ1" s="439"/>
      <c r="AK1" s="439"/>
    </row>
    <row r="2" spans="1:37" ht="16.5" customHeight="1">
      <c r="A2" s="327"/>
      <c r="B2" s="327"/>
      <c r="C2" s="327"/>
      <c r="D2" s="327"/>
      <c r="E2" s="327"/>
      <c r="F2" s="9"/>
      <c r="G2" s="9"/>
      <c r="AH2" s="439"/>
      <c r="AI2" s="439"/>
      <c r="AJ2" s="439"/>
      <c r="AK2" s="439"/>
    </row>
    <row r="3" spans="1:7" ht="24" customHeight="1">
      <c r="A3" s="327"/>
      <c r="B3" s="327"/>
      <c r="C3" s="327"/>
      <c r="D3" s="327"/>
      <c r="E3" s="327"/>
      <c r="F3" s="9"/>
      <c r="G3" s="9"/>
    </row>
    <row r="4" spans="1:19" ht="42" customHeight="1">
      <c r="A4" s="299" t="s">
        <v>161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S4" s="68"/>
    </row>
    <row r="5" spans="1:16" ht="22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8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27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" customHeight="1">
      <c r="A8" s="69" t="s">
        <v>2</v>
      </c>
      <c r="Q8" s="27" t="s">
        <v>80</v>
      </c>
      <c r="R8" s="61"/>
      <c r="S8" s="61"/>
    </row>
    <row r="9" spans="1:37" ht="19.5" customHeight="1">
      <c r="A9" s="440" t="s">
        <v>138</v>
      </c>
      <c r="B9" s="397" t="s">
        <v>5</v>
      </c>
      <c r="C9" s="372" t="s">
        <v>162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4"/>
      <c r="R9" s="440" t="s">
        <v>138</v>
      </c>
      <c r="S9" s="397" t="s">
        <v>5</v>
      </c>
      <c r="T9" s="401" t="s">
        <v>163</v>
      </c>
      <c r="U9" s="401"/>
      <c r="V9" s="401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</row>
    <row r="10" spans="1:37" ht="18.75" customHeight="1">
      <c r="A10" s="441"/>
      <c r="B10" s="397"/>
      <c r="C10" s="373"/>
      <c r="D10" s="447" t="s">
        <v>8</v>
      </c>
      <c r="E10" s="447" t="s">
        <v>9</v>
      </c>
      <c r="F10" s="372" t="s">
        <v>10</v>
      </c>
      <c r="G10" s="377"/>
      <c r="H10" s="378"/>
      <c r="I10" s="372" t="s">
        <v>11</v>
      </c>
      <c r="J10" s="377"/>
      <c r="K10" s="378"/>
      <c r="L10" s="372" t="s">
        <v>12</v>
      </c>
      <c r="M10" s="377"/>
      <c r="N10" s="378"/>
      <c r="O10" s="372" t="s">
        <v>13</v>
      </c>
      <c r="P10" s="377"/>
      <c r="Q10" s="378"/>
      <c r="R10" s="441"/>
      <c r="S10" s="397"/>
      <c r="T10" s="358" t="s">
        <v>164</v>
      </c>
      <c r="U10" s="127"/>
      <c r="V10" s="128"/>
      <c r="W10" s="358" t="s">
        <v>165</v>
      </c>
      <c r="X10" s="127"/>
      <c r="Y10" s="128"/>
      <c r="Z10" s="358" t="s">
        <v>166</v>
      </c>
      <c r="AA10" s="127"/>
      <c r="AB10" s="128"/>
      <c r="AC10" s="358" t="s">
        <v>167</v>
      </c>
      <c r="AD10" s="127"/>
      <c r="AE10" s="128"/>
      <c r="AF10" s="358" t="s">
        <v>168</v>
      </c>
      <c r="AG10" s="127"/>
      <c r="AH10" s="128"/>
      <c r="AI10" s="358" t="s">
        <v>21</v>
      </c>
      <c r="AJ10" s="127"/>
      <c r="AK10" s="128"/>
    </row>
    <row r="11" spans="1:37" s="88" customFormat="1" ht="108" customHeight="1">
      <c r="A11" s="442"/>
      <c r="B11" s="397"/>
      <c r="C11" s="374"/>
      <c r="D11" s="447"/>
      <c r="E11" s="447"/>
      <c r="F11" s="374"/>
      <c r="G11" s="136" t="s">
        <v>8</v>
      </c>
      <c r="H11" s="136" t="s">
        <v>9</v>
      </c>
      <c r="I11" s="374"/>
      <c r="J11" s="136" t="s">
        <v>8</v>
      </c>
      <c r="K11" s="136" t="s">
        <v>9</v>
      </c>
      <c r="L11" s="374"/>
      <c r="M11" s="136" t="s">
        <v>8</v>
      </c>
      <c r="N11" s="136" t="s">
        <v>9</v>
      </c>
      <c r="O11" s="374"/>
      <c r="P11" s="136" t="s">
        <v>8</v>
      </c>
      <c r="Q11" s="136" t="s">
        <v>9</v>
      </c>
      <c r="R11" s="442"/>
      <c r="S11" s="397"/>
      <c r="T11" s="360"/>
      <c r="U11" s="136" t="s">
        <v>8</v>
      </c>
      <c r="V11" s="136" t="s">
        <v>9</v>
      </c>
      <c r="W11" s="360"/>
      <c r="X11" s="136" t="s">
        <v>8</v>
      </c>
      <c r="Y11" s="136" t="s">
        <v>9</v>
      </c>
      <c r="Z11" s="360"/>
      <c r="AA11" s="136" t="s">
        <v>8</v>
      </c>
      <c r="AB11" s="136" t="s">
        <v>9</v>
      </c>
      <c r="AC11" s="360"/>
      <c r="AD11" s="136" t="s">
        <v>8</v>
      </c>
      <c r="AE11" s="136" t="s">
        <v>9</v>
      </c>
      <c r="AF11" s="360"/>
      <c r="AG11" s="136" t="s">
        <v>8</v>
      </c>
      <c r="AH11" s="136" t="s">
        <v>9</v>
      </c>
      <c r="AI11" s="360"/>
      <c r="AJ11" s="136" t="s">
        <v>8</v>
      </c>
      <c r="AK11" s="136" t="s">
        <v>9</v>
      </c>
    </row>
    <row r="12" spans="1:37" s="75" customFormat="1" ht="18" customHeight="1">
      <c r="A12" s="129" t="s">
        <v>22</v>
      </c>
      <c r="B12" s="89" t="s">
        <v>23</v>
      </c>
      <c r="C12" s="89">
        <v>1</v>
      </c>
      <c r="D12" s="89">
        <v>2</v>
      </c>
      <c r="E12" s="89">
        <v>3</v>
      </c>
      <c r="F12" s="89">
        <v>4</v>
      </c>
      <c r="G12" s="89">
        <v>5</v>
      </c>
      <c r="H12" s="89">
        <v>6</v>
      </c>
      <c r="I12" s="89">
        <v>7</v>
      </c>
      <c r="J12" s="89">
        <v>8</v>
      </c>
      <c r="K12" s="89">
        <v>9</v>
      </c>
      <c r="L12" s="89">
        <v>10</v>
      </c>
      <c r="M12" s="89">
        <v>11</v>
      </c>
      <c r="N12" s="89">
        <v>12</v>
      </c>
      <c r="O12" s="89">
        <v>13</v>
      </c>
      <c r="P12" s="89">
        <v>14</v>
      </c>
      <c r="Q12" s="89">
        <v>15</v>
      </c>
      <c r="R12" s="129" t="s">
        <v>22</v>
      </c>
      <c r="S12" s="89" t="s">
        <v>23</v>
      </c>
      <c r="T12" s="35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  <c r="Z12" s="35">
        <v>22</v>
      </c>
      <c r="AA12" s="35">
        <v>23</v>
      </c>
      <c r="AB12" s="35">
        <v>24</v>
      </c>
      <c r="AC12" s="35">
        <v>25</v>
      </c>
      <c r="AD12" s="35">
        <v>26</v>
      </c>
      <c r="AE12" s="35">
        <v>27</v>
      </c>
      <c r="AF12" s="35">
        <v>28</v>
      </c>
      <c r="AG12" s="35">
        <v>29</v>
      </c>
      <c r="AH12" s="35">
        <v>30</v>
      </c>
      <c r="AI12" s="35">
        <v>31</v>
      </c>
      <c r="AJ12" s="35">
        <v>32</v>
      </c>
      <c r="AK12" s="35">
        <v>33</v>
      </c>
    </row>
    <row r="13" spans="1:46" s="102" customFormat="1" ht="17.25" customHeight="1">
      <c r="A13" s="91" t="s">
        <v>62</v>
      </c>
      <c r="B13" s="91">
        <v>1</v>
      </c>
      <c r="C13" s="139">
        <v>22707</v>
      </c>
      <c r="D13" s="139">
        <v>8571</v>
      </c>
      <c r="E13" s="139">
        <v>14136</v>
      </c>
      <c r="F13" s="139">
        <v>671</v>
      </c>
      <c r="G13" s="139">
        <v>150</v>
      </c>
      <c r="H13" s="139">
        <v>521</v>
      </c>
      <c r="I13" s="139">
        <v>19256</v>
      </c>
      <c r="J13" s="139">
        <v>7318</v>
      </c>
      <c r="K13" s="139">
        <v>11938</v>
      </c>
      <c r="L13" s="139">
        <v>2511</v>
      </c>
      <c r="M13" s="139">
        <v>981</v>
      </c>
      <c r="N13" s="139">
        <v>1530</v>
      </c>
      <c r="O13" s="139">
        <v>269</v>
      </c>
      <c r="P13" s="139">
        <v>122</v>
      </c>
      <c r="Q13" s="139">
        <v>147</v>
      </c>
      <c r="R13" s="130" t="s">
        <v>62</v>
      </c>
      <c r="S13" s="130">
        <v>1</v>
      </c>
      <c r="T13" s="139">
        <v>17332</v>
      </c>
      <c r="U13" s="139">
        <v>6826</v>
      </c>
      <c r="V13" s="139">
        <v>10506</v>
      </c>
      <c r="W13" s="139">
        <v>235</v>
      </c>
      <c r="X13" s="139">
        <v>85</v>
      </c>
      <c r="Y13" s="139">
        <v>150</v>
      </c>
      <c r="Z13" s="139">
        <v>4325</v>
      </c>
      <c r="AA13" s="139">
        <v>1447</v>
      </c>
      <c r="AB13" s="139">
        <v>2878</v>
      </c>
      <c r="AC13" s="139">
        <v>1</v>
      </c>
      <c r="AD13" s="139">
        <v>1</v>
      </c>
      <c r="AE13" s="139">
        <v>0</v>
      </c>
      <c r="AF13" s="139">
        <v>0</v>
      </c>
      <c r="AG13" s="139">
        <v>0</v>
      </c>
      <c r="AH13" s="139">
        <v>0</v>
      </c>
      <c r="AI13" s="139">
        <v>814</v>
      </c>
      <c r="AJ13" s="139">
        <v>212</v>
      </c>
      <c r="AK13" s="139">
        <v>602</v>
      </c>
      <c r="AL13" s="102">
        <f>+C13-F13-I13-L13-O13</f>
        <v>0</v>
      </c>
      <c r="AM13" s="102">
        <f>+D13-G13-J13-M13-P13</f>
        <v>0</v>
      </c>
      <c r="AN13" s="102">
        <f>+E13-H13-K13-N13-Q13</f>
        <v>0</v>
      </c>
      <c r="AO13" s="102">
        <f>+T13-U13-V13</f>
        <v>0</v>
      </c>
      <c r="AP13" s="102">
        <f>+W13-X13-Y13</f>
        <v>0</v>
      </c>
      <c r="AQ13" s="102">
        <f>+Z13-AA13-AB13</f>
        <v>0</v>
      </c>
      <c r="AR13" s="102">
        <f>+AC13-AD13-AE13</f>
        <v>0</v>
      </c>
      <c r="AS13" s="102">
        <f>+AF13-AG13-AH13</f>
        <v>0</v>
      </c>
      <c r="AT13" s="102">
        <f>+AI13-AJ13-AK13</f>
        <v>0</v>
      </c>
    </row>
    <row r="14" spans="1:46" ht="17.25" customHeight="1">
      <c r="A14" s="138" t="s">
        <v>139</v>
      </c>
      <c r="B14" s="89">
        <v>2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14" t="s">
        <v>139</v>
      </c>
      <c r="S14" s="93">
        <v>2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78">
        <f aca="true" t="shared" si="0" ref="AL14:AN40">+C14-F14-I14-L14-O14</f>
        <v>0</v>
      </c>
      <c r="AM14" s="78">
        <f t="shared" si="0"/>
        <v>0</v>
      </c>
      <c r="AN14" s="78">
        <f t="shared" si="0"/>
        <v>0</v>
      </c>
      <c r="AO14" s="78">
        <f aca="true" t="shared" si="1" ref="AO14:AO40">+T14-U14-V14</f>
        <v>0</v>
      </c>
      <c r="AP14" s="78">
        <f aca="true" t="shared" si="2" ref="AP14:AP40">+W14-X14-Y14</f>
        <v>0</v>
      </c>
      <c r="AQ14" s="78">
        <f aca="true" t="shared" si="3" ref="AQ14:AQ40">+Z14-AA14-AB14</f>
        <v>0</v>
      </c>
      <c r="AR14" s="78">
        <f aca="true" t="shared" si="4" ref="AR14:AR40">+AC14-AD14-AE14</f>
        <v>0</v>
      </c>
      <c r="AS14" s="78">
        <f aca="true" t="shared" si="5" ref="AS14:AS40">+AF14-AG14-AH14</f>
        <v>0</v>
      </c>
      <c r="AT14" s="78">
        <f aca="true" t="shared" si="6" ref="AT14:AT40">+AI14-AJ14-AK14</f>
        <v>0</v>
      </c>
    </row>
    <row r="15" spans="1:46" ht="17.25" customHeight="1">
      <c r="A15" s="138">
        <v>15</v>
      </c>
      <c r="B15" s="89">
        <v>3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14">
        <v>15</v>
      </c>
      <c r="S15" s="93">
        <v>3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78">
        <f t="shared" si="0"/>
        <v>0</v>
      </c>
      <c r="AM15" s="78">
        <f t="shared" si="0"/>
        <v>0</v>
      </c>
      <c r="AN15" s="78">
        <f t="shared" si="0"/>
        <v>0</v>
      </c>
      <c r="AO15" s="78">
        <f t="shared" si="1"/>
        <v>0</v>
      </c>
      <c r="AP15" s="78">
        <f t="shared" si="2"/>
        <v>0</v>
      </c>
      <c r="AQ15" s="78">
        <f t="shared" si="3"/>
        <v>0</v>
      </c>
      <c r="AR15" s="78">
        <f t="shared" si="4"/>
        <v>0</v>
      </c>
      <c r="AS15" s="78">
        <f t="shared" si="5"/>
        <v>0</v>
      </c>
      <c r="AT15" s="78">
        <f t="shared" si="6"/>
        <v>0</v>
      </c>
    </row>
    <row r="16" spans="1:46" ht="17.25" customHeight="1">
      <c r="A16" s="138">
        <v>16</v>
      </c>
      <c r="B16" s="89">
        <v>4</v>
      </c>
      <c r="C16" s="137">
        <v>55</v>
      </c>
      <c r="D16" s="137">
        <v>12</v>
      </c>
      <c r="E16" s="137">
        <v>43</v>
      </c>
      <c r="F16" s="137">
        <v>0</v>
      </c>
      <c r="G16" s="137">
        <v>0</v>
      </c>
      <c r="H16" s="137">
        <v>0</v>
      </c>
      <c r="I16" s="137">
        <v>55</v>
      </c>
      <c r="J16" s="137">
        <v>12</v>
      </c>
      <c r="K16" s="137">
        <v>43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14">
        <v>16</v>
      </c>
      <c r="S16" s="93">
        <v>4</v>
      </c>
      <c r="T16" s="137">
        <v>55</v>
      </c>
      <c r="U16" s="137">
        <v>12</v>
      </c>
      <c r="V16" s="137">
        <v>43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78">
        <f t="shared" si="0"/>
        <v>0</v>
      </c>
      <c r="AM16" s="78">
        <f t="shared" si="0"/>
        <v>0</v>
      </c>
      <c r="AN16" s="78">
        <f t="shared" si="0"/>
        <v>0</v>
      </c>
      <c r="AO16" s="78">
        <f t="shared" si="1"/>
        <v>0</v>
      </c>
      <c r="AP16" s="78">
        <f t="shared" si="2"/>
        <v>0</v>
      </c>
      <c r="AQ16" s="78">
        <f t="shared" si="3"/>
        <v>0</v>
      </c>
      <c r="AR16" s="78">
        <f t="shared" si="4"/>
        <v>0</v>
      </c>
      <c r="AS16" s="78">
        <f t="shared" si="5"/>
        <v>0</v>
      </c>
      <c r="AT16" s="78">
        <f t="shared" si="6"/>
        <v>0</v>
      </c>
    </row>
    <row r="17" spans="1:46" ht="17.25" customHeight="1">
      <c r="A17" s="138">
        <v>17</v>
      </c>
      <c r="B17" s="89">
        <v>5</v>
      </c>
      <c r="C17" s="137">
        <v>2988</v>
      </c>
      <c r="D17" s="137">
        <v>1052</v>
      </c>
      <c r="E17" s="137">
        <v>1936</v>
      </c>
      <c r="F17" s="137">
        <v>90</v>
      </c>
      <c r="G17" s="137">
        <v>23</v>
      </c>
      <c r="H17" s="137">
        <v>67</v>
      </c>
      <c r="I17" s="137">
        <v>2898</v>
      </c>
      <c r="J17" s="137">
        <v>1029</v>
      </c>
      <c r="K17" s="137">
        <v>1869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14">
        <v>17</v>
      </c>
      <c r="S17" s="93">
        <v>5</v>
      </c>
      <c r="T17" s="137">
        <v>2959</v>
      </c>
      <c r="U17" s="137">
        <v>1043</v>
      </c>
      <c r="V17" s="137">
        <v>1916</v>
      </c>
      <c r="W17" s="137">
        <v>16</v>
      </c>
      <c r="X17" s="137">
        <v>7</v>
      </c>
      <c r="Y17" s="137">
        <v>9</v>
      </c>
      <c r="Z17" s="137">
        <v>7</v>
      </c>
      <c r="AA17" s="137">
        <v>2</v>
      </c>
      <c r="AB17" s="137">
        <v>5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6</v>
      </c>
      <c r="AJ17" s="137">
        <v>0</v>
      </c>
      <c r="AK17" s="137">
        <v>6</v>
      </c>
      <c r="AL17" s="78">
        <f t="shared" si="0"/>
        <v>0</v>
      </c>
      <c r="AM17" s="78">
        <f t="shared" si="0"/>
        <v>0</v>
      </c>
      <c r="AN17" s="78">
        <f t="shared" si="0"/>
        <v>0</v>
      </c>
      <c r="AO17" s="78">
        <f t="shared" si="1"/>
        <v>0</v>
      </c>
      <c r="AP17" s="78">
        <f t="shared" si="2"/>
        <v>0</v>
      </c>
      <c r="AQ17" s="78">
        <f t="shared" si="3"/>
        <v>0</v>
      </c>
      <c r="AR17" s="78">
        <f t="shared" si="4"/>
        <v>0</v>
      </c>
      <c r="AS17" s="78">
        <f t="shared" si="5"/>
        <v>0</v>
      </c>
      <c r="AT17" s="78">
        <f t="shared" si="6"/>
        <v>0</v>
      </c>
    </row>
    <row r="18" spans="1:46" ht="17.25" customHeight="1">
      <c r="A18" s="138">
        <v>18</v>
      </c>
      <c r="B18" s="89">
        <v>6</v>
      </c>
      <c r="C18" s="137">
        <v>11015</v>
      </c>
      <c r="D18" s="137">
        <v>4443</v>
      </c>
      <c r="E18" s="137">
        <v>6572</v>
      </c>
      <c r="F18" s="137">
        <v>311</v>
      </c>
      <c r="G18" s="137">
        <v>94</v>
      </c>
      <c r="H18" s="137">
        <v>217</v>
      </c>
      <c r="I18" s="137">
        <v>10704</v>
      </c>
      <c r="J18" s="137">
        <v>4349</v>
      </c>
      <c r="K18" s="137">
        <v>6355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14">
        <v>18</v>
      </c>
      <c r="S18" s="93">
        <v>6</v>
      </c>
      <c r="T18" s="137">
        <v>10882</v>
      </c>
      <c r="U18" s="137">
        <v>4403</v>
      </c>
      <c r="V18" s="137">
        <v>6479</v>
      </c>
      <c r="W18" s="137">
        <v>75</v>
      </c>
      <c r="X18" s="137">
        <v>28</v>
      </c>
      <c r="Y18" s="137">
        <v>47</v>
      </c>
      <c r="Z18" s="137">
        <v>30</v>
      </c>
      <c r="AA18" s="137">
        <v>8</v>
      </c>
      <c r="AB18" s="137">
        <v>22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28</v>
      </c>
      <c r="AJ18" s="137">
        <v>4</v>
      </c>
      <c r="AK18" s="137">
        <v>24</v>
      </c>
      <c r="AL18" s="78">
        <f t="shared" si="0"/>
        <v>0</v>
      </c>
      <c r="AM18" s="78">
        <f t="shared" si="0"/>
        <v>0</v>
      </c>
      <c r="AN18" s="78">
        <f t="shared" si="0"/>
        <v>0</v>
      </c>
      <c r="AO18" s="78">
        <f t="shared" si="1"/>
        <v>0</v>
      </c>
      <c r="AP18" s="78">
        <f t="shared" si="2"/>
        <v>0</v>
      </c>
      <c r="AQ18" s="78">
        <f t="shared" si="3"/>
        <v>0</v>
      </c>
      <c r="AR18" s="78">
        <f t="shared" si="4"/>
        <v>0</v>
      </c>
      <c r="AS18" s="78">
        <f t="shared" si="5"/>
        <v>0</v>
      </c>
      <c r="AT18" s="78">
        <f t="shared" si="6"/>
        <v>0</v>
      </c>
    </row>
    <row r="19" spans="1:46" ht="17.25" customHeight="1">
      <c r="A19" s="138">
        <v>19</v>
      </c>
      <c r="B19" s="89">
        <v>7</v>
      </c>
      <c r="C19" s="137">
        <v>1933</v>
      </c>
      <c r="D19" s="137">
        <v>732</v>
      </c>
      <c r="E19" s="137">
        <v>1201</v>
      </c>
      <c r="F19" s="137">
        <v>64</v>
      </c>
      <c r="G19" s="137">
        <v>14</v>
      </c>
      <c r="H19" s="137">
        <v>50</v>
      </c>
      <c r="I19" s="137">
        <v>1869</v>
      </c>
      <c r="J19" s="137">
        <v>718</v>
      </c>
      <c r="K19" s="137">
        <v>1151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14">
        <v>19</v>
      </c>
      <c r="S19" s="93">
        <v>7</v>
      </c>
      <c r="T19" s="137">
        <v>1884</v>
      </c>
      <c r="U19" s="137">
        <v>713</v>
      </c>
      <c r="V19" s="137">
        <v>1171</v>
      </c>
      <c r="W19" s="137">
        <v>32</v>
      </c>
      <c r="X19" s="137">
        <v>13</v>
      </c>
      <c r="Y19" s="137">
        <v>19</v>
      </c>
      <c r="Z19" s="137">
        <v>11</v>
      </c>
      <c r="AA19" s="137">
        <v>4</v>
      </c>
      <c r="AB19" s="137">
        <v>7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6</v>
      </c>
      <c r="AJ19" s="137">
        <v>2</v>
      </c>
      <c r="AK19" s="137">
        <v>4</v>
      </c>
      <c r="AL19" s="78">
        <f t="shared" si="0"/>
        <v>0</v>
      </c>
      <c r="AM19" s="78">
        <f t="shared" si="0"/>
        <v>0</v>
      </c>
      <c r="AN19" s="78">
        <f t="shared" si="0"/>
        <v>0</v>
      </c>
      <c r="AO19" s="78">
        <f t="shared" si="1"/>
        <v>0</v>
      </c>
      <c r="AP19" s="78">
        <f t="shared" si="2"/>
        <v>0</v>
      </c>
      <c r="AQ19" s="78">
        <f t="shared" si="3"/>
        <v>0</v>
      </c>
      <c r="AR19" s="78">
        <f t="shared" si="4"/>
        <v>0</v>
      </c>
      <c r="AS19" s="78">
        <f t="shared" si="5"/>
        <v>0</v>
      </c>
      <c r="AT19" s="78">
        <f t="shared" si="6"/>
        <v>0</v>
      </c>
    </row>
    <row r="20" spans="1:46" ht="17.25" customHeight="1">
      <c r="A20" s="138">
        <v>20</v>
      </c>
      <c r="B20" s="89">
        <v>8</v>
      </c>
      <c r="C20" s="137">
        <v>644</v>
      </c>
      <c r="D20" s="137">
        <v>277</v>
      </c>
      <c r="E20" s="137">
        <v>367</v>
      </c>
      <c r="F20" s="137">
        <v>36</v>
      </c>
      <c r="G20" s="137">
        <v>4</v>
      </c>
      <c r="H20" s="137">
        <v>32</v>
      </c>
      <c r="I20" s="137">
        <v>606</v>
      </c>
      <c r="J20" s="137">
        <v>271</v>
      </c>
      <c r="K20" s="137">
        <v>335</v>
      </c>
      <c r="L20" s="137">
        <v>2</v>
      </c>
      <c r="M20" s="137">
        <v>2</v>
      </c>
      <c r="N20" s="137">
        <v>0</v>
      </c>
      <c r="O20" s="137">
        <v>0</v>
      </c>
      <c r="P20" s="137">
        <v>0</v>
      </c>
      <c r="Q20" s="137">
        <v>0</v>
      </c>
      <c r="R20" s="114">
        <v>20</v>
      </c>
      <c r="S20" s="93">
        <v>8</v>
      </c>
      <c r="T20" s="137">
        <v>615</v>
      </c>
      <c r="U20" s="137">
        <v>264</v>
      </c>
      <c r="V20" s="137">
        <v>351</v>
      </c>
      <c r="W20" s="137">
        <v>18</v>
      </c>
      <c r="X20" s="137">
        <v>9</v>
      </c>
      <c r="Y20" s="137">
        <v>9</v>
      </c>
      <c r="Z20" s="137">
        <v>6</v>
      </c>
      <c r="AA20" s="137">
        <v>2</v>
      </c>
      <c r="AB20" s="137">
        <v>4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5</v>
      </c>
      <c r="AJ20" s="137">
        <v>2</v>
      </c>
      <c r="AK20" s="137">
        <v>3</v>
      </c>
      <c r="AL20" s="78">
        <f t="shared" si="0"/>
        <v>0</v>
      </c>
      <c r="AM20" s="78">
        <f t="shared" si="0"/>
        <v>0</v>
      </c>
      <c r="AN20" s="78">
        <f t="shared" si="0"/>
        <v>0</v>
      </c>
      <c r="AO20" s="78">
        <f t="shared" si="1"/>
        <v>0</v>
      </c>
      <c r="AP20" s="78">
        <f t="shared" si="2"/>
        <v>0</v>
      </c>
      <c r="AQ20" s="78">
        <f t="shared" si="3"/>
        <v>0</v>
      </c>
      <c r="AR20" s="78">
        <f t="shared" si="4"/>
        <v>0</v>
      </c>
      <c r="AS20" s="78">
        <f t="shared" si="5"/>
        <v>0</v>
      </c>
      <c r="AT20" s="78">
        <f t="shared" si="6"/>
        <v>0</v>
      </c>
    </row>
    <row r="21" spans="1:46" ht="17.25" customHeight="1">
      <c r="A21" s="138">
        <v>21</v>
      </c>
      <c r="B21" s="89">
        <v>9</v>
      </c>
      <c r="C21" s="137">
        <v>306</v>
      </c>
      <c r="D21" s="137">
        <v>112</v>
      </c>
      <c r="E21" s="137">
        <v>194</v>
      </c>
      <c r="F21" s="137">
        <v>9</v>
      </c>
      <c r="G21" s="137">
        <v>2</v>
      </c>
      <c r="H21" s="137">
        <v>7</v>
      </c>
      <c r="I21" s="137">
        <v>258</v>
      </c>
      <c r="J21" s="137">
        <v>100</v>
      </c>
      <c r="K21" s="137">
        <v>158</v>
      </c>
      <c r="L21" s="137">
        <v>39</v>
      </c>
      <c r="M21" s="137">
        <v>10</v>
      </c>
      <c r="N21" s="137">
        <v>29</v>
      </c>
      <c r="O21" s="137">
        <v>0</v>
      </c>
      <c r="P21" s="137">
        <v>0</v>
      </c>
      <c r="Q21" s="137">
        <v>0</v>
      </c>
      <c r="R21" s="114">
        <v>21</v>
      </c>
      <c r="S21" s="93">
        <v>9</v>
      </c>
      <c r="T21" s="137">
        <v>205</v>
      </c>
      <c r="U21" s="137">
        <v>83</v>
      </c>
      <c r="V21" s="137">
        <v>122</v>
      </c>
      <c r="W21" s="137">
        <v>17</v>
      </c>
      <c r="X21" s="137">
        <v>6</v>
      </c>
      <c r="Y21" s="137">
        <v>11</v>
      </c>
      <c r="Z21" s="137">
        <v>48</v>
      </c>
      <c r="AA21" s="137">
        <v>15</v>
      </c>
      <c r="AB21" s="137">
        <v>33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36</v>
      </c>
      <c r="AJ21" s="137">
        <v>8</v>
      </c>
      <c r="AK21" s="137">
        <v>28</v>
      </c>
      <c r="AL21" s="78">
        <f t="shared" si="0"/>
        <v>0</v>
      </c>
      <c r="AM21" s="78">
        <f t="shared" si="0"/>
        <v>0</v>
      </c>
      <c r="AN21" s="78">
        <f t="shared" si="0"/>
        <v>0</v>
      </c>
      <c r="AO21" s="78">
        <f t="shared" si="1"/>
        <v>0</v>
      </c>
      <c r="AP21" s="78">
        <f t="shared" si="2"/>
        <v>0</v>
      </c>
      <c r="AQ21" s="78">
        <f t="shared" si="3"/>
        <v>0</v>
      </c>
      <c r="AR21" s="78">
        <f t="shared" si="4"/>
        <v>0</v>
      </c>
      <c r="AS21" s="78">
        <f t="shared" si="5"/>
        <v>0</v>
      </c>
      <c r="AT21" s="78">
        <f t="shared" si="6"/>
        <v>0</v>
      </c>
    </row>
    <row r="22" spans="1:46" ht="17.25" customHeight="1">
      <c r="A22" s="138">
        <v>22</v>
      </c>
      <c r="B22" s="89">
        <v>10</v>
      </c>
      <c r="C22" s="137">
        <v>365</v>
      </c>
      <c r="D22" s="137">
        <v>138</v>
      </c>
      <c r="E22" s="137">
        <v>227</v>
      </c>
      <c r="F22" s="137">
        <v>10</v>
      </c>
      <c r="G22" s="137">
        <v>2</v>
      </c>
      <c r="H22" s="137">
        <v>8</v>
      </c>
      <c r="I22" s="137">
        <v>172</v>
      </c>
      <c r="J22" s="137">
        <v>71</v>
      </c>
      <c r="K22" s="137">
        <v>101</v>
      </c>
      <c r="L22" s="137">
        <v>183</v>
      </c>
      <c r="M22" s="137">
        <v>65</v>
      </c>
      <c r="N22" s="137">
        <v>118</v>
      </c>
      <c r="O22" s="137">
        <v>0</v>
      </c>
      <c r="P22" s="137">
        <v>0</v>
      </c>
      <c r="Q22" s="137">
        <v>0</v>
      </c>
      <c r="R22" s="114">
        <v>22</v>
      </c>
      <c r="S22" s="93">
        <v>10</v>
      </c>
      <c r="T22" s="137">
        <v>103</v>
      </c>
      <c r="U22" s="137">
        <v>47</v>
      </c>
      <c r="V22" s="137">
        <v>56</v>
      </c>
      <c r="W22" s="137">
        <v>10</v>
      </c>
      <c r="X22" s="137">
        <v>3</v>
      </c>
      <c r="Y22" s="137">
        <v>7</v>
      </c>
      <c r="Z22" s="137">
        <v>225</v>
      </c>
      <c r="AA22" s="137">
        <v>84</v>
      </c>
      <c r="AB22" s="137">
        <v>141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27</v>
      </c>
      <c r="AJ22" s="137">
        <v>4</v>
      </c>
      <c r="AK22" s="137">
        <v>23</v>
      </c>
      <c r="AL22" s="78">
        <f t="shared" si="0"/>
        <v>0</v>
      </c>
      <c r="AM22" s="78">
        <f t="shared" si="0"/>
        <v>0</v>
      </c>
      <c r="AN22" s="78">
        <f t="shared" si="0"/>
        <v>0</v>
      </c>
      <c r="AO22" s="78">
        <f t="shared" si="1"/>
        <v>0</v>
      </c>
      <c r="AP22" s="78">
        <f t="shared" si="2"/>
        <v>0</v>
      </c>
      <c r="AQ22" s="78">
        <f t="shared" si="3"/>
        <v>0</v>
      </c>
      <c r="AR22" s="78">
        <f t="shared" si="4"/>
        <v>0</v>
      </c>
      <c r="AS22" s="78">
        <f t="shared" si="5"/>
        <v>0</v>
      </c>
      <c r="AT22" s="78">
        <f t="shared" si="6"/>
        <v>0</v>
      </c>
    </row>
    <row r="23" spans="1:46" ht="17.25" customHeight="1">
      <c r="A23" s="138">
        <v>23</v>
      </c>
      <c r="B23" s="89">
        <v>11</v>
      </c>
      <c r="C23" s="137">
        <v>342</v>
      </c>
      <c r="D23" s="137">
        <v>114</v>
      </c>
      <c r="E23" s="137">
        <v>228</v>
      </c>
      <c r="F23" s="137">
        <v>11</v>
      </c>
      <c r="G23" s="137">
        <v>1</v>
      </c>
      <c r="H23" s="137">
        <v>10</v>
      </c>
      <c r="I23" s="137">
        <v>145</v>
      </c>
      <c r="J23" s="137">
        <v>41</v>
      </c>
      <c r="K23" s="137">
        <v>104</v>
      </c>
      <c r="L23" s="137">
        <v>185</v>
      </c>
      <c r="M23" s="137">
        <v>72</v>
      </c>
      <c r="N23" s="137">
        <v>113</v>
      </c>
      <c r="O23" s="137">
        <v>1</v>
      </c>
      <c r="P23" s="137">
        <v>0</v>
      </c>
      <c r="Q23" s="137">
        <v>1</v>
      </c>
      <c r="R23" s="114">
        <v>23</v>
      </c>
      <c r="S23" s="93">
        <v>11</v>
      </c>
      <c r="T23" s="137">
        <v>67</v>
      </c>
      <c r="U23" s="137">
        <v>26</v>
      </c>
      <c r="V23" s="137">
        <v>41</v>
      </c>
      <c r="W23" s="137">
        <v>1</v>
      </c>
      <c r="X23" s="137">
        <v>0</v>
      </c>
      <c r="Y23" s="137">
        <v>1</v>
      </c>
      <c r="Z23" s="137">
        <v>255</v>
      </c>
      <c r="AA23" s="137">
        <v>87</v>
      </c>
      <c r="AB23" s="137">
        <v>168</v>
      </c>
      <c r="AC23" s="137">
        <v>0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19</v>
      </c>
      <c r="AJ23" s="137">
        <v>1</v>
      </c>
      <c r="AK23" s="137">
        <v>18</v>
      </c>
      <c r="AL23" s="78">
        <f t="shared" si="0"/>
        <v>0</v>
      </c>
      <c r="AM23" s="78">
        <f t="shared" si="0"/>
        <v>0</v>
      </c>
      <c r="AN23" s="78">
        <f t="shared" si="0"/>
        <v>0</v>
      </c>
      <c r="AO23" s="78">
        <f t="shared" si="1"/>
        <v>0</v>
      </c>
      <c r="AP23" s="78">
        <f t="shared" si="2"/>
        <v>0</v>
      </c>
      <c r="AQ23" s="78">
        <f t="shared" si="3"/>
        <v>0</v>
      </c>
      <c r="AR23" s="78">
        <f t="shared" si="4"/>
        <v>0</v>
      </c>
      <c r="AS23" s="78">
        <f t="shared" si="5"/>
        <v>0</v>
      </c>
      <c r="AT23" s="78">
        <f t="shared" si="6"/>
        <v>0</v>
      </c>
    </row>
    <row r="24" spans="1:46" ht="17.25" customHeight="1">
      <c r="A24" s="138">
        <v>24</v>
      </c>
      <c r="B24" s="89">
        <v>12</v>
      </c>
      <c r="C24" s="137">
        <v>306</v>
      </c>
      <c r="D24" s="137">
        <v>112</v>
      </c>
      <c r="E24" s="137">
        <v>194</v>
      </c>
      <c r="F24" s="137">
        <v>10</v>
      </c>
      <c r="G24" s="137">
        <v>1</v>
      </c>
      <c r="H24" s="137">
        <v>9</v>
      </c>
      <c r="I24" s="137">
        <v>128</v>
      </c>
      <c r="J24" s="137">
        <v>55</v>
      </c>
      <c r="K24" s="137">
        <v>73</v>
      </c>
      <c r="L24" s="137">
        <v>160</v>
      </c>
      <c r="M24" s="137">
        <v>56</v>
      </c>
      <c r="N24" s="137">
        <v>104</v>
      </c>
      <c r="O24" s="137">
        <v>8</v>
      </c>
      <c r="P24" s="137">
        <v>0</v>
      </c>
      <c r="Q24" s="137">
        <v>8</v>
      </c>
      <c r="R24" s="114">
        <v>24</v>
      </c>
      <c r="S24" s="93">
        <v>12</v>
      </c>
      <c r="T24" s="137">
        <v>52</v>
      </c>
      <c r="U24" s="137">
        <v>20</v>
      </c>
      <c r="V24" s="137">
        <v>32</v>
      </c>
      <c r="W24" s="137">
        <v>3</v>
      </c>
      <c r="X24" s="137">
        <v>2</v>
      </c>
      <c r="Y24" s="137">
        <v>1</v>
      </c>
      <c r="Z24" s="137">
        <v>229</v>
      </c>
      <c r="AA24" s="137">
        <v>88</v>
      </c>
      <c r="AB24" s="137">
        <v>141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22</v>
      </c>
      <c r="AJ24" s="137">
        <v>2</v>
      </c>
      <c r="AK24" s="137">
        <v>20</v>
      </c>
      <c r="AL24" s="78">
        <f t="shared" si="0"/>
        <v>0</v>
      </c>
      <c r="AM24" s="78">
        <f t="shared" si="0"/>
        <v>0</v>
      </c>
      <c r="AN24" s="78">
        <f t="shared" si="0"/>
        <v>0</v>
      </c>
      <c r="AO24" s="78">
        <f t="shared" si="1"/>
        <v>0</v>
      </c>
      <c r="AP24" s="78">
        <f t="shared" si="2"/>
        <v>0</v>
      </c>
      <c r="AQ24" s="78">
        <f t="shared" si="3"/>
        <v>0</v>
      </c>
      <c r="AR24" s="78">
        <f t="shared" si="4"/>
        <v>0</v>
      </c>
      <c r="AS24" s="78">
        <f t="shared" si="5"/>
        <v>0</v>
      </c>
      <c r="AT24" s="78">
        <f t="shared" si="6"/>
        <v>0</v>
      </c>
    </row>
    <row r="25" spans="1:46" ht="17.25" customHeight="1">
      <c r="A25" s="138">
        <v>25</v>
      </c>
      <c r="B25" s="89">
        <v>13</v>
      </c>
      <c r="C25" s="137">
        <v>240</v>
      </c>
      <c r="D25" s="137">
        <v>77</v>
      </c>
      <c r="E25" s="137">
        <v>163</v>
      </c>
      <c r="F25" s="137">
        <v>4</v>
      </c>
      <c r="G25" s="137">
        <v>1</v>
      </c>
      <c r="H25" s="137">
        <v>3</v>
      </c>
      <c r="I25" s="137">
        <v>101</v>
      </c>
      <c r="J25" s="137">
        <v>25</v>
      </c>
      <c r="K25" s="137">
        <v>76</v>
      </c>
      <c r="L25" s="137">
        <v>127</v>
      </c>
      <c r="M25" s="137">
        <v>48</v>
      </c>
      <c r="N25" s="137">
        <v>79</v>
      </c>
      <c r="O25" s="137">
        <v>8</v>
      </c>
      <c r="P25" s="137">
        <v>3</v>
      </c>
      <c r="Q25" s="137">
        <v>5</v>
      </c>
      <c r="R25" s="114">
        <v>25</v>
      </c>
      <c r="S25" s="93">
        <v>13</v>
      </c>
      <c r="T25" s="137">
        <v>41</v>
      </c>
      <c r="U25" s="137">
        <v>15</v>
      </c>
      <c r="V25" s="137">
        <v>26</v>
      </c>
      <c r="W25" s="137">
        <v>1</v>
      </c>
      <c r="X25" s="137">
        <v>0</v>
      </c>
      <c r="Y25" s="137">
        <v>1</v>
      </c>
      <c r="Z25" s="137">
        <v>176</v>
      </c>
      <c r="AA25" s="137">
        <v>57</v>
      </c>
      <c r="AB25" s="137">
        <v>119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22</v>
      </c>
      <c r="AJ25" s="137">
        <v>5</v>
      </c>
      <c r="AK25" s="137">
        <v>17</v>
      </c>
      <c r="AL25" s="78">
        <f t="shared" si="0"/>
        <v>0</v>
      </c>
      <c r="AM25" s="78">
        <f t="shared" si="0"/>
        <v>0</v>
      </c>
      <c r="AN25" s="78">
        <f t="shared" si="0"/>
        <v>0</v>
      </c>
      <c r="AO25" s="78">
        <f t="shared" si="1"/>
        <v>0</v>
      </c>
      <c r="AP25" s="78">
        <f t="shared" si="2"/>
        <v>0</v>
      </c>
      <c r="AQ25" s="78">
        <f t="shared" si="3"/>
        <v>0</v>
      </c>
      <c r="AR25" s="78">
        <f t="shared" si="4"/>
        <v>0</v>
      </c>
      <c r="AS25" s="78">
        <f t="shared" si="5"/>
        <v>0</v>
      </c>
      <c r="AT25" s="78">
        <f t="shared" si="6"/>
        <v>0</v>
      </c>
    </row>
    <row r="26" spans="1:46" ht="17.25" customHeight="1">
      <c r="A26" s="138">
        <v>26</v>
      </c>
      <c r="B26" s="89">
        <v>14</v>
      </c>
      <c r="C26" s="137">
        <v>236</v>
      </c>
      <c r="D26" s="137">
        <v>73</v>
      </c>
      <c r="E26" s="137">
        <v>163</v>
      </c>
      <c r="F26" s="137">
        <v>4</v>
      </c>
      <c r="G26" s="137">
        <v>1</v>
      </c>
      <c r="H26" s="137">
        <v>3</v>
      </c>
      <c r="I26" s="137">
        <v>111</v>
      </c>
      <c r="J26" s="137">
        <v>37</v>
      </c>
      <c r="K26" s="137">
        <v>74</v>
      </c>
      <c r="L26" s="137">
        <v>116</v>
      </c>
      <c r="M26" s="137">
        <v>34</v>
      </c>
      <c r="N26" s="137">
        <v>82</v>
      </c>
      <c r="O26" s="137">
        <v>5</v>
      </c>
      <c r="P26" s="137">
        <v>1</v>
      </c>
      <c r="Q26" s="137">
        <v>4</v>
      </c>
      <c r="R26" s="114">
        <v>26</v>
      </c>
      <c r="S26" s="93">
        <v>14</v>
      </c>
      <c r="T26" s="137">
        <v>31</v>
      </c>
      <c r="U26" s="137">
        <v>16</v>
      </c>
      <c r="V26" s="137">
        <v>15</v>
      </c>
      <c r="W26" s="137">
        <v>3</v>
      </c>
      <c r="X26" s="137">
        <v>1</v>
      </c>
      <c r="Y26" s="137">
        <v>2</v>
      </c>
      <c r="Z26" s="137">
        <v>182</v>
      </c>
      <c r="AA26" s="137">
        <v>54</v>
      </c>
      <c r="AB26" s="137">
        <v>128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20</v>
      </c>
      <c r="AJ26" s="137">
        <v>2</v>
      </c>
      <c r="AK26" s="137">
        <v>18</v>
      </c>
      <c r="AL26" s="78">
        <f t="shared" si="0"/>
        <v>0</v>
      </c>
      <c r="AM26" s="78">
        <f t="shared" si="0"/>
        <v>0</v>
      </c>
      <c r="AN26" s="78">
        <f t="shared" si="0"/>
        <v>0</v>
      </c>
      <c r="AO26" s="78">
        <f t="shared" si="1"/>
        <v>0</v>
      </c>
      <c r="AP26" s="78">
        <f t="shared" si="2"/>
        <v>0</v>
      </c>
      <c r="AQ26" s="78">
        <f t="shared" si="3"/>
        <v>0</v>
      </c>
      <c r="AR26" s="78">
        <f t="shared" si="4"/>
        <v>0</v>
      </c>
      <c r="AS26" s="78">
        <f t="shared" si="5"/>
        <v>0</v>
      </c>
      <c r="AT26" s="78">
        <f t="shared" si="6"/>
        <v>0</v>
      </c>
    </row>
    <row r="27" spans="1:46" ht="17.25" customHeight="1">
      <c r="A27" s="138">
        <v>27</v>
      </c>
      <c r="B27" s="89">
        <v>15</v>
      </c>
      <c r="C27" s="137">
        <v>244</v>
      </c>
      <c r="D27" s="137">
        <v>90</v>
      </c>
      <c r="E27" s="137">
        <v>154</v>
      </c>
      <c r="F27" s="137">
        <v>3</v>
      </c>
      <c r="G27" s="137">
        <v>0</v>
      </c>
      <c r="H27" s="137">
        <v>3</v>
      </c>
      <c r="I27" s="137">
        <v>120</v>
      </c>
      <c r="J27" s="137">
        <v>38</v>
      </c>
      <c r="K27" s="137">
        <v>82</v>
      </c>
      <c r="L27" s="137">
        <v>116</v>
      </c>
      <c r="M27" s="137">
        <v>50</v>
      </c>
      <c r="N27" s="137">
        <v>66</v>
      </c>
      <c r="O27" s="137">
        <v>5</v>
      </c>
      <c r="P27" s="137">
        <v>2</v>
      </c>
      <c r="Q27" s="137">
        <v>3</v>
      </c>
      <c r="R27" s="114">
        <v>27</v>
      </c>
      <c r="S27" s="93">
        <v>15</v>
      </c>
      <c r="T27" s="137">
        <v>39</v>
      </c>
      <c r="U27" s="137">
        <v>17</v>
      </c>
      <c r="V27" s="137">
        <v>22</v>
      </c>
      <c r="W27" s="137">
        <v>2</v>
      </c>
      <c r="X27" s="137">
        <v>1</v>
      </c>
      <c r="Y27" s="137">
        <v>1</v>
      </c>
      <c r="Z27" s="137">
        <v>181</v>
      </c>
      <c r="AA27" s="137">
        <v>67</v>
      </c>
      <c r="AB27" s="137">
        <v>114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22</v>
      </c>
      <c r="AJ27" s="137">
        <v>5</v>
      </c>
      <c r="AK27" s="137">
        <v>17</v>
      </c>
      <c r="AL27" s="78">
        <f t="shared" si="0"/>
        <v>0</v>
      </c>
      <c r="AM27" s="78">
        <f t="shared" si="0"/>
        <v>0</v>
      </c>
      <c r="AN27" s="78">
        <f t="shared" si="0"/>
        <v>0</v>
      </c>
      <c r="AO27" s="78">
        <f t="shared" si="1"/>
        <v>0</v>
      </c>
      <c r="AP27" s="78">
        <f t="shared" si="2"/>
        <v>0</v>
      </c>
      <c r="AQ27" s="78">
        <f t="shared" si="3"/>
        <v>0</v>
      </c>
      <c r="AR27" s="78">
        <f t="shared" si="4"/>
        <v>0</v>
      </c>
      <c r="AS27" s="78">
        <f t="shared" si="5"/>
        <v>0</v>
      </c>
      <c r="AT27" s="78">
        <f t="shared" si="6"/>
        <v>0</v>
      </c>
    </row>
    <row r="28" spans="1:46" ht="17.25" customHeight="1">
      <c r="A28" s="138">
        <v>28</v>
      </c>
      <c r="B28" s="89">
        <v>16</v>
      </c>
      <c r="C28" s="137">
        <v>245</v>
      </c>
      <c r="D28" s="137">
        <v>84</v>
      </c>
      <c r="E28" s="137">
        <v>161</v>
      </c>
      <c r="F28" s="137">
        <v>8</v>
      </c>
      <c r="G28" s="137">
        <v>0</v>
      </c>
      <c r="H28" s="137">
        <v>8</v>
      </c>
      <c r="I28" s="137">
        <v>119</v>
      </c>
      <c r="J28" s="137">
        <v>41</v>
      </c>
      <c r="K28" s="137">
        <v>78</v>
      </c>
      <c r="L28" s="137">
        <v>113</v>
      </c>
      <c r="M28" s="137">
        <v>41</v>
      </c>
      <c r="N28" s="137">
        <v>72</v>
      </c>
      <c r="O28" s="137">
        <v>5</v>
      </c>
      <c r="P28" s="137">
        <v>2</v>
      </c>
      <c r="Q28" s="137">
        <v>3</v>
      </c>
      <c r="R28" s="114">
        <v>28</v>
      </c>
      <c r="S28" s="93">
        <v>16</v>
      </c>
      <c r="T28" s="137">
        <v>33</v>
      </c>
      <c r="U28" s="137">
        <v>14</v>
      </c>
      <c r="V28" s="137">
        <v>19</v>
      </c>
      <c r="W28" s="137">
        <v>1</v>
      </c>
      <c r="X28" s="137">
        <v>0</v>
      </c>
      <c r="Y28" s="137">
        <v>1</v>
      </c>
      <c r="Z28" s="137">
        <v>184</v>
      </c>
      <c r="AA28" s="137">
        <v>64</v>
      </c>
      <c r="AB28" s="137">
        <v>120</v>
      </c>
      <c r="AC28" s="137">
        <v>0</v>
      </c>
      <c r="AD28" s="137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27</v>
      </c>
      <c r="AJ28" s="137">
        <v>6</v>
      </c>
      <c r="AK28" s="137">
        <v>21</v>
      </c>
      <c r="AL28" s="78">
        <f t="shared" si="0"/>
        <v>0</v>
      </c>
      <c r="AM28" s="78">
        <f t="shared" si="0"/>
        <v>0</v>
      </c>
      <c r="AN28" s="78">
        <f t="shared" si="0"/>
        <v>0</v>
      </c>
      <c r="AO28" s="78">
        <f t="shared" si="1"/>
        <v>0</v>
      </c>
      <c r="AP28" s="78">
        <f t="shared" si="2"/>
        <v>0</v>
      </c>
      <c r="AQ28" s="78">
        <f t="shared" si="3"/>
        <v>0</v>
      </c>
      <c r="AR28" s="78">
        <f t="shared" si="4"/>
        <v>0</v>
      </c>
      <c r="AS28" s="78">
        <f t="shared" si="5"/>
        <v>0</v>
      </c>
      <c r="AT28" s="78">
        <f t="shared" si="6"/>
        <v>0</v>
      </c>
    </row>
    <row r="29" spans="1:46" ht="17.25" customHeight="1">
      <c r="A29" s="138">
        <v>29</v>
      </c>
      <c r="B29" s="89">
        <v>17</v>
      </c>
      <c r="C29" s="137">
        <v>251</v>
      </c>
      <c r="D29" s="137">
        <v>90</v>
      </c>
      <c r="E29" s="137">
        <v>161</v>
      </c>
      <c r="F29" s="137">
        <v>5</v>
      </c>
      <c r="G29" s="137">
        <v>0</v>
      </c>
      <c r="H29" s="137">
        <v>5</v>
      </c>
      <c r="I29" s="137">
        <v>144</v>
      </c>
      <c r="J29" s="137">
        <v>46</v>
      </c>
      <c r="K29" s="137">
        <v>98</v>
      </c>
      <c r="L29" s="137">
        <v>88</v>
      </c>
      <c r="M29" s="137">
        <v>37</v>
      </c>
      <c r="N29" s="137">
        <v>51</v>
      </c>
      <c r="O29" s="137">
        <v>14</v>
      </c>
      <c r="P29" s="137">
        <v>7</v>
      </c>
      <c r="Q29" s="137">
        <v>7</v>
      </c>
      <c r="R29" s="114">
        <v>29</v>
      </c>
      <c r="S29" s="93">
        <v>17</v>
      </c>
      <c r="T29" s="137">
        <v>44</v>
      </c>
      <c r="U29" s="137">
        <v>21</v>
      </c>
      <c r="V29" s="137">
        <v>23</v>
      </c>
      <c r="W29" s="137">
        <v>1</v>
      </c>
      <c r="X29" s="137">
        <v>0</v>
      </c>
      <c r="Y29" s="137">
        <v>1</v>
      </c>
      <c r="Z29" s="137">
        <v>181</v>
      </c>
      <c r="AA29" s="137">
        <v>61</v>
      </c>
      <c r="AB29" s="137">
        <v>120</v>
      </c>
      <c r="AC29" s="137">
        <v>0</v>
      </c>
      <c r="AD29" s="137">
        <v>0</v>
      </c>
      <c r="AE29" s="137">
        <v>0</v>
      </c>
      <c r="AF29" s="137">
        <v>0</v>
      </c>
      <c r="AG29" s="137">
        <v>0</v>
      </c>
      <c r="AH29" s="137">
        <v>0</v>
      </c>
      <c r="AI29" s="137">
        <v>25</v>
      </c>
      <c r="AJ29" s="137">
        <v>8</v>
      </c>
      <c r="AK29" s="137">
        <v>17</v>
      </c>
      <c r="AL29" s="78">
        <f t="shared" si="0"/>
        <v>0</v>
      </c>
      <c r="AM29" s="78">
        <f t="shared" si="0"/>
        <v>0</v>
      </c>
      <c r="AN29" s="78">
        <f t="shared" si="0"/>
        <v>0</v>
      </c>
      <c r="AO29" s="78">
        <f t="shared" si="1"/>
        <v>0</v>
      </c>
      <c r="AP29" s="78">
        <f t="shared" si="2"/>
        <v>0</v>
      </c>
      <c r="AQ29" s="78">
        <f t="shared" si="3"/>
        <v>0</v>
      </c>
      <c r="AR29" s="78">
        <f t="shared" si="4"/>
        <v>0</v>
      </c>
      <c r="AS29" s="78">
        <f t="shared" si="5"/>
        <v>0</v>
      </c>
      <c r="AT29" s="78">
        <f t="shared" si="6"/>
        <v>0</v>
      </c>
    </row>
    <row r="30" spans="1:46" ht="17.25" customHeight="1">
      <c r="A30" s="138">
        <v>30</v>
      </c>
      <c r="B30" s="89">
        <v>18</v>
      </c>
      <c r="C30" s="137">
        <v>245</v>
      </c>
      <c r="D30" s="137">
        <v>100</v>
      </c>
      <c r="E30" s="137">
        <v>145</v>
      </c>
      <c r="F30" s="137">
        <v>8</v>
      </c>
      <c r="G30" s="137">
        <v>0</v>
      </c>
      <c r="H30" s="137">
        <v>8</v>
      </c>
      <c r="I30" s="137">
        <v>119</v>
      </c>
      <c r="J30" s="137">
        <v>45</v>
      </c>
      <c r="K30" s="137">
        <v>74</v>
      </c>
      <c r="L30" s="137">
        <v>109</v>
      </c>
      <c r="M30" s="137">
        <v>49</v>
      </c>
      <c r="N30" s="137">
        <v>60</v>
      </c>
      <c r="O30" s="137">
        <v>9</v>
      </c>
      <c r="P30" s="137">
        <v>6</v>
      </c>
      <c r="Q30" s="137">
        <v>3</v>
      </c>
      <c r="R30" s="114">
        <v>30</v>
      </c>
      <c r="S30" s="93">
        <v>18</v>
      </c>
      <c r="T30" s="137">
        <v>35</v>
      </c>
      <c r="U30" s="137">
        <v>17</v>
      </c>
      <c r="V30" s="137">
        <v>18</v>
      </c>
      <c r="W30" s="137">
        <v>2</v>
      </c>
      <c r="X30" s="137">
        <v>1</v>
      </c>
      <c r="Y30" s="137">
        <v>1</v>
      </c>
      <c r="Z30" s="137">
        <v>185</v>
      </c>
      <c r="AA30" s="137">
        <v>74</v>
      </c>
      <c r="AB30" s="137">
        <v>111</v>
      </c>
      <c r="AC30" s="137">
        <v>0</v>
      </c>
      <c r="AD30" s="137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23</v>
      </c>
      <c r="AJ30" s="137">
        <v>8</v>
      </c>
      <c r="AK30" s="137">
        <v>15</v>
      </c>
      <c r="AL30" s="78">
        <f t="shared" si="0"/>
        <v>0</v>
      </c>
      <c r="AM30" s="78">
        <f t="shared" si="0"/>
        <v>0</v>
      </c>
      <c r="AN30" s="78">
        <f t="shared" si="0"/>
        <v>0</v>
      </c>
      <c r="AO30" s="78">
        <f t="shared" si="1"/>
        <v>0</v>
      </c>
      <c r="AP30" s="78">
        <f t="shared" si="2"/>
        <v>0</v>
      </c>
      <c r="AQ30" s="78">
        <f t="shared" si="3"/>
        <v>0</v>
      </c>
      <c r="AR30" s="78">
        <f t="shared" si="4"/>
        <v>0</v>
      </c>
      <c r="AS30" s="78">
        <f t="shared" si="5"/>
        <v>0</v>
      </c>
      <c r="AT30" s="78">
        <f t="shared" si="6"/>
        <v>0</v>
      </c>
    </row>
    <row r="31" spans="1:46" ht="17.25" customHeight="1">
      <c r="A31" s="138">
        <v>31</v>
      </c>
      <c r="B31" s="89">
        <v>19</v>
      </c>
      <c r="C31" s="137">
        <v>301</v>
      </c>
      <c r="D31" s="137">
        <v>97</v>
      </c>
      <c r="E31" s="137">
        <v>204</v>
      </c>
      <c r="F31" s="137">
        <v>9</v>
      </c>
      <c r="G31" s="137">
        <v>0</v>
      </c>
      <c r="H31" s="137">
        <v>9</v>
      </c>
      <c r="I31" s="137">
        <v>161</v>
      </c>
      <c r="J31" s="137">
        <v>48</v>
      </c>
      <c r="K31" s="137">
        <v>113</v>
      </c>
      <c r="L31" s="137">
        <v>118</v>
      </c>
      <c r="M31" s="137">
        <v>46</v>
      </c>
      <c r="N31" s="137">
        <v>72</v>
      </c>
      <c r="O31" s="137">
        <v>13</v>
      </c>
      <c r="P31" s="137">
        <v>3</v>
      </c>
      <c r="Q31" s="137">
        <v>10</v>
      </c>
      <c r="R31" s="114">
        <v>31</v>
      </c>
      <c r="S31" s="93">
        <v>19</v>
      </c>
      <c r="T31" s="137">
        <v>37</v>
      </c>
      <c r="U31" s="137">
        <v>19</v>
      </c>
      <c r="V31" s="137">
        <v>18</v>
      </c>
      <c r="W31" s="137">
        <v>2</v>
      </c>
      <c r="X31" s="137">
        <v>1</v>
      </c>
      <c r="Y31" s="137">
        <v>1</v>
      </c>
      <c r="Z31" s="137">
        <v>231</v>
      </c>
      <c r="AA31" s="137">
        <v>70</v>
      </c>
      <c r="AB31" s="137">
        <v>161</v>
      </c>
      <c r="AC31" s="137">
        <v>0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31</v>
      </c>
      <c r="AJ31" s="137">
        <v>7</v>
      </c>
      <c r="AK31" s="137">
        <v>24</v>
      </c>
      <c r="AL31" s="78">
        <f t="shared" si="0"/>
        <v>0</v>
      </c>
      <c r="AM31" s="78">
        <f t="shared" si="0"/>
        <v>0</v>
      </c>
      <c r="AN31" s="78">
        <f t="shared" si="0"/>
        <v>0</v>
      </c>
      <c r="AO31" s="78">
        <f t="shared" si="1"/>
        <v>0</v>
      </c>
      <c r="AP31" s="78">
        <f t="shared" si="2"/>
        <v>0</v>
      </c>
      <c r="AQ31" s="78">
        <f t="shared" si="3"/>
        <v>0</v>
      </c>
      <c r="AR31" s="78">
        <f t="shared" si="4"/>
        <v>0</v>
      </c>
      <c r="AS31" s="78">
        <f t="shared" si="5"/>
        <v>0</v>
      </c>
      <c r="AT31" s="78">
        <f t="shared" si="6"/>
        <v>0</v>
      </c>
    </row>
    <row r="32" spans="1:46" ht="17.25" customHeight="1">
      <c r="A32" s="138">
        <v>32</v>
      </c>
      <c r="B32" s="89">
        <v>20</v>
      </c>
      <c r="C32" s="137">
        <v>324</v>
      </c>
      <c r="D32" s="137">
        <v>103</v>
      </c>
      <c r="E32" s="137">
        <v>221</v>
      </c>
      <c r="F32" s="137">
        <v>12</v>
      </c>
      <c r="G32" s="137">
        <v>2</v>
      </c>
      <c r="H32" s="137">
        <v>10</v>
      </c>
      <c r="I32" s="137">
        <v>170</v>
      </c>
      <c r="J32" s="137">
        <v>47</v>
      </c>
      <c r="K32" s="137">
        <v>123</v>
      </c>
      <c r="L32" s="137">
        <v>130</v>
      </c>
      <c r="M32" s="137">
        <v>51</v>
      </c>
      <c r="N32" s="137">
        <v>79</v>
      </c>
      <c r="O32" s="137">
        <v>12</v>
      </c>
      <c r="P32" s="137">
        <v>3</v>
      </c>
      <c r="Q32" s="137">
        <v>9</v>
      </c>
      <c r="R32" s="114">
        <v>32</v>
      </c>
      <c r="S32" s="93">
        <v>20</v>
      </c>
      <c r="T32" s="137">
        <v>41</v>
      </c>
      <c r="U32" s="137">
        <v>21</v>
      </c>
      <c r="V32" s="137">
        <v>20</v>
      </c>
      <c r="W32" s="137">
        <v>0</v>
      </c>
      <c r="X32" s="137">
        <v>0</v>
      </c>
      <c r="Y32" s="137">
        <v>0</v>
      </c>
      <c r="Z32" s="137">
        <v>236</v>
      </c>
      <c r="AA32" s="137">
        <v>72</v>
      </c>
      <c r="AB32" s="137">
        <v>164</v>
      </c>
      <c r="AC32" s="137">
        <v>0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47</v>
      </c>
      <c r="AJ32" s="137">
        <v>10</v>
      </c>
      <c r="AK32" s="137">
        <v>37</v>
      </c>
      <c r="AL32" s="78">
        <f t="shared" si="0"/>
        <v>0</v>
      </c>
      <c r="AM32" s="78">
        <f t="shared" si="0"/>
        <v>0</v>
      </c>
      <c r="AN32" s="78">
        <f t="shared" si="0"/>
        <v>0</v>
      </c>
      <c r="AO32" s="78">
        <f t="shared" si="1"/>
        <v>0</v>
      </c>
      <c r="AP32" s="78">
        <f t="shared" si="2"/>
        <v>0</v>
      </c>
      <c r="AQ32" s="78">
        <f t="shared" si="3"/>
        <v>0</v>
      </c>
      <c r="AR32" s="78">
        <f t="shared" si="4"/>
        <v>0</v>
      </c>
      <c r="AS32" s="78">
        <f t="shared" si="5"/>
        <v>0</v>
      </c>
      <c r="AT32" s="78">
        <f t="shared" si="6"/>
        <v>0</v>
      </c>
    </row>
    <row r="33" spans="1:46" ht="17.25" customHeight="1">
      <c r="A33" s="138">
        <v>33</v>
      </c>
      <c r="B33" s="89">
        <v>21</v>
      </c>
      <c r="C33" s="137">
        <v>330</v>
      </c>
      <c r="D33" s="137">
        <v>113</v>
      </c>
      <c r="E33" s="137">
        <v>217</v>
      </c>
      <c r="F33" s="137">
        <v>8</v>
      </c>
      <c r="G33" s="137">
        <v>0</v>
      </c>
      <c r="H33" s="137">
        <v>8</v>
      </c>
      <c r="I33" s="137">
        <v>186</v>
      </c>
      <c r="J33" s="137">
        <v>58</v>
      </c>
      <c r="K33" s="137">
        <v>128</v>
      </c>
      <c r="L33" s="137">
        <v>122</v>
      </c>
      <c r="M33" s="137">
        <v>48</v>
      </c>
      <c r="N33" s="137">
        <v>74</v>
      </c>
      <c r="O33" s="137">
        <v>14</v>
      </c>
      <c r="P33" s="137">
        <v>7</v>
      </c>
      <c r="Q33" s="137">
        <v>7</v>
      </c>
      <c r="R33" s="114">
        <v>33</v>
      </c>
      <c r="S33" s="93">
        <v>21</v>
      </c>
      <c r="T33" s="137">
        <v>40</v>
      </c>
      <c r="U33" s="137">
        <v>18</v>
      </c>
      <c r="V33" s="137">
        <v>22</v>
      </c>
      <c r="W33" s="137">
        <v>7</v>
      </c>
      <c r="X33" s="137">
        <v>2</v>
      </c>
      <c r="Y33" s="137">
        <v>5</v>
      </c>
      <c r="Z33" s="137">
        <v>241</v>
      </c>
      <c r="AA33" s="137">
        <v>83</v>
      </c>
      <c r="AB33" s="137">
        <v>158</v>
      </c>
      <c r="AC33" s="137">
        <v>0</v>
      </c>
      <c r="AD33" s="137">
        <v>0</v>
      </c>
      <c r="AE33" s="137">
        <v>0</v>
      </c>
      <c r="AF33" s="137">
        <v>0</v>
      </c>
      <c r="AG33" s="137">
        <v>0</v>
      </c>
      <c r="AH33" s="137">
        <v>0</v>
      </c>
      <c r="AI33" s="137">
        <v>42</v>
      </c>
      <c r="AJ33" s="137">
        <v>10</v>
      </c>
      <c r="AK33" s="137">
        <v>32</v>
      </c>
      <c r="AL33" s="78">
        <f t="shared" si="0"/>
        <v>0</v>
      </c>
      <c r="AM33" s="78">
        <f t="shared" si="0"/>
        <v>0</v>
      </c>
      <c r="AN33" s="78">
        <f t="shared" si="0"/>
        <v>0</v>
      </c>
      <c r="AO33" s="78">
        <f t="shared" si="1"/>
        <v>0</v>
      </c>
      <c r="AP33" s="78">
        <f t="shared" si="2"/>
        <v>0</v>
      </c>
      <c r="AQ33" s="78">
        <f t="shared" si="3"/>
        <v>0</v>
      </c>
      <c r="AR33" s="78">
        <f t="shared" si="4"/>
        <v>0</v>
      </c>
      <c r="AS33" s="78">
        <f t="shared" si="5"/>
        <v>0</v>
      </c>
      <c r="AT33" s="78">
        <f t="shared" si="6"/>
        <v>0</v>
      </c>
    </row>
    <row r="34" spans="1:46" ht="17.25" customHeight="1">
      <c r="A34" s="138">
        <v>34</v>
      </c>
      <c r="B34" s="89">
        <v>22</v>
      </c>
      <c r="C34" s="137">
        <v>327</v>
      </c>
      <c r="D34" s="137">
        <v>123</v>
      </c>
      <c r="E34" s="137">
        <v>204</v>
      </c>
      <c r="F34" s="137">
        <v>14</v>
      </c>
      <c r="G34" s="137">
        <v>4</v>
      </c>
      <c r="H34" s="137">
        <v>10</v>
      </c>
      <c r="I34" s="137">
        <v>157</v>
      </c>
      <c r="J34" s="137">
        <v>44</v>
      </c>
      <c r="K34" s="137">
        <v>113</v>
      </c>
      <c r="L34" s="137">
        <v>136</v>
      </c>
      <c r="M34" s="137">
        <v>64</v>
      </c>
      <c r="N34" s="137">
        <v>72</v>
      </c>
      <c r="O34" s="137">
        <v>20</v>
      </c>
      <c r="P34" s="137">
        <v>11</v>
      </c>
      <c r="Q34" s="137">
        <v>9</v>
      </c>
      <c r="R34" s="114">
        <v>34</v>
      </c>
      <c r="S34" s="93">
        <v>22</v>
      </c>
      <c r="T34" s="137">
        <v>38</v>
      </c>
      <c r="U34" s="137">
        <v>19</v>
      </c>
      <c r="V34" s="137">
        <v>19</v>
      </c>
      <c r="W34" s="137">
        <v>3</v>
      </c>
      <c r="X34" s="137">
        <v>2</v>
      </c>
      <c r="Y34" s="137">
        <v>1</v>
      </c>
      <c r="Z34" s="137">
        <v>238</v>
      </c>
      <c r="AA34" s="137">
        <v>85</v>
      </c>
      <c r="AB34" s="137">
        <v>153</v>
      </c>
      <c r="AC34" s="137">
        <v>0</v>
      </c>
      <c r="AD34" s="137">
        <v>0</v>
      </c>
      <c r="AE34" s="137">
        <v>0</v>
      </c>
      <c r="AF34" s="137">
        <v>0</v>
      </c>
      <c r="AG34" s="137">
        <v>0</v>
      </c>
      <c r="AH34" s="137">
        <v>0</v>
      </c>
      <c r="AI34" s="137">
        <v>48</v>
      </c>
      <c r="AJ34" s="137">
        <v>17</v>
      </c>
      <c r="AK34" s="137">
        <v>31</v>
      </c>
      <c r="AL34" s="78">
        <f t="shared" si="0"/>
        <v>0</v>
      </c>
      <c r="AM34" s="78">
        <f t="shared" si="0"/>
        <v>0</v>
      </c>
      <c r="AN34" s="78">
        <f t="shared" si="0"/>
        <v>0</v>
      </c>
      <c r="AO34" s="78">
        <f t="shared" si="1"/>
        <v>0</v>
      </c>
      <c r="AP34" s="78">
        <f t="shared" si="2"/>
        <v>0</v>
      </c>
      <c r="AQ34" s="78">
        <f t="shared" si="3"/>
        <v>0</v>
      </c>
      <c r="AR34" s="78">
        <f t="shared" si="4"/>
        <v>0</v>
      </c>
      <c r="AS34" s="78">
        <f t="shared" si="5"/>
        <v>0</v>
      </c>
      <c r="AT34" s="78">
        <f t="shared" si="6"/>
        <v>0</v>
      </c>
    </row>
    <row r="35" spans="1:46" ht="17.25" customHeight="1">
      <c r="A35" s="138" t="s">
        <v>140</v>
      </c>
      <c r="B35" s="89">
        <v>23</v>
      </c>
      <c r="C35" s="137">
        <v>1204</v>
      </c>
      <c r="D35" s="137">
        <v>393</v>
      </c>
      <c r="E35" s="137">
        <v>811</v>
      </c>
      <c r="F35" s="137">
        <v>33</v>
      </c>
      <c r="G35" s="137">
        <v>1</v>
      </c>
      <c r="H35" s="137">
        <v>32</v>
      </c>
      <c r="I35" s="137">
        <v>611</v>
      </c>
      <c r="J35" s="137">
        <v>162</v>
      </c>
      <c r="K35" s="137">
        <v>449</v>
      </c>
      <c r="L35" s="137">
        <v>486</v>
      </c>
      <c r="M35" s="137">
        <v>196</v>
      </c>
      <c r="N35" s="137">
        <v>290</v>
      </c>
      <c r="O35" s="137">
        <v>74</v>
      </c>
      <c r="P35" s="137">
        <v>34</v>
      </c>
      <c r="Q35" s="137">
        <v>40</v>
      </c>
      <c r="R35" s="114" t="s">
        <v>140</v>
      </c>
      <c r="S35" s="93">
        <v>23</v>
      </c>
      <c r="T35" s="137">
        <v>75</v>
      </c>
      <c r="U35" s="137">
        <v>27</v>
      </c>
      <c r="V35" s="137">
        <v>48</v>
      </c>
      <c r="W35" s="137">
        <v>21</v>
      </c>
      <c r="X35" s="137">
        <v>7</v>
      </c>
      <c r="Y35" s="137">
        <v>14</v>
      </c>
      <c r="Z35" s="137">
        <v>929</v>
      </c>
      <c r="AA35" s="137">
        <v>303</v>
      </c>
      <c r="AB35" s="137">
        <v>626</v>
      </c>
      <c r="AC35" s="137">
        <v>0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179</v>
      </c>
      <c r="AJ35" s="137">
        <v>56</v>
      </c>
      <c r="AK35" s="137">
        <v>123</v>
      </c>
      <c r="AL35" s="78">
        <f t="shared" si="0"/>
        <v>0</v>
      </c>
      <c r="AM35" s="78">
        <f t="shared" si="0"/>
        <v>0</v>
      </c>
      <c r="AN35" s="78">
        <f t="shared" si="0"/>
        <v>0</v>
      </c>
      <c r="AO35" s="78">
        <f t="shared" si="1"/>
        <v>0</v>
      </c>
      <c r="AP35" s="78">
        <f t="shared" si="2"/>
        <v>0</v>
      </c>
      <c r="AQ35" s="78">
        <f t="shared" si="3"/>
        <v>0</v>
      </c>
      <c r="AR35" s="78">
        <f t="shared" si="4"/>
        <v>0</v>
      </c>
      <c r="AS35" s="78">
        <f t="shared" si="5"/>
        <v>0</v>
      </c>
      <c r="AT35" s="78">
        <f t="shared" si="6"/>
        <v>0</v>
      </c>
    </row>
    <row r="36" spans="1:46" ht="17.25" customHeight="1">
      <c r="A36" s="138" t="s">
        <v>141</v>
      </c>
      <c r="B36" s="89">
        <v>24</v>
      </c>
      <c r="C36" s="137">
        <v>514</v>
      </c>
      <c r="D36" s="137">
        <v>166</v>
      </c>
      <c r="E36" s="137">
        <v>348</v>
      </c>
      <c r="F36" s="137">
        <v>13</v>
      </c>
      <c r="G36" s="137">
        <v>0</v>
      </c>
      <c r="H36" s="137">
        <v>13</v>
      </c>
      <c r="I36" s="137">
        <v>245</v>
      </c>
      <c r="J36" s="137">
        <v>50</v>
      </c>
      <c r="K36" s="137">
        <v>195</v>
      </c>
      <c r="L36" s="137">
        <v>209</v>
      </c>
      <c r="M36" s="137">
        <v>90</v>
      </c>
      <c r="N36" s="137">
        <v>119</v>
      </c>
      <c r="O36" s="137">
        <v>47</v>
      </c>
      <c r="P36" s="137">
        <v>26</v>
      </c>
      <c r="Q36" s="137">
        <v>21</v>
      </c>
      <c r="R36" s="114" t="s">
        <v>141</v>
      </c>
      <c r="S36" s="93">
        <v>24</v>
      </c>
      <c r="T36" s="137">
        <v>37</v>
      </c>
      <c r="U36" s="137">
        <v>8</v>
      </c>
      <c r="V36" s="137">
        <v>29</v>
      </c>
      <c r="W36" s="137">
        <v>7</v>
      </c>
      <c r="X36" s="137">
        <v>0</v>
      </c>
      <c r="Y36" s="137">
        <v>7</v>
      </c>
      <c r="Z36" s="137">
        <v>380</v>
      </c>
      <c r="AA36" s="137">
        <v>125</v>
      </c>
      <c r="AB36" s="137">
        <v>255</v>
      </c>
      <c r="AC36" s="137">
        <v>1</v>
      </c>
      <c r="AD36" s="137">
        <v>1</v>
      </c>
      <c r="AE36" s="137">
        <v>0</v>
      </c>
      <c r="AF36" s="137">
        <v>0</v>
      </c>
      <c r="AG36" s="137">
        <v>0</v>
      </c>
      <c r="AH36" s="137">
        <v>0</v>
      </c>
      <c r="AI36" s="137">
        <v>89</v>
      </c>
      <c r="AJ36" s="137">
        <v>32</v>
      </c>
      <c r="AK36" s="137">
        <v>57</v>
      </c>
      <c r="AL36" s="78">
        <f t="shared" si="0"/>
        <v>0</v>
      </c>
      <c r="AM36" s="78">
        <f t="shared" si="0"/>
        <v>0</v>
      </c>
      <c r="AN36" s="78">
        <f t="shared" si="0"/>
        <v>0</v>
      </c>
      <c r="AO36" s="78">
        <f t="shared" si="1"/>
        <v>0</v>
      </c>
      <c r="AP36" s="78">
        <f t="shared" si="2"/>
        <v>0</v>
      </c>
      <c r="AQ36" s="78">
        <f t="shared" si="3"/>
        <v>0</v>
      </c>
      <c r="AR36" s="78">
        <f t="shared" si="4"/>
        <v>0</v>
      </c>
      <c r="AS36" s="78">
        <f t="shared" si="5"/>
        <v>0</v>
      </c>
      <c r="AT36" s="78">
        <f t="shared" si="6"/>
        <v>0</v>
      </c>
    </row>
    <row r="37" spans="1:46" ht="17.25" customHeight="1">
      <c r="A37" s="138" t="s">
        <v>142</v>
      </c>
      <c r="B37" s="89">
        <v>25</v>
      </c>
      <c r="C37" s="137">
        <v>198</v>
      </c>
      <c r="D37" s="137">
        <v>45</v>
      </c>
      <c r="E37" s="137">
        <v>153</v>
      </c>
      <c r="F37" s="137">
        <v>6</v>
      </c>
      <c r="G37" s="137">
        <v>0</v>
      </c>
      <c r="H37" s="137">
        <v>6</v>
      </c>
      <c r="I37" s="137">
        <v>112</v>
      </c>
      <c r="J37" s="137">
        <v>15</v>
      </c>
      <c r="K37" s="137">
        <v>97</v>
      </c>
      <c r="L37" s="137">
        <v>57</v>
      </c>
      <c r="M37" s="137">
        <v>17</v>
      </c>
      <c r="N37" s="137">
        <v>40</v>
      </c>
      <c r="O37" s="137">
        <v>23</v>
      </c>
      <c r="P37" s="137">
        <v>13</v>
      </c>
      <c r="Q37" s="137">
        <v>10</v>
      </c>
      <c r="R37" s="114" t="s">
        <v>142</v>
      </c>
      <c r="S37" s="93">
        <v>25</v>
      </c>
      <c r="T37" s="137">
        <v>16</v>
      </c>
      <c r="U37" s="137">
        <v>3</v>
      </c>
      <c r="V37" s="137">
        <v>13</v>
      </c>
      <c r="W37" s="137">
        <v>10</v>
      </c>
      <c r="X37" s="137">
        <v>0</v>
      </c>
      <c r="Y37" s="137">
        <v>10</v>
      </c>
      <c r="Z37" s="137">
        <v>119</v>
      </c>
      <c r="AA37" s="137">
        <v>26</v>
      </c>
      <c r="AB37" s="137">
        <v>93</v>
      </c>
      <c r="AC37" s="137">
        <v>0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53</v>
      </c>
      <c r="AJ37" s="137">
        <v>16</v>
      </c>
      <c r="AK37" s="137">
        <v>37</v>
      </c>
      <c r="AL37" s="78">
        <f t="shared" si="0"/>
        <v>0</v>
      </c>
      <c r="AM37" s="78">
        <f t="shared" si="0"/>
        <v>0</v>
      </c>
      <c r="AN37" s="78">
        <f t="shared" si="0"/>
        <v>0</v>
      </c>
      <c r="AO37" s="78">
        <f t="shared" si="1"/>
        <v>0</v>
      </c>
      <c r="AP37" s="78">
        <f t="shared" si="2"/>
        <v>0</v>
      </c>
      <c r="AQ37" s="78">
        <f t="shared" si="3"/>
        <v>0</v>
      </c>
      <c r="AR37" s="78">
        <f t="shared" si="4"/>
        <v>0</v>
      </c>
      <c r="AS37" s="78">
        <f t="shared" si="5"/>
        <v>0</v>
      </c>
      <c r="AT37" s="78">
        <f t="shared" si="6"/>
        <v>0</v>
      </c>
    </row>
    <row r="38" spans="1:46" ht="17.25" customHeight="1">
      <c r="A38" s="138" t="s">
        <v>143</v>
      </c>
      <c r="B38" s="89">
        <v>26</v>
      </c>
      <c r="C38" s="137">
        <v>68</v>
      </c>
      <c r="D38" s="137">
        <v>19</v>
      </c>
      <c r="E38" s="137">
        <v>49</v>
      </c>
      <c r="F38" s="137">
        <v>2</v>
      </c>
      <c r="G38" s="137">
        <v>0</v>
      </c>
      <c r="H38" s="137">
        <v>2</v>
      </c>
      <c r="I38" s="137">
        <v>46</v>
      </c>
      <c r="J38" s="137">
        <v>13</v>
      </c>
      <c r="K38" s="137">
        <v>33</v>
      </c>
      <c r="L38" s="137">
        <v>14</v>
      </c>
      <c r="M38" s="137">
        <v>4</v>
      </c>
      <c r="N38" s="137">
        <v>10</v>
      </c>
      <c r="O38" s="137">
        <v>6</v>
      </c>
      <c r="P38" s="137">
        <v>2</v>
      </c>
      <c r="Q38" s="137">
        <v>4</v>
      </c>
      <c r="R38" s="114" t="s">
        <v>143</v>
      </c>
      <c r="S38" s="93">
        <v>26</v>
      </c>
      <c r="T38" s="137">
        <v>2</v>
      </c>
      <c r="U38" s="137">
        <v>0</v>
      </c>
      <c r="V38" s="137">
        <v>2</v>
      </c>
      <c r="W38" s="137">
        <v>3</v>
      </c>
      <c r="X38" s="137">
        <v>2</v>
      </c>
      <c r="Y38" s="137">
        <v>1</v>
      </c>
      <c r="Z38" s="137">
        <v>38</v>
      </c>
      <c r="AA38" s="137">
        <v>12</v>
      </c>
      <c r="AB38" s="137">
        <v>26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25</v>
      </c>
      <c r="AJ38" s="137">
        <v>5</v>
      </c>
      <c r="AK38" s="137">
        <v>20</v>
      </c>
      <c r="AL38" s="78">
        <f t="shared" si="0"/>
        <v>0</v>
      </c>
      <c r="AM38" s="78">
        <f t="shared" si="0"/>
        <v>0</v>
      </c>
      <c r="AN38" s="78">
        <f t="shared" si="0"/>
        <v>0</v>
      </c>
      <c r="AO38" s="78">
        <f t="shared" si="1"/>
        <v>0</v>
      </c>
      <c r="AP38" s="78">
        <f t="shared" si="2"/>
        <v>0</v>
      </c>
      <c r="AQ38" s="78">
        <f t="shared" si="3"/>
        <v>0</v>
      </c>
      <c r="AR38" s="78">
        <f t="shared" si="4"/>
        <v>0</v>
      </c>
      <c r="AS38" s="78">
        <f t="shared" si="5"/>
        <v>0</v>
      </c>
      <c r="AT38" s="78">
        <f t="shared" si="6"/>
        <v>0</v>
      </c>
    </row>
    <row r="39" spans="1:46" ht="17.25" customHeight="1">
      <c r="A39" s="138" t="s">
        <v>144</v>
      </c>
      <c r="B39" s="89">
        <v>27</v>
      </c>
      <c r="C39" s="137">
        <v>22</v>
      </c>
      <c r="D39" s="137">
        <v>3</v>
      </c>
      <c r="E39" s="137">
        <v>19</v>
      </c>
      <c r="F39" s="137">
        <v>1</v>
      </c>
      <c r="G39" s="137">
        <v>0</v>
      </c>
      <c r="H39" s="137">
        <v>1</v>
      </c>
      <c r="I39" s="137">
        <v>17</v>
      </c>
      <c r="J39" s="137">
        <v>1</v>
      </c>
      <c r="K39" s="137">
        <v>16</v>
      </c>
      <c r="L39" s="137">
        <v>1</v>
      </c>
      <c r="M39" s="137">
        <v>1</v>
      </c>
      <c r="N39" s="137">
        <v>0</v>
      </c>
      <c r="O39" s="137">
        <v>3</v>
      </c>
      <c r="P39" s="137">
        <v>1</v>
      </c>
      <c r="Q39" s="137">
        <v>2</v>
      </c>
      <c r="R39" s="114" t="s">
        <v>144</v>
      </c>
      <c r="S39" s="93">
        <v>27</v>
      </c>
      <c r="T39" s="137">
        <v>1</v>
      </c>
      <c r="U39" s="137">
        <v>0</v>
      </c>
      <c r="V39" s="137">
        <v>1</v>
      </c>
      <c r="W39" s="137">
        <v>0</v>
      </c>
      <c r="X39" s="137">
        <v>0</v>
      </c>
      <c r="Y39" s="137">
        <v>0</v>
      </c>
      <c r="Z39" s="137">
        <v>11</v>
      </c>
      <c r="AA39" s="137">
        <v>2</v>
      </c>
      <c r="AB39" s="137">
        <v>9</v>
      </c>
      <c r="AC39" s="137">
        <v>0</v>
      </c>
      <c r="AD39" s="137">
        <v>0</v>
      </c>
      <c r="AE39" s="137">
        <v>0</v>
      </c>
      <c r="AF39" s="137">
        <v>0</v>
      </c>
      <c r="AG39" s="137">
        <v>0</v>
      </c>
      <c r="AH39" s="137">
        <v>0</v>
      </c>
      <c r="AI39" s="137">
        <v>10</v>
      </c>
      <c r="AJ39" s="137">
        <v>1</v>
      </c>
      <c r="AK39" s="137">
        <v>9</v>
      </c>
      <c r="AL39" s="78">
        <f t="shared" si="0"/>
        <v>0</v>
      </c>
      <c r="AM39" s="78">
        <f t="shared" si="0"/>
        <v>0</v>
      </c>
      <c r="AN39" s="78">
        <f t="shared" si="0"/>
        <v>0</v>
      </c>
      <c r="AO39" s="78">
        <f t="shared" si="1"/>
        <v>0</v>
      </c>
      <c r="AP39" s="78">
        <f t="shared" si="2"/>
        <v>0</v>
      </c>
      <c r="AQ39" s="78">
        <f t="shared" si="3"/>
        <v>0</v>
      </c>
      <c r="AR39" s="78">
        <f t="shared" si="4"/>
        <v>0</v>
      </c>
      <c r="AS39" s="78">
        <f t="shared" si="5"/>
        <v>0</v>
      </c>
      <c r="AT39" s="78">
        <f t="shared" si="6"/>
        <v>0</v>
      </c>
    </row>
    <row r="40" spans="1:46" ht="17.25" customHeight="1">
      <c r="A40" s="138" t="s">
        <v>145</v>
      </c>
      <c r="B40" s="89">
        <v>28</v>
      </c>
      <c r="C40" s="137">
        <v>4</v>
      </c>
      <c r="D40" s="137">
        <v>3</v>
      </c>
      <c r="E40" s="137">
        <v>1</v>
      </c>
      <c r="F40" s="137">
        <v>0</v>
      </c>
      <c r="G40" s="137">
        <v>0</v>
      </c>
      <c r="H40" s="137">
        <v>0</v>
      </c>
      <c r="I40" s="137">
        <v>2</v>
      </c>
      <c r="J40" s="137">
        <v>2</v>
      </c>
      <c r="K40" s="137">
        <v>0</v>
      </c>
      <c r="L40" s="137">
        <v>0</v>
      </c>
      <c r="M40" s="137">
        <v>0</v>
      </c>
      <c r="N40" s="137">
        <v>0</v>
      </c>
      <c r="O40" s="137">
        <v>2</v>
      </c>
      <c r="P40" s="137">
        <v>1</v>
      </c>
      <c r="Q40" s="137">
        <v>1</v>
      </c>
      <c r="R40" s="114" t="s">
        <v>145</v>
      </c>
      <c r="S40" s="93">
        <v>28</v>
      </c>
      <c r="T40" s="137">
        <v>0</v>
      </c>
      <c r="U40" s="137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2</v>
      </c>
      <c r="AA40" s="137">
        <v>2</v>
      </c>
      <c r="AB40" s="137">
        <v>0</v>
      </c>
      <c r="AC40" s="137">
        <v>0</v>
      </c>
      <c r="AD40" s="137">
        <v>0</v>
      </c>
      <c r="AE40" s="137">
        <v>0</v>
      </c>
      <c r="AF40" s="137">
        <v>0</v>
      </c>
      <c r="AG40" s="137">
        <v>0</v>
      </c>
      <c r="AH40" s="137">
        <v>0</v>
      </c>
      <c r="AI40" s="137">
        <v>2</v>
      </c>
      <c r="AJ40" s="137">
        <v>1</v>
      </c>
      <c r="AK40" s="137">
        <v>1</v>
      </c>
      <c r="AL40" s="78">
        <f t="shared" si="0"/>
        <v>0</v>
      </c>
      <c r="AM40" s="78">
        <f t="shared" si="0"/>
        <v>0</v>
      </c>
      <c r="AN40" s="78">
        <f t="shared" si="0"/>
        <v>0</v>
      </c>
      <c r="AO40" s="78">
        <f t="shared" si="1"/>
        <v>0</v>
      </c>
      <c r="AP40" s="78">
        <f t="shared" si="2"/>
        <v>0</v>
      </c>
      <c r="AQ40" s="78">
        <f t="shared" si="3"/>
        <v>0</v>
      </c>
      <c r="AR40" s="78">
        <f t="shared" si="4"/>
        <v>0</v>
      </c>
      <c r="AS40" s="78">
        <f t="shared" si="5"/>
        <v>0</v>
      </c>
      <c r="AT40" s="78">
        <f t="shared" si="6"/>
        <v>0</v>
      </c>
    </row>
    <row r="41" spans="1:37" s="17" customFormat="1" ht="14.25">
      <c r="A41" s="445" t="s">
        <v>72</v>
      </c>
      <c r="B41" s="445"/>
      <c r="C41" s="141" t="s">
        <v>170</v>
      </c>
      <c r="D41" s="142"/>
      <c r="E41" s="142"/>
      <c r="F41" s="143"/>
      <c r="G41" s="144"/>
      <c r="H41" s="143"/>
      <c r="I41" s="145"/>
      <c r="J41" s="143"/>
      <c r="K41" s="146"/>
      <c r="L41" s="146"/>
      <c r="M41" s="47"/>
      <c r="N41" s="47"/>
      <c r="O41" s="47"/>
      <c r="P41" s="47"/>
      <c r="Q41" s="48"/>
      <c r="R41" s="132" t="s">
        <v>72</v>
      </c>
      <c r="T41" s="43" t="s">
        <v>169</v>
      </c>
      <c r="U41" s="133"/>
      <c r="V41" s="51"/>
      <c r="X41" s="43"/>
      <c r="Y41" s="49"/>
      <c r="Z41" s="49"/>
      <c r="AA41" s="49"/>
      <c r="AB41" s="49"/>
      <c r="AC41" s="50"/>
      <c r="AD41" s="50"/>
      <c r="AE41" s="43"/>
      <c r="AF41" s="43"/>
      <c r="AG41" s="43"/>
      <c r="AH41" s="43"/>
      <c r="AI41" s="51"/>
      <c r="AJ41" s="52"/>
      <c r="AK41" s="51"/>
    </row>
    <row r="42" spans="1:37" s="17" customFormat="1" ht="13.5" customHeight="1">
      <c r="A42" s="446"/>
      <c r="B42" s="446"/>
      <c r="C42" s="141" t="s">
        <v>171</v>
      </c>
      <c r="D42" s="142"/>
      <c r="E42" s="142"/>
      <c r="F42" s="143"/>
      <c r="G42" s="144"/>
      <c r="H42" s="143"/>
      <c r="I42" s="145"/>
      <c r="J42" s="143"/>
      <c r="K42" s="146"/>
      <c r="L42" s="146"/>
      <c r="M42" s="47"/>
      <c r="N42" s="47"/>
      <c r="O42" s="47"/>
      <c r="P42" s="47"/>
      <c r="Q42" s="48"/>
      <c r="R42" s="132"/>
      <c r="S42" s="132"/>
      <c r="T42" s="133"/>
      <c r="U42" s="133"/>
      <c r="V42" s="51"/>
      <c r="W42" s="43"/>
      <c r="X42" s="43"/>
      <c r="Y42" s="49"/>
      <c r="Z42" s="49"/>
      <c r="AA42" s="49"/>
      <c r="AB42" s="49"/>
      <c r="AC42" s="50"/>
      <c r="AD42" s="50"/>
      <c r="AE42" s="43"/>
      <c r="AF42" s="43"/>
      <c r="AG42" s="43"/>
      <c r="AH42" s="43"/>
      <c r="AI42" s="51"/>
      <c r="AJ42" s="52"/>
      <c r="AK42" s="51"/>
    </row>
    <row r="43" spans="1:37" s="17" customFormat="1" ht="16.5" customHeight="1">
      <c r="A43" s="147"/>
      <c r="B43" s="140"/>
      <c r="C43" s="141"/>
      <c r="D43" s="142"/>
      <c r="E43" s="142"/>
      <c r="F43" s="143"/>
      <c r="G43" s="144"/>
      <c r="H43" s="143"/>
      <c r="I43" s="145"/>
      <c r="J43" s="143"/>
      <c r="K43" s="146"/>
      <c r="L43" s="146"/>
      <c r="M43" s="47"/>
      <c r="N43" s="47"/>
      <c r="O43" s="47"/>
      <c r="P43" s="47"/>
      <c r="Q43" s="48"/>
      <c r="R43" s="132"/>
      <c r="S43" s="132"/>
      <c r="T43" s="133"/>
      <c r="U43" s="133"/>
      <c r="V43" s="51"/>
      <c r="W43" s="43"/>
      <c r="X43" s="43"/>
      <c r="Y43" s="49"/>
      <c r="Z43" s="49"/>
      <c r="AA43" s="49"/>
      <c r="AB43" s="49"/>
      <c r="AC43" s="50"/>
      <c r="AD43" s="50"/>
      <c r="AE43" s="43"/>
      <c r="AF43" s="43"/>
      <c r="AG43" s="43"/>
      <c r="AH43" s="43"/>
      <c r="AI43" s="51"/>
      <c r="AJ43" s="52"/>
      <c r="AK43" s="51"/>
    </row>
    <row r="44" spans="1:39" s="17" customFormat="1" ht="29.25" customHeight="1">
      <c r="A44" s="53"/>
      <c r="B44" s="131"/>
      <c r="D44" s="43"/>
      <c r="F44" s="44"/>
      <c r="G44" s="45"/>
      <c r="H44" s="44"/>
      <c r="I44" s="46"/>
      <c r="J44" s="44"/>
      <c r="K44" s="47"/>
      <c r="L44" s="47"/>
      <c r="M44" s="47"/>
      <c r="N44" s="47"/>
      <c r="O44" s="47"/>
      <c r="P44" s="47"/>
      <c r="Q44" s="48"/>
      <c r="R44" s="48"/>
      <c r="S44" s="95"/>
      <c r="T44" s="134"/>
      <c r="U44" s="96"/>
      <c r="V44" s="328"/>
      <c r="W44" s="328"/>
      <c r="X44" s="328"/>
      <c r="Y44" s="328"/>
      <c r="Z44" s="325"/>
      <c r="AA44" s="325"/>
      <c r="AB44" s="56"/>
      <c r="AC44" s="325"/>
      <c r="AD44" s="325"/>
      <c r="AE44" s="325"/>
      <c r="AF44" s="56"/>
      <c r="AG44" s="56"/>
      <c r="AH44" s="56"/>
      <c r="AI44" s="56"/>
      <c r="AJ44" s="50"/>
      <c r="AK44" s="51"/>
      <c r="AL44" s="78"/>
      <c r="AM44" s="78"/>
    </row>
    <row r="45" spans="1:37" ht="39" customHeight="1">
      <c r="A45" s="44"/>
      <c r="S45" s="60"/>
      <c r="T45" s="62"/>
      <c r="U45" s="96"/>
      <c r="V45" s="325"/>
      <c r="W45" s="325"/>
      <c r="X45" s="325"/>
      <c r="Y45" s="59"/>
      <c r="Z45" s="326"/>
      <c r="AA45" s="326"/>
      <c r="AB45" s="59"/>
      <c r="AC45" s="326"/>
      <c r="AD45" s="326"/>
      <c r="AE45" s="326"/>
      <c r="AF45" s="56"/>
      <c r="AG45" s="56"/>
      <c r="AH45" s="56"/>
      <c r="AI45" s="56"/>
      <c r="AJ45" s="50"/>
      <c r="AK45" s="51"/>
    </row>
    <row r="46" spans="1:37" ht="17.25" customHeight="1">
      <c r="A46" s="44"/>
      <c r="S46" s="18"/>
      <c r="T46" s="56"/>
      <c r="U46" s="96"/>
      <c r="V46" s="59"/>
      <c r="W46" s="18"/>
      <c r="X46" s="18"/>
      <c r="Y46" s="18"/>
      <c r="Z46" s="18"/>
      <c r="AA46" s="18"/>
      <c r="AB46" s="18"/>
      <c r="AC46" s="18"/>
      <c r="AD46" s="18"/>
      <c r="AE46" s="56"/>
      <c r="AF46" s="56"/>
      <c r="AG46" s="56"/>
      <c r="AH46" s="56"/>
      <c r="AI46" s="56"/>
      <c r="AJ46" s="50"/>
      <c r="AK46" s="51"/>
    </row>
    <row r="47" spans="1:38" ht="17.25" customHeight="1">
      <c r="A47" s="135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9"/>
      <c r="AF47" s="59"/>
      <c r="AG47" s="59"/>
      <c r="AH47" s="59"/>
      <c r="AI47" s="56"/>
      <c r="AJ47" s="49"/>
      <c r="AK47" s="49"/>
      <c r="AL47" s="49"/>
    </row>
    <row r="48" spans="1:38" ht="16.5" customHeight="1">
      <c r="A48" s="49"/>
      <c r="S48" s="56"/>
      <c r="T48" s="56"/>
      <c r="U48" s="56"/>
      <c r="V48" s="56"/>
      <c r="W48" s="9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49"/>
      <c r="AK48" s="49"/>
      <c r="AL48" s="49"/>
    </row>
    <row r="49" ht="18" customHeight="1">
      <c r="A49" s="51"/>
    </row>
    <row r="51" ht="12.75">
      <c r="C51" s="148"/>
    </row>
  </sheetData>
  <sheetProtection/>
  <mergeCells count="34">
    <mergeCell ref="A1:E3"/>
    <mergeCell ref="A41:B42"/>
    <mergeCell ref="Z10:Z11"/>
    <mergeCell ref="AC10:AC11"/>
    <mergeCell ref="W10:W11"/>
    <mergeCell ref="D10:D11"/>
    <mergeCell ref="E10:E11"/>
    <mergeCell ref="P10:Q10"/>
    <mergeCell ref="T10:T11"/>
    <mergeCell ref="S9:S11"/>
    <mergeCell ref="T9:AK9"/>
    <mergeCell ref="V45:X45"/>
    <mergeCell ref="Z45:AA45"/>
    <mergeCell ref="AC45:AE45"/>
    <mergeCell ref="AF10:AF11"/>
    <mergeCell ref="AI10:AI11"/>
    <mergeCell ref="D9:Q9"/>
    <mergeCell ref="R9:R11"/>
    <mergeCell ref="V44:Y44"/>
    <mergeCell ref="Z44:AA44"/>
    <mergeCell ref="AC44:AE44"/>
    <mergeCell ref="L10:L11"/>
    <mergeCell ref="M10:N10"/>
    <mergeCell ref="O10:O11"/>
    <mergeCell ref="F10:F11"/>
    <mergeCell ref="G10:H10"/>
    <mergeCell ref="I10:I11"/>
    <mergeCell ref="J10:K10"/>
    <mergeCell ref="P1:Q1"/>
    <mergeCell ref="AH1:AK2"/>
    <mergeCell ref="A4:Q4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scale="67" r:id="rId2"/>
  <colBreaks count="2" manualBreakCount="2">
    <brk id="17" max="50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Анхзаяа Дорж</dc:creator>
  <cp:keywords/>
  <dc:description/>
  <cp:lastModifiedBy>Анхзаяа Дорж</cp:lastModifiedBy>
  <cp:lastPrinted>2023-11-24T06:54:47Z</cp:lastPrinted>
  <dcterms:created xsi:type="dcterms:W3CDTF">2023-11-10T01:26:02Z</dcterms:created>
  <dcterms:modified xsi:type="dcterms:W3CDTF">2023-12-05T11:34:21Z</dcterms:modified>
  <cp:category/>
  <cp:version/>
  <cp:contentType/>
  <cp:contentStatus/>
</cp:coreProperties>
</file>