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5\2024 statistic\NOM-24-25\САЙТАД-24-25\"/>
    </mc:Choice>
  </mc:AlternateContent>
  <xr:revisionPtr revIDLastSave="0" documentId="13_ncr:1_{5B07DC50-0482-4870-B495-06F68F6DCDB1}" xr6:coauthVersionLast="47" xr6:coauthVersionMax="47" xr10:uidLastSave="{00000000-0000-0000-0000-000000000000}"/>
  <bookViews>
    <workbookView xWindow="-28920" yWindow="-120" windowWidth="29040" windowHeight="15720" activeTab="5" xr2:uid="{D9975CAF-B0DB-4FBD-95D4-7BBED44E1466}"/>
  </bookViews>
  <sheets>
    <sheet name="А-СӨБ-1" sheetId="1" r:id="rId1"/>
    <sheet name="А-СӨБ-1.1" sheetId="2" r:id="rId2"/>
    <sheet name="А-СӨБ-2" sheetId="3" r:id="rId3"/>
    <sheet name="А-СӨБ-2.1" sheetId="4" r:id="rId4"/>
    <sheet name="суралцагч дүүргээр" sheetId="5" r:id="rId5"/>
    <sheet name="багш ажилтан дүүргээр" sheetId="6" r:id="rId6"/>
  </sheets>
  <definedNames>
    <definedName name="_xlnm.Print_Area" localSheetId="0">'А-СӨБ-1'!$A$1:$U$62</definedName>
    <definedName name="_xlnm.Print_Area" localSheetId="2">'А-СӨБ-2'!$A$1:$O$51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6" l="1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D30" i="6" s="1"/>
  <c r="C33" i="6"/>
  <c r="D32" i="6"/>
  <c r="C32" i="6"/>
  <c r="D31" i="6"/>
  <c r="C31" i="6"/>
  <c r="C30" i="6" s="1"/>
  <c r="C8" i="6" s="1"/>
  <c r="R30" i="6"/>
  <c r="Q30" i="6"/>
  <c r="P30" i="6"/>
  <c r="P8" i="6" s="1"/>
  <c r="O30" i="6"/>
  <c r="N30" i="6"/>
  <c r="N8" i="6" s="1"/>
  <c r="M30" i="6"/>
  <c r="M8" i="6" s="1"/>
  <c r="L30" i="6"/>
  <c r="L8" i="6" s="1"/>
  <c r="K30" i="6"/>
  <c r="K8" i="6" s="1"/>
  <c r="J30" i="6"/>
  <c r="J8" i="6" s="1"/>
  <c r="I30" i="6"/>
  <c r="I8" i="6" s="1"/>
  <c r="H30" i="6"/>
  <c r="H8" i="6" s="1"/>
  <c r="G30" i="6"/>
  <c r="G8" i="6" s="1"/>
  <c r="F30" i="6"/>
  <c r="F8" i="6" s="1"/>
  <c r="E30" i="6"/>
  <c r="E8" i="6" s="1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R8" i="6"/>
  <c r="Q8" i="6"/>
  <c r="O8" i="6"/>
  <c r="P43" i="5"/>
  <c r="G43" i="5"/>
  <c r="C43" i="5"/>
  <c r="P42" i="5"/>
  <c r="G42" i="5"/>
  <c r="C42" i="5"/>
  <c r="P41" i="5"/>
  <c r="G41" i="5"/>
  <c r="C41" i="5"/>
  <c r="P40" i="5"/>
  <c r="G40" i="5"/>
  <c r="C40" i="5"/>
  <c r="P39" i="5"/>
  <c r="G39" i="5"/>
  <c r="C39" i="5"/>
  <c r="P38" i="5"/>
  <c r="G38" i="5"/>
  <c r="C38" i="5"/>
  <c r="P37" i="5"/>
  <c r="G37" i="5"/>
  <c r="C37" i="5"/>
  <c r="P36" i="5"/>
  <c r="G36" i="5"/>
  <c r="C36" i="5"/>
  <c r="P35" i="5"/>
  <c r="G35" i="5"/>
  <c r="C35" i="5"/>
  <c r="P34" i="5"/>
  <c r="G34" i="5"/>
  <c r="C34" i="5"/>
  <c r="R33" i="5"/>
  <c r="Q33" i="5"/>
  <c r="P33" i="5" s="1"/>
  <c r="O33" i="5"/>
  <c r="N33" i="5"/>
  <c r="M33" i="5"/>
  <c r="L33" i="5"/>
  <c r="K33" i="5"/>
  <c r="J33" i="5"/>
  <c r="I33" i="5"/>
  <c r="H33" i="5"/>
  <c r="F33" i="5"/>
  <c r="E33" i="5"/>
  <c r="D33" i="5"/>
  <c r="C33" i="5"/>
  <c r="P32" i="5"/>
  <c r="G32" i="5"/>
  <c r="C32" i="5"/>
  <c r="P31" i="5"/>
  <c r="G31" i="5"/>
  <c r="C31" i="5"/>
  <c r="P30" i="5"/>
  <c r="P29" i="5" s="1"/>
  <c r="G30" i="5"/>
  <c r="C30" i="5"/>
  <c r="C29" i="5" s="1"/>
  <c r="R29" i="5"/>
  <c r="Q29" i="5"/>
  <c r="O29" i="5"/>
  <c r="N29" i="5"/>
  <c r="M29" i="5"/>
  <c r="L29" i="5"/>
  <c r="K29" i="5"/>
  <c r="J29" i="5"/>
  <c r="I29" i="5"/>
  <c r="H29" i="5"/>
  <c r="F29" i="5"/>
  <c r="E29" i="5"/>
  <c r="D29" i="5"/>
  <c r="P28" i="5"/>
  <c r="G28" i="5"/>
  <c r="C28" i="5"/>
  <c r="P27" i="5"/>
  <c r="G27" i="5"/>
  <c r="C27" i="5"/>
  <c r="P26" i="5"/>
  <c r="G26" i="5"/>
  <c r="C26" i="5"/>
  <c r="P25" i="5"/>
  <c r="G25" i="5"/>
  <c r="C25" i="5"/>
  <c r="P24" i="5"/>
  <c r="G24" i="5"/>
  <c r="C24" i="5"/>
  <c r="P23" i="5"/>
  <c r="G23" i="5"/>
  <c r="C23" i="5"/>
  <c r="P22" i="5"/>
  <c r="G22" i="5"/>
  <c r="C22" i="5"/>
  <c r="R21" i="5"/>
  <c r="Q21" i="5"/>
  <c r="O21" i="5"/>
  <c r="N21" i="5"/>
  <c r="M21" i="5"/>
  <c r="L21" i="5"/>
  <c r="K21" i="5"/>
  <c r="J21" i="5"/>
  <c r="I21" i="5"/>
  <c r="H21" i="5"/>
  <c r="F21" i="5"/>
  <c r="E21" i="5"/>
  <c r="D21" i="5"/>
  <c r="P20" i="5"/>
  <c r="G20" i="5"/>
  <c r="C20" i="5"/>
  <c r="P19" i="5"/>
  <c r="G19" i="5"/>
  <c r="C19" i="5"/>
  <c r="P18" i="5"/>
  <c r="G18" i="5"/>
  <c r="C18" i="5"/>
  <c r="P17" i="5"/>
  <c r="G17" i="5"/>
  <c r="C17" i="5"/>
  <c r="P16" i="5"/>
  <c r="G16" i="5"/>
  <c r="C16" i="5"/>
  <c r="P15" i="5"/>
  <c r="G15" i="5"/>
  <c r="C15" i="5"/>
  <c r="R14" i="5"/>
  <c r="Q14" i="5"/>
  <c r="O14" i="5"/>
  <c r="N14" i="5"/>
  <c r="M14" i="5"/>
  <c r="L14" i="5"/>
  <c r="K14" i="5"/>
  <c r="J14" i="5"/>
  <c r="I14" i="5"/>
  <c r="H14" i="5"/>
  <c r="F14" i="5"/>
  <c r="E14" i="5"/>
  <c r="D14" i="5"/>
  <c r="P13" i="5"/>
  <c r="G13" i="5"/>
  <c r="C13" i="5"/>
  <c r="P12" i="5"/>
  <c r="G12" i="5"/>
  <c r="C12" i="5"/>
  <c r="P11" i="5"/>
  <c r="G11" i="5"/>
  <c r="C11" i="5"/>
  <c r="P10" i="5"/>
  <c r="G10" i="5"/>
  <c r="C10" i="5"/>
  <c r="P9" i="5"/>
  <c r="G9" i="5"/>
  <c r="C9" i="5"/>
  <c r="R8" i="5"/>
  <c r="Q8" i="5"/>
  <c r="O8" i="5"/>
  <c r="N8" i="5"/>
  <c r="M8" i="5"/>
  <c r="L8" i="5"/>
  <c r="K8" i="5"/>
  <c r="K7" i="5" s="1"/>
  <c r="J8" i="5"/>
  <c r="I8" i="5"/>
  <c r="H8" i="5"/>
  <c r="F8" i="5"/>
  <c r="E8" i="5"/>
  <c r="D8" i="5"/>
  <c r="E7" i="5" l="1"/>
  <c r="F7" i="5"/>
  <c r="J7" i="5"/>
  <c r="H7" i="5"/>
  <c r="I7" i="5"/>
  <c r="M7" i="5"/>
  <c r="G21" i="5"/>
  <c r="P21" i="5"/>
  <c r="L7" i="5"/>
  <c r="P8" i="5"/>
  <c r="Q7" i="5"/>
  <c r="P14" i="5"/>
  <c r="P7" i="5"/>
  <c r="R7" i="5"/>
  <c r="G14" i="5"/>
  <c r="C21" i="5"/>
  <c r="C7" i="5" s="1"/>
  <c r="D7" i="5"/>
  <c r="N7" i="5"/>
  <c r="C14" i="5"/>
  <c r="O7" i="5"/>
  <c r="G33" i="5"/>
  <c r="C8" i="5"/>
  <c r="D8" i="6"/>
  <c r="G8" i="5"/>
  <c r="G29" i="5"/>
  <c r="G7" i="5" l="1"/>
  <c r="V17" i="4" l="1"/>
  <c r="F18" i="3" l="1"/>
  <c r="G18" i="3"/>
  <c r="H18" i="3"/>
  <c r="H15" i="3" s="1"/>
  <c r="I18" i="3"/>
  <c r="I15" i="3" s="1"/>
  <c r="J18" i="3"/>
  <c r="J15" i="3" s="1"/>
  <c r="K18" i="3"/>
  <c r="K15" i="3" s="1"/>
  <c r="L18" i="3"/>
  <c r="L15" i="3" s="1"/>
  <c r="M18" i="3"/>
  <c r="M15" i="3" s="1"/>
  <c r="N18" i="3"/>
  <c r="O18" i="3"/>
  <c r="F15" i="3"/>
  <c r="G15" i="3"/>
  <c r="N15" i="3"/>
  <c r="O15" i="3"/>
  <c r="H43" i="4" l="1"/>
  <c r="G43" i="4"/>
  <c r="H42" i="4"/>
  <c r="G42" i="4"/>
  <c r="H41" i="4"/>
  <c r="H39" i="4" s="1"/>
  <c r="G41" i="4"/>
  <c r="G39" i="4" s="1"/>
  <c r="H40" i="4"/>
  <c r="G40" i="4"/>
  <c r="AA39" i="4"/>
  <c r="Z39" i="4"/>
  <c r="Y39" i="4"/>
  <c r="X39" i="4"/>
  <c r="W39" i="4"/>
  <c r="V39" i="4"/>
  <c r="U39" i="4"/>
  <c r="T39" i="4"/>
  <c r="S39" i="4"/>
  <c r="R39" i="4"/>
  <c r="N39" i="4"/>
  <c r="M39" i="4"/>
  <c r="L39" i="4"/>
  <c r="K39" i="4"/>
  <c r="J39" i="4"/>
  <c r="I39" i="4"/>
  <c r="F39" i="4"/>
  <c r="E39" i="4"/>
  <c r="D39" i="4"/>
  <c r="C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AA31" i="4"/>
  <c r="Z31" i="4"/>
  <c r="Y31" i="4"/>
  <c r="X31" i="4"/>
  <c r="W31" i="4"/>
  <c r="V31" i="4"/>
  <c r="U31" i="4"/>
  <c r="T31" i="4"/>
  <c r="S31" i="4"/>
  <c r="R31" i="4"/>
  <c r="N31" i="4"/>
  <c r="M31" i="4"/>
  <c r="L31" i="4"/>
  <c r="K31" i="4"/>
  <c r="J31" i="4"/>
  <c r="I31" i="4"/>
  <c r="H31" i="4"/>
  <c r="G31" i="4"/>
  <c r="F31" i="4"/>
  <c r="E31" i="4"/>
  <c r="D31" i="4"/>
  <c r="C31" i="4"/>
  <c r="H30" i="4"/>
  <c r="G30" i="4"/>
  <c r="H29" i="4"/>
  <c r="G29" i="4"/>
  <c r="H28" i="4"/>
  <c r="G28" i="4"/>
  <c r="H27" i="4"/>
  <c r="G27" i="4"/>
  <c r="H26" i="4"/>
  <c r="G26" i="4"/>
  <c r="H25" i="4"/>
  <c r="H24" i="4" s="1"/>
  <c r="G25" i="4"/>
  <c r="G24" i="4" s="1"/>
  <c r="AA24" i="4"/>
  <c r="Z24" i="4"/>
  <c r="Y24" i="4"/>
  <c r="X24" i="4"/>
  <c r="W24" i="4"/>
  <c r="V24" i="4"/>
  <c r="U24" i="4"/>
  <c r="T24" i="4"/>
  <c r="S24" i="4"/>
  <c r="R24" i="4"/>
  <c r="N24" i="4"/>
  <c r="M24" i="4"/>
  <c r="L24" i="4"/>
  <c r="K24" i="4"/>
  <c r="J24" i="4"/>
  <c r="I24" i="4"/>
  <c r="F24" i="4"/>
  <c r="E24" i="4"/>
  <c r="D24" i="4"/>
  <c r="C24" i="4"/>
  <c r="H23" i="4"/>
  <c r="G23" i="4"/>
  <c r="H22" i="4"/>
  <c r="G22" i="4"/>
  <c r="H21" i="4"/>
  <c r="G21" i="4"/>
  <c r="H20" i="4"/>
  <c r="G20" i="4"/>
  <c r="H19" i="4"/>
  <c r="H18" i="4" s="1"/>
  <c r="G19" i="4"/>
  <c r="G18" i="4" s="1"/>
  <c r="AA18" i="4"/>
  <c r="Z18" i="4"/>
  <c r="Y18" i="4"/>
  <c r="Y17" i="4" s="1"/>
  <c r="X18" i="4"/>
  <c r="X17" i="4" s="1"/>
  <c r="W18" i="4"/>
  <c r="W17" i="4" s="1"/>
  <c r="V18" i="4"/>
  <c r="U18" i="4"/>
  <c r="U17" i="4" s="1"/>
  <c r="T18" i="4"/>
  <c r="T17" i="4" s="1"/>
  <c r="S18" i="4"/>
  <c r="R18" i="4"/>
  <c r="N18" i="4"/>
  <c r="N17" i="4" s="1"/>
  <c r="M18" i="4"/>
  <c r="M17" i="4" s="1"/>
  <c r="L18" i="4"/>
  <c r="L17" i="4" s="1"/>
  <c r="K18" i="4"/>
  <c r="K17" i="4" s="1"/>
  <c r="J18" i="4"/>
  <c r="J17" i="4" s="1"/>
  <c r="I18" i="4"/>
  <c r="I17" i="4" s="1"/>
  <c r="F18" i="4"/>
  <c r="F17" i="4" s="1"/>
  <c r="E18" i="4"/>
  <c r="E17" i="4" s="1"/>
  <c r="D18" i="4"/>
  <c r="D17" i="4" s="1"/>
  <c r="C18" i="4"/>
  <c r="C17" i="4" s="1"/>
  <c r="AA17" i="4"/>
  <c r="Z17" i="4"/>
  <c r="S17" i="4"/>
  <c r="R17" i="4"/>
  <c r="G17" i="4" l="1"/>
  <c r="H17" i="4"/>
  <c r="E40" i="3" l="1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7" i="3"/>
  <c r="D17" i="3"/>
  <c r="E16" i="3"/>
  <c r="D16" i="3"/>
  <c r="E18" i="3" l="1"/>
  <c r="D18" i="3"/>
  <c r="D15" i="3" s="1"/>
  <c r="E15" i="3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G34" i="1" s="1"/>
  <c r="F35" i="1"/>
  <c r="T34" i="1"/>
  <c r="S34" i="1"/>
  <c r="R34" i="1"/>
  <c r="Q34" i="1"/>
  <c r="P34" i="1"/>
  <c r="O34" i="1"/>
  <c r="N34" i="1"/>
  <c r="M34" i="1"/>
  <c r="K34" i="1"/>
  <c r="J34" i="1"/>
  <c r="I34" i="1"/>
  <c r="H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G25" i="1" s="1"/>
  <c r="F26" i="1"/>
  <c r="F25" i="1" s="1"/>
  <c r="U25" i="1"/>
  <c r="T25" i="1"/>
  <c r="S25" i="1"/>
  <c r="R25" i="1"/>
  <c r="Q25" i="1"/>
  <c r="P25" i="1"/>
  <c r="O25" i="1"/>
  <c r="N25" i="1"/>
  <c r="M25" i="1"/>
  <c r="K25" i="1"/>
  <c r="K18" i="1" s="1"/>
  <c r="J25" i="1"/>
  <c r="I25" i="1"/>
  <c r="H25" i="1"/>
  <c r="G24" i="1"/>
  <c r="F24" i="1"/>
  <c r="G23" i="1"/>
  <c r="F23" i="1"/>
  <c r="G22" i="1"/>
  <c r="F22" i="1"/>
  <c r="G21" i="1"/>
  <c r="F21" i="1"/>
  <c r="G20" i="1"/>
  <c r="G19" i="1" s="1"/>
  <c r="F20" i="1"/>
  <c r="F19" i="1" s="1"/>
  <c r="U19" i="1"/>
  <c r="U18" i="1" s="1"/>
  <c r="T19" i="1"/>
  <c r="T18" i="1" s="1"/>
  <c r="S19" i="1"/>
  <c r="S18" i="1" s="1"/>
  <c r="R19" i="1"/>
  <c r="R18" i="1" s="1"/>
  <c r="Q19" i="1"/>
  <c r="Q18" i="1" s="1"/>
  <c r="P19" i="1"/>
  <c r="O19" i="1"/>
  <c r="N19" i="1"/>
  <c r="M19" i="1"/>
  <c r="M18" i="1" s="1"/>
  <c r="K19" i="1"/>
  <c r="J19" i="1"/>
  <c r="J18" i="1" s="1"/>
  <c r="I19" i="1"/>
  <c r="I18" i="1" s="1"/>
  <c r="H19" i="1"/>
  <c r="H18" i="1" s="1"/>
  <c r="F34" i="1" l="1"/>
  <c r="N18" i="1"/>
  <c r="O18" i="1"/>
  <c r="P18" i="1"/>
  <c r="F18" i="1"/>
  <c r="G18" i="1"/>
  <c r="T41" i="2" l="1"/>
  <c r="S41" i="2"/>
  <c r="I41" i="2"/>
  <c r="H41" i="2"/>
  <c r="T40" i="2"/>
  <c r="S40" i="2"/>
  <c r="I40" i="2"/>
  <c r="H40" i="2"/>
  <c r="T39" i="2"/>
  <c r="S39" i="2"/>
  <c r="I39" i="2"/>
  <c r="H39" i="2"/>
  <c r="T38" i="2"/>
  <c r="T37" i="2" s="1"/>
  <c r="S38" i="2"/>
  <c r="S37" i="2" s="1"/>
  <c r="I38" i="2"/>
  <c r="I37" i="2" s="1"/>
  <c r="H38" i="2"/>
  <c r="H37" i="2" s="1"/>
  <c r="AB37" i="2"/>
  <c r="AA37" i="2"/>
  <c r="Z37" i="2"/>
  <c r="Y37" i="2"/>
  <c r="X37" i="2"/>
  <c r="W37" i="2"/>
  <c r="V37" i="2"/>
  <c r="U37" i="2"/>
  <c r="R37" i="2"/>
  <c r="Q37" i="2"/>
  <c r="O37" i="2"/>
  <c r="N37" i="2"/>
  <c r="M37" i="2"/>
  <c r="L37" i="2"/>
  <c r="K37" i="2"/>
  <c r="J37" i="2"/>
  <c r="G37" i="2"/>
  <c r="F37" i="2"/>
  <c r="E37" i="2"/>
  <c r="D37" i="2"/>
  <c r="C37" i="2"/>
  <c r="T36" i="2"/>
  <c r="S36" i="2"/>
  <c r="I36" i="2"/>
  <c r="H36" i="2"/>
  <c r="T35" i="2"/>
  <c r="S35" i="2"/>
  <c r="I35" i="2"/>
  <c r="H35" i="2"/>
  <c r="T34" i="2"/>
  <c r="S34" i="2"/>
  <c r="I34" i="2"/>
  <c r="H34" i="2"/>
  <c r="T33" i="2"/>
  <c r="S33" i="2"/>
  <c r="I33" i="2"/>
  <c r="H33" i="2"/>
  <c r="T32" i="2"/>
  <c r="S32" i="2"/>
  <c r="I32" i="2"/>
  <c r="H32" i="2"/>
  <c r="H29" i="2" s="1"/>
  <c r="T31" i="2"/>
  <c r="T29" i="2" s="1"/>
  <c r="S31" i="2"/>
  <c r="S29" i="2" s="1"/>
  <c r="I31" i="2"/>
  <c r="H31" i="2"/>
  <c r="T30" i="2"/>
  <c r="S30" i="2"/>
  <c r="I30" i="2"/>
  <c r="H30" i="2"/>
  <c r="AB29" i="2"/>
  <c r="AA29" i="2"/>
  <c r="Z29" i="2"/>
  <c r="Y29" i="2"/>
  <c r="X29" i="2"/>
  <c r="W29" i="2"/>
  <c r="V29" i="2"/>
  <c r="U29" i="2"/>
  <c r="R29" i="2"/>
  <c r="Q29" i="2"/>
  <c r="O29" i="2"/>
  <c r="N29" i="2"/>
  <c r="M29" i="2"/>
  <c r="L29" i="2"/>
  <c r="K29" i="2"/>
  <c r="J29" i="2"/>
  <c r="G29" i="2"/>
  <c r="F29" i="2"/>
  <c r="E29" i="2"/>
  <c r="D29" i="2"/>
  <c r="C29" i="2"/>
  <c r="T28" i="2"/>
  <c r="S28" i="2"/>
  <c r="I28" i="2"/>
  <c r="H28" i="2"/>
  <c r="T27" i="2"/>
  <c r="S27" i="2"/>
  <c r="I27" i="2"/>
  <c r="H27" i="2"/>
  <c r="T26" i="2"/>
  <c r="S26" i="2"/>
  <c r="I26" i="2"/>
  <c r="H26" i="2"/>
  <c r="T25" i="2"/>
  <c r="S25" i="2"/>
  <c r="I25" i="2"/>
  <c r="H25" i="2"/>
  <c r="T24" i="2"/>
  <c r="S24" i="2"/>
  <c r="I24" i="2"/>
  <c r="H24" i="2"/>
  <c r="T23" i="2"/>
  <c r="S23" i="2"/>
  <c r="I23" i="2"/>
  <c r="H23" i="2"/>
  <c r="AB22" i="2"/>
  <c r="AA22" i="2"/>
  <c r="Z22" i="2"/>
  <c r="Y22" i="2"/>
  <c r="X22" i="2"/>
  <c r="W22" i="2"/>
  <c r="V22" i="2"/>
  <c r="U22" i="2"/>
  <c r="R22" i="2"/>
  <c r="Q22" i="2"/>
  <c r="O22" i="2"/>
  <c r="N22" i="2"/>
  <c r="M22" i="2"/>
  <c r="L22" i="2"/>
  <c r="K22" i="2"/>
  <c r="J22" i="2"/>
  <c r="G22" i="2"/>
  <c r="F22" i="2"/>
  <c r="E22" i="2"/>
  <c r="D22" i="2"/>
  <c r="C22" i="2"/>
  <c r="T21" i="2"/>
  <c r="S21" i="2"/>
  <c r="I21" i="2"/>
  <c r="H21" i="2"/>
  <c r="T20" i="2"/>
  <c r="S20" i="2"/>
  <c r="I20" i="2"/>
  <c r="H20" i="2"/>
  <c r="T19" i="2"/>
  <c r="S19" i="2"/>
  <c r="I19" i="2"/>
  <c r="H19" i="2"/>
  <c r="T18" i="2"/>
  <c r="S18" i="2"/>
  <c r="I18" i="2"/>
  <c r="H18" i="2"/>
  <c r="T17" i="2"/>
  <c r="S17" i="2"/>
  <c r="I17" i="2"/>
  <c r="H17" i="2"/>
  <c r="AB16" i="2"/>
  <c r="AA16" i="2"/>
  <c r="Z16" i="2"/>
  <c r="Y16" i="2"/>
  <c r="X16" i="2"/>
  <c r="W16" i="2"/>
  <c r="V16" i="2"/>
  <c r="U16" i="2"/>
  <c r="R16" i="2"/>
  <c r="Q16" i="2"/>
  <c r="O16" i="2"/>
  <c r="N16" i="2"/>
  <c r="M16" i="2"/>
  <c r="L16" i="2"/>
  <c r="K16" i="2"/>
  <c r="J16" i="2"/>
  <c r="G16" i="2"/>
  <c r="F16" i="2"/>
  <c r="E16" i="2"/>
  <c r="D16" i="2"/>
  <c r="C16" i="2"/>
  <c r="V15" i="2" l="1"/>
  <c r="Y15" i="2"/>
  <c r="AA15" i="2"/>
  <c r="H16" i="2"/>
  <c r="H15" i="2" s="1"/>
  <c r="E15" i="2"/>
  <c r="T16" i="2"/>
  <c r="T15" i="2" s="1"/>
  <c r="N15" i="2"/>
  <c r="I16" i="2"/>
  <c r="W15" i="2"/>
  <c r="S16" i="2"/>
  <c r="G15" i="2"/>
  <c r="T22" i="2"/>
  <c r="M15" i="2"/>
  <c r="Q15" i="2"/>
  <c r="I29" i="2"/>
  <c r="R15" i="2"/>
  <c r="AB15" i="2"/>
  <c r="H22" i="2"/>
  <c r="I22" i="2"/>
  <c r="F15" i="2"/>
  <c r="D15" i="2"/>
  <c r="S22" i="2"/>
  <c r="J15" i="2"/>
  <c r="O15" i="2"/>
  <c r="K15" i="2"/>
  <c r="L15" i="2"/>
  <c r="Z15" i="2"/>
  <c r="U15" i="2"/>
  <c r="X15" i="2"/>
  <c r="C15" i="2"/>
  <c r="I15" i="2" l="1"/>
  <c r="S15" i="2"/>
</calcChain>
</file>

<file path=xl/sharedStrings.xml><?xml version="1.0" encoding="utf-8"?>
<sst xmlns="http://schemas.openxmlformats.org/spreadsheetml/2006/main" count="588" uniqueCount="190">
  <si>
    <t>Yзүүлэлт</t>
  </si>
  <si>
    <t>МД</t>
  </si>
  <si>
    <t>Бүгд</t>
  </si>
  <si>
    <t>Насаар</t>
  </si>
  <si>
    <t>Бүлэг</t>
  </si>
  <si>
    <t>2 хүртэлх</t>
  </si>
  <si>
    <t>Эм</t>
  </si>
  <si>
    <t>А</t>
  </si>
  <si>
    <t>Б</t>
  </si>
  <si>
    <t>1. СӨБ-д хамрагдаж байгаа хүүхэд</t>
  </si>
  <si>
    <t xml:space="preserve">1.1 Үндсэн сургалтад хамрагдаж байгаа хүүхэд  </t>
  </si>
  <si>
    <t>Бага</t>
  </si>
  <si>
    <t>Дунд</t>
  </si>
  <si>
    <t>Ахлах</t>
  </si>
  <si>
    <t>Бэлтгэл</t>
  </si>
  <si>
    <t>Холимог</t>
  </si>
  <si>
    <t>1.2  Хувилбарт  сургалтад хамрагдаж байгаа хүүхэд</t>
  </si>
  <si>
    <t>Ээлжийн</t>
  </si>
  <si>
    <t>Нүүдлийн</t>
  </si>
  <si>
    <t>Явуулын багшийн сургалтанд хамрагдагчид</t>
  </si>
  <si>
    <t>1.3 Малчдын хүүхэд</t>
  </si>
  <si>
    <t>х</t>
  </si>
  <si>
    <t>1.4 Шинээр элссэн хүүхэд</t>
  </si>
  <si>
    <t>1.5 Халамж эдэлдэг хүүхэд</t>
  </si>
  <si>
    <t>1.6 Бүтэн өнчин хүүхэд</t>
  </si>
  <si>
    <t>1.7 Хагас өнчин</t>
  </si>
  <si>
    <t>1.8 Хөгжлийн бэршээлтэй хүүхэд</t>
  </si>
  <si>
    <t>Төрөл</t>
  </si>
  <si>
    <t>Төрөлхийн</t>
  </si>
  <si>
    <t>Олдмол</t>
  </si>
  <si>
    <t>Хэлбэр</t>
  </si>
  <si>
    <t>Харааны</t>
  </si>
  <si>
    <t>Ярианы</t>
  </si>
  <si>
    <t>Сонсголын</t>
  </si>
  <si>
    <t>Хөдөлгөөний</t>
  </si>
  <si>
    <t>Сэтгэцийн</t>
  </si>
  <si>
    <t>Оюуны</t>
  </si>
  <si>
    <t>Аутизм</t>
  </si>
  <si>
    <t>Дауны хам шинж</t>
  </si>
  <si>
    <t>Хавсарсан</t>
  </si>
  <si>
    <t>Балансын шалгалт:  багана1=багана(3+5+7+9+11+13),  багана2=багана(4+6+8+10+12+14), мөр1=мөр(2+8),  мөр2=мөр(3÷7), мөр8=мөр(9÷11),  мөр17=мөр(18+19)=мөр(20÷28)</t>
  </si>
  <si>
    <t>Аймаг,нийслэл</t>
  </si>
  <si>
    <t>Цэцэрлэгийн тоо</t>
  </si>
  <si>
    <t>Бүлгийн тоо</t>
  </si>
  <si>
    <t>СӨБ-д хамрагдагчид</t>
  </si>
  <si>
    <t>насны бүлгээр</t>
  </si>
  <si>
    <t>Малчдын хүүхэд</t>
  </si>
  <si>
    <t>Төрийн өмчийн</t>
  </si>
  <si>
    <t>Орон нутгийн өмчийн</t>
  </si>
  <si>
    <t>Хувийн өмчийн</t>
  </si>
  <si>
    <t>Үндсэн</t>
  </si>
  <si>
    <t>Хувил-барт</t>
  </si>
  <si>
    <t>3-5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</si>
  <si>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</si>
  <si>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</si>
  <si>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</si>
  <si>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</si>
  <si>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</si>
  <si>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</si>
  <si>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</si>
  <si>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</si>
  <si>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</si>
  <si>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</si>
  <si>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</si>
  <si>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</si>
  <si>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</si>
  <si>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</si>
  <si>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</si>
  <si>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</si>
  <si>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</si>
  <si>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</si>
  <si>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</si>
  <si>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</si>
  <si>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</si>
  <si>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</si>
  <si>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</si>
  <si>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</si>
  <si>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</si>
  <si>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Улсын дүн </t>
  </si>
  <si>
    <r>
      <t xml:space="preserve">Баруун бүс </t>
    </r>
    <r>
      <rPr>
        <b/>
        <i/>
        <sz val="10"/>
        <rFont val="Arial"/>
        <family val="2"/>
      </rPr>
      <t/>
    </r>
  </si>
  <si>
    <t>Баян-Өлгий</t>
  </si>
  <si>
    <t>Говь-Алтай</t>
  </si>
  <si>
    <t>Завхан</t>
  </si>
  <si>
    <t>Увс</t>
  </si>
  <si>
    <t>Ховд</t>
  </si>
  <si>
    <t xml:space="preserve">Хангайн бүс </t>
  </si>
  <si>
    <t>Архангай</t>
  </si>
  <si>
    <t>Баянхонгор</t>
  </si>
  <si>
    <t>Булган</t>
  </si>
  <si>
    <t xml:space="preserve">Орхон </t>
  </si>
  <si>
    <t>Өвөрхангай</t>
  </si>
  <si>
    <t>Хөвсгөл</t>
  </si>
  <si>
    <t>Төвийн бүс</t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</si>
  <si>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</si>
  <si>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</si>
  <si>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</si>
  <si>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</si>
  <si>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</si>
  <si>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</si>
  <si>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</si>
  <si>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t xml:space="preserve">Зүүн бүс </t>
  </si>
  <si>
    <t>Дорнод</t>
  </si>
  <si>
    <t>Сүхбаатар</t>
  </si>
  <si>
    <t>Хэнтий</t>
  </si>
  <si>
    <t>26</t>
  </si>
  <si>
    <t>Улаанбаатар</t>
  </si>
  <si>
    <t>27</t>
  </si>
  <si>
    <t>Балансын шалгалт: багана6=багана(8+10+12+14), багана7=багана(9+11+13+15), багана16=багана(18+20+22+24), багана17=багана(19+21+23+25), мөр1=мөр(2+8+15+23+27), мөр2=мөр(3÷7), мөр8=мөр(9÷14), мөр15=мөр(16÷22), мөр23=мөр(24÷26)</t>
  </si>
  <si>
    <t>А-СӨБ-2</t>
  </si>
  <si>
    <t>БYГД</t>
  </si>
  <si>
    <t>Өмчийн хэлбэрээр</t>
  </si>
  <si>
    <t>Гэрээгээр ажиллаж      байгаа*</t>
  </si>
  <si>
    <t>Тэтгэвэрээ тогтоолгоод ажиллаж байгаа</t>
  </si>
  <si>
    <t xml:space="preserve">Төрийн өмчийн </t>
  </si>
  <si>
    <t xml:space="preserve">Орон нутгийн өмчийн </t>
  </si>
  <si>
    <t xml:space="preserve">Хувийн өмчийн </t>
  </si>
  <si>
    <t xml:space="preserve">БҮГД </t>
  </si>
  <si>
    <t>Эрхлэгч</t>
  </si>
  <si>
    <t>Арга зүйч</t>
  </si>
  <si>
    <r>
      <t xml:space="preserve">Үндсэн багш </t>
    </r>
    <r>
      <rPr>
        <b/>
        <i/>
        <sz val="10"/>
        <rFont val="Arial"/>
        <family val="2"/>
      </rPr>
      <t/>
    </r>
  </si>
  <si>
    <t>Бүлгийн</t>
  </si>
  <si>
    <t xml:space="preserve">Дуу хөгжмийн </t>
  </si>
  <si>
    <t>Биеийн тамирын</t>
  </si>
  <si>
    <t>Тусгай мэргэжлийн багш</t>
  </si>
  <si>
    <t>Ээлжийн бүлгийн</t>
  </si>
  <si>
    <t>Нүүдлийн бүлгийн</t>
  </si>
  <si>
    <t>Явуулын багш</t>
  </si>
  <si>
    <t>Туслах багш</t>
  </si>
  <si>
    <t>Ээлжийн багш</t>
  </si>
  <si>
    <t>Сэргээн засалч</t>
  </si>
  <si>
    <t>Нийгмийн ажилтан</t>
  </si>
  <si>
    <t>Нягтлан бодогч</t>
  </si>
  <si>
    <t>Нярав</t>
  </si>
  <si>
    <t>Эмч</t>
  </si>
  <si>
    <t>Тогооч</t>
  </si>
  <si>
    <t>Сантехникч</t>
  </si>
  <si>
    <t>Цахилгаанчин</t>
  </si>
  <si>
    <t>Мужаан</t>
  </si>
  <si>
    <t>Үйлчлэгч</t>
  </si>
  <si>
    <t>Манаач, жижүүр</t>
  </si>
  <si>
    <t>Уурын зуухны галч</t>
  </si>
  <si>
    <t>Бусад</t>
  </si>
  <si>
    <t>Балансын шалгалт:  багана1=багана(3+5+7),  багана2=багана(4+6+8), мөр1=мөр(2÷4)+мөр(12÷26), мөр4=мөр(5÷11)</t>
  </si>
  <si>
    <t>Үндсэн багш</t>
  </si>
  <si>
    <t>Тусгай мэргэжлийн</t>
  </si>
  <si>
    <t xml:space="preserve">Төвийн бүс </t>
  </si>
  <si>
    <t>Балансын шалгалт: багана5=багана(7+9+11+13+15+17+19), багана6=багана (8+10+12+14+16+18+20), мөр1=мөр(2+8+15+23+27), мөр2=мөр(3÷7), мөр8=мөр(9÷14), мөр15=мөр(16÷22), мөр23=мөр(24÷26)</t>
  </si>
  <si>
    <t xml:space="preserve">2024-2025 ОНЫ ХИЧЭЭЛИЙН ЖИЛ </t>
  </si>
  <si>
    <t>1.3. СУРГУУЛИЙН ӨМНӨХ БОЛОВСРОЛЫН БАЙГУУЛЛАГЫН ЗАРИМ ҮЗҮҮЛЭЛТ (бүлэг, хүүхдийн тоо, бүсээр)</t>
  </si>
  <si>
    <t>Д/д</t>
  </si>
  <si>
    <t>Аймаг, нийслэл</t>
  </si>
  <si>
    <t>Цэцэрлэг</t>
  </si>
  <si>
    <t xml:space="preserve">Үүнээс: </t>
  </si>
  <si>
    <t>Нийт бүлэг</t>
  </si>
  <si>
    <t>Үндсэн сургалтын бүлэг</t>
  </si>
  <si>
    <t>Хувилбарт сургалтын бүлэг</t>
  </si>
  <si>
    <t>СӨБ-ын суралцагчид</t>
  </si>
  <si>
    <t>Үүнээс</t>
  </si>
  <si>
    <t xml:space="preserve">Төрийн </t>
  </si>
  <si>
    <t>Орон нутгийн өмч</t>
  </si>
  <si>
    <t>Хувийн</t>
  </si>
  <si>
    <t xml:space="preserve">Ээлжийн </t>
  </si>
  <si>
    <t>Явуулын</t>
  </si>
  <si>
    <t>Үндсэн сургалтад</t>
  </si>
  <si>
    <t>Хувилбарт сургалтад</t>
  </si>
  <si>
    <t>БҮГД</t>
  </si>
  <si>
    <t>БАРУУН БҮС</t>
  </si>
  <si>
    <t>Баян-өлгий</t>
  </si>
  <si>
    <t>Говь-алтай</t>
  </si>
  <si>
    <t>ХАНГАЙН БҮС</t>
  </si>
  <si>
    <t>Орхон</t>
  </si>
  <si>
    <t>ТӨВИЙН БҮС</t>
  </si>
  <si>
    <t>Дархан-уул</t>
  </si>
  <si>
    <t>ЗҮҮН БҮС</t>
  </si>
  <si>
    <t>УЛААНБААТАР</t>
  </si>
  <si>
    <t xml:space="preserve">   Багануур</t>
  </si>
  <si>
    <t xml:space="preserve">   Багахангай</t>
  </si>
  <si>
    <t xml:space="preserve">   Баянгол</t>
  </si>
  <si>
    <t xml:space="preserve">   Баянзүрх</t>
  </si>
  <si>
    <t xml:space="preserve">   Налайх</t>
  </si>
  <si>
    <t xml:space="preserve">   Сонгинохайрхан</t>
  </si>
  <si>
    <t xml:space="preserve">   Сүхбаатар</t>
  </si>
  <si>
    <t xml:space="preserve">   Чингэлтэй</t>
  </si>
  <si>
    <t xml:space="preserve">   Хан-Уул</t>
  </si>
  <si>
    <t>Төмөр замын харьяа</t>
  </si>
  <si>
    <t>Үүнээс:</t>
  </si>
  <si>
    <t>1.8. ЦЭЦЭРЛЭГИЙН БАГШ НАРЫН ТАЙЛАН (аймаг, нийслэлээр)</t>
  </si>
  <si>
    <t>Тусгай хэрэгцээт боловсролын багш</t>
  </si>
  <si>
    <t>Улсын дүн</t>
  </si>
  <si>
    <t>Төмөр зам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</si>
</sst>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9"/>
      <name val="Arial Mon"/>
      <family val="2"/>
    </font>
    <font>
      <sz val="9"/>
      <color indexed="10"/>
      <name val="Arial Mon"/>
      <family val="2"/>
    </font>
    <font>
      <b/>
      <sz val="9"/>
      <name val="Arial Mon"/>
      <family val="2"/>
    </font>
    <font>
      <sz val="10"/>
      <name val="Arial Mon"/>
      <family val="2"/>
    </font>
    <font>
      <b/>
      <sz val="11"/>
      <name val="Arial Mon"/>
      <family val="2"/>
    </font>
    <font>
      <sz val="10"/>
      <color indexed="10"/>
      <name val="Arial Mon"/>
      <family val="2"/>
    </font>
    <font>
      <sz val="10"/>
      <color indexed="10"/>
      <name val="Arial"/>
      <family val="2"/>
    </font>
    <font>
      <b/>
      <sz val="10"/>
      <name val="Arial Mon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</cellStyleXfs>
  <cellXfs count="323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0" fontId="1" fillId="0" borderId="2" xfId="1" quotePrefix="1" applyBorder="1" applyAlignment="1">
      <alignment horizontal="center" vertical="center"/>
    </xf>
    <xf numFmtId="0" fontId="1" fillId="0" borderId="0" xfId="3"/>
    <xf numFmtId="0" fontId="2" fillId="2" borderId="0" xfId="3" applyFont="1" applyFill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2" borderId="0" xfId="3" applyFill="1"/>
    <xf numFmtId="0" fontId="1" fillId="0" borderId="1" xfId="1" applyBorder="1" applyAlignment="1">
      <alignment vertical="center" wrapText="1"/>
    </xf>
    <xf numFmtId="0" fontId="1" fillId="0" borderId="12" xfId="1" applyBorder="1" applyAlignment="1">
      <alignment horizontal="center" vertical="center"/>
    </xf>
    <xf numFmtId="0" fontId="7" fillId="0" borderId="0" xfId="1" applyFont="1"/>
    <xf numFmtId="0" fontId="1" fillId="0" borderId="1" xfId="5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49" fontId="1" fillId="0" borderId="1" xfId="1" applyNumberFormat="1" applyBorder="1" applyAlignment="1">
      <alignment horizontal="center"/>
    </xf>
    <xf numFmtId="0" fontId="7" fillId="0" borderId="1" xfId="5" applyFont="1" applyBorder="1" applyAlignment="1">
      <alignment wrapText="1"/>
    </xf>
    <xf numFmtId="0" fontId="1" fillId="0" borderId="1" xfId="5" applyBorder="1" applyAlignment="1">
      <alignment horizontal="left" indent="1"/>
    </xf>
    <xf numFmtId="164" fontId="1" fillId="0" borderId="1" xfId="4" applyNumberFormat="1" applyFont="1" applyBorder="1"/>
    <xf numFmtId="164" fontId="7" fillId="0" borderId="1" xfId="4" applyNumberFormat="1" applyFont="1" applyBorder="1"/>
    <xf numFmtId="0" fontId="10" fillId="0" borderId="0" xfId="1" applyFont="1"/>
    <xf numFmtId="0" fontId="11" fillId="0" borderId="0" xfId="1" applyFont="1"/>
    <xf numFmtId="0" fontId="1" fillId="0" borderId="0" xfId="1" applyAlignment="1">
      <alignment horizontal="right"/>
    </xf>
    <xf numFmtId="0" fontId="12" fillId="0" borderId="0" xfId="1" applyFont="1"/>
    <xf numFmtId="0" fontId="13" fillId="0" borderId="0" xfId="1" applyFont="1"/>
    <xf numFmtId="0" fontId="10" fillId="0" borderId="0" xfId="2" applyFont="1"/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5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16" fillId="0" borderId="0" xfId="1" applyFont="1" applyAlignment="1">
      <alignment horizontal="left"/>
    </xf>
    <xf numFmtId="0" fontId="16" fillId="0" borderId="0" xfId="1" applyFont="1"/>
    <xf numFmtId="0" fontId="1" fillId="0" borderId="5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49" fontId="7" fillId="0" borderId="1" xfId="1" quotePrefix="1" applyNumberFormat="1" applyFont="1" applyBorder="1" applyAlignment="1">
      <alignment horizontal="center" vertical="center"/>
    </xf>
    <xf numFmtId="164" fontId="7" fillId="0" borderId="2" xfId="4" applyNumberFormat="1" applyFont="1" applyBorder="1" applyAlignment="1">
      <alignment horizontal="center"/>
    </xf>
    <xf numFmtId="0" fontId="17" fillId="0" borderId="0" xfId="1" applyFont="1"/>
    <xf numFmtId="0" fontId="13" fillId="0" borderId="10" xfId="1" applyFont="1" applyBorder="1"/>
    <xf numFmtId="0" fontId="1" fillId="0" borderId="5" xfId="6" applyFont="1" applyBorder="1" applyAlignment="1">
      <alignment vertical="center"/>
    </xf>
    <xf numFmtId="49" fontId="1" fillId="0" borderId="1" xfId="1" quotePrefix="1" applyNumberFormat="1" applyBorder="1" applyAlignment="1">
      <alignment horizontal="center" vertical="center"/>
    </xf>
    <xf numFmtId="164" fontId="1" fillId="0" borderId="2" xfId="4" applyNumberFormat="1" applyFont="1" applyBorder="1" applyAlignment="1">
      <alignment horizontal="center"/>
    </xf>
    <xf numFmtId="164" fontId="1" fillId="0" borderId="1" xfId="4" applyNumberFormat="1" applyFont="1" applyBorder="1" applyAlignment="1">
      <alignment horizontal="center"/>
    </xf>
    <xf numFmtId="0" fontId="13" fillId="0" borderId="11" xfId="1" applyFont="1" applyBorder="1"/>
    <xf numFmtId="164" fontId="7" fillId="0" borderId="1" xfId="4" applyNumberFormat="1" applyFont="1" applyBorder="1" applyAlignment="1">
      <alignment horizontal="center"/>
    </xf>
    <xf numFmtId="0" fontId="1" fillId="0" borderId="8" xfId="3" applyBorder="1"/>
    <xf numFmtId="0" fontId="1" fillId="0" borderId="1" xfId="3" applyBorder="1" applyAlignment="1">
      <alignment horizontal="left" vertical="center" wrapText="1"/>
    </xf>
    <xf numFmtId="0" fontId="2" fillId="0" borderId="0" xfId="3" applyFont="1"/>
    <xf numFmtId="0" fontId="1" fillId="0" borderId="0" xfId="6" applyFont="1" applyAlignment="1">
      <alignment horizontal="left" vertical="center"/>
    </xf>
    <xf numFmtId="0" fontId="1" fillId="0" borderId="0" xfId="1" quotePrefix="1" applyAlignment="1">
      <alignment horizontal="center"/>
    </xf>
    <xf numFmtId="0" fontId="16" fillId="0" borderId="0" xfId="1" applyFont="1" applyAlignment="1">
      <alignment horizontal="center"/>
    </xf>
    <xf numFmtId="0" fontId="18" fillId="2" borderId="0" xfId="3" applyFont="1" applyFill="1"/>
    <xf numFmtId="0" fontId="18" fillId="2" borderId="0" xfId="3" applyFont="1" applyFill="1" applyAlignment="1">
      <alignment horizontal="center"/>
    </xf>
    <xf numFmtId="0" fontId="2" fillId="0" borderId="0" xfId="3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0" fontId="1" fillId="0" borderId="0" xfId="5" applyAlignment="1">
      <alignment vertical="center"/>
    </xf>
    <xf numFmtId="0" fontId="1" fillId="0" borderId="0" xfId="5" applyAlignment="1">
      <alignment horizontal="center" vertical="center" wrapText="1"/>
    </xf>
    <xf numFmtId="0" fontId="1" fillId="0" borderId="0" xfId="5" applyAlignment="1">
      <alignment horizontal="center" vertical="center"/>
    </xf>
    <xf numFmtId="49" fontId="1" fillId="0" borderId="1" xfId="5" applyNumberFormat="1" applyBorder="1" applyAlignment="1">
      <alignment horizontal="center"/>
    </xf>
    <xf numFmtId="49" fontId="1" fillId="0" borderId="0" xfId="5" applyNumberFormat="1" applyAlignment="1">
      <alignment horizontal="center"/>
    </xf>
    <xf numFmtId="0" fontId="7" fillId="0" borderId="1" xfId="5" applyFont="1" applyBorder="1" applyAlignment="1">
      <alignment horizontal="left" vertical="center" wrapText="1"/>
    </xf>
    <xf numFmtId="49" fontId="1" fillId="0" borderId="0" xfId="1" applyNumberFormat="1" applyAlignment="1">
      <alignment horizontal="center"/>
    </xf>
    <xf numFmtId="0" fontId="13" fillId="0" borderId="0" xfId="5" applyFont="1"/>
    <xf numFmtId="0" fontId="2" fillId="0" borderId="0" xfId="5" applyFont="1"/>
    <xf numFmtId="0" fontId="3" fillId="0" borderId="13" xfId="5" applyFont="1" applyBorder="1"/>
    <xf numFmtId="49" fontId="1" fillId="0" borderId="13" xfId="1" applyNumberFormat="1" applyBorder="1" applyAlignment="1">
      <alignment horizontal="center"/>
    </xf>
    <xf numFmtId="0" fontId="1" fillId="0" borderId="13" xfId="1" applyBorder="1"/>
    <xf numFmtId="0" fontId="1" fillId="0" borderId="0" xfId="5"/>
    <xf numFmtId="0" fontId="2" fillId="0" borderId="0" xfId="5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164" fontId="1" fillId="0" borderId="1" xfId="4" applyNumberFormat="1" applyFont="1" applyFill="1" applyBorder="1"/>
    <xf numFmtId="164" fontId="7" fillId="0" borderId="1" xfId="4" applyNumberFormat="1" applyFont="1" applyFill="1" applyBorder="1"/>
    <xf numFmtId="0" fontId="7" fillId="0" borderId="1" xfId="5" applyFont="1" applyBorder="1"/>
    <xf numFmtId="164" fontId="7" fillId="0" borderId="1" xfId="4" applyNumberFormat="1" applyFont="1" applyFill="1" applyBorder="1" applyAlignment="1">
      <alignment horizontal="center"/>
    </xf>
    <xf numFmtId="0" fontId="19" fillId="0" borderId="0" xfId="5" applyFont="1"/>
    <xf numFmtId="0" fontId="7" fillId="0" borderId="7" xfId="5" applyFont="1" applyBorder="1"/>
    <xf numFmtId="49" fontId="1" fillId="0" borderId="7" xfId="1" applyNumberFormat="1" applyBorder="1" applyAlignment="1">
      <alignment horizontal="center"/>
    </xf>
    <xf numFmtId="164" fontId="1" fillId="0" borderId="7" xfId="4" applyNumberFormat="1" applyFont="1" applyFill="1" applyBorder="1"/>
    <xf numFmtId="164" fontId="1" fillId="0" borderId="1" xfId="4" applyNumberFormat="1" applyFont="1" applyFill="1" applyBorder="1" applyAlignment="1">
      <alignment horizontal="center"/>
    </xf>
    <xf numFmtId="164" fontId="13" fillId="0" borderId="0" xfId="1" applyNumberFormat="1" applyFont="1"/>
    <xf numFmtId="164" fontId="1" fillId="0" borderId="0" xfId="4" applyNumberFormat="1" applyFont="1" applyFill="1" applyBorder="1" applyAlignment="1">
      <alignment horizontal="center"/>
    </xf>
    <xf numFmtId="164" fontId="17" fillId="0" borderId="0" xfId="1" applyNumberFormat="1" applyFont="1"/>
    <xf numFmtId="164" fontId="7" fillId="0" borderId="2" xfId="4" applyNumberFormat="1" applyFont="1" applyFill="1" applyBorder="1" applyAlignment="1">
      <alignment horizontal="center"/>
    </xf>
    <xf numFmtId="164" fontId="1" fillId="0" borderId="2" xfId="4" applyNumberFormat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5" fillId="0" borderId="0" xfId="2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5" fillId="0" borderId="2" xfId="1" quotePrefix="1" applyFont="1" applyBorder="1" applyAlignment="1">
      <alignment horizontal="center" vertical="center"/>
    </xf>
    <xf numFmtId="164" fontId="6" fillId="0" borderId="2" xfId="4" quotePrefix="1" applyNumberFormat="1" applyFont="1" applyBorder="1" applyAlignment="1">
      <alignment horizontal="center" vertical="center"/>
    </xf>
    <xf numFmtId="164" fontId="6" fillId="0" borderId="1" xfId="4" quotePrefix="1" applyNumberFormat="1" applyFont="1" applyBorder="1" applyAlignment="1">
      <alignment horizontal="center" vertical="center"/>
    </xf>
    <xf numFmtId="164" fontId="5" fillId="0" borderId="1" xfId="4" applyNumberFormat="1" applyFont="1" applyBorder="1" applyAlignment="1">
      <alignment horizontal="center" vertical="center"/>
    </xf>
    <xf numFmtId="164" fontId="5" fillId="0" borderId="2" xfId="4" quotePrefix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164" fontId="5" fillId="0" borderId="1" xfId="4" quotePrefix="1" applyNumberFormat="1" applyFont="1" applyBorder="1" applyAlignment="1">
      <alignment horizontal="center" vertical="center"/>
    </xf>
    <xf numFmtId="164" fontId="20" fillId="0" borderId="1" xfId="4" applyNumberFormat="1" applyFont="1" applyBorder="1" applyAlignment="1">
      <alignment vertical="center" wrapText="1"/>
    </xf>
    <xf numFmtId="164" fontId="5" fillId="2" borderId="1" xfId="4" applyNumberFormat="1" applyFont="1" applyFill="1" applyBorder="1"/>
    <xf numFmtId="164" fontId="5" fillId="2" borderId="1" xfId="4" applyNumberFormat="1" applyFont="1" applyFill="1" applyBorder="1" applyAlignment="1">
      <alignment horizontal="center"/>
    </xf>
    <xf numFmtId="0" fontId="5" fillId="2" borderId="0" xfId="3" applyFont="1" applyFill="1"/>
    <xf numFmtId="0" fontId="5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/>
    <xf numFmtId="43" fontId="17" fillId="0" borderId="0" xfId="4" applyFont="1"/>
    <xf numFmtId="0" fontId="6" fillId="0" borderId="0" xfId="1" applyFont="1" applyAlignment="1">
      <alignment horizontal="center"/>
    </xf>
    <xf numFmtId="0" fontId="5" fillId="0" borderId="1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11" xfId="5" applyFont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center"/>
    </xf>
    <xf numFmtId="164" fontId="6" fillId="0" borderId="1" xfId="4" applyNumberFormat="1" applyFont="1" applyFill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0" fontId="6" fillId="0" borderId="1" xfId="5" applyFont="1" applyBorder="1" applyAlignment="1">
      <alignment wrapText="1"/>
    </xf>
    <xf numFmtId="0" fontId="5" fillId="0" borderId="1" xfId="5" applyFont="1" applyBorder="1" applyAlignment="1">
      <alignment horizontal="left" indent="1"/>
    </xf>
    <xf numFmtId="164" fontId="5" fillId="0" borderId="1" xfId="4" applyNumberFormat="1" applyFont="1" applyFill="1" applyBorder="1" applyAlignment="1">
      <alignment horizontal="center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164" fontId="5" fillId="0" borderId="1" xfId="4" applyNumberFormat="1" applyFont="1" applyFill="1" applyBorder="1"/>
    <xf numFmtId="164" fontId="5" fillId="0" borderId="1" xfId="4" applyNumberFormat="1" applyFont="1" applyBorder="1"/>
    <xf numFmtId="164" fontId="6" fillId="0" borderId="1" xfId="4" applyNumberFormat="1" applyFont="1" applyFill="1" applyBorder="1"/>
    <xf numFmtId="164" fontId="6" fillId="0" borderId="1" xfId="4" applyNumberFormat="1" applyFont="1" applyBorder="1"/>
    <xf numFmtId="164" fontId="5" fillId="0" borderId="2" xfId="4" quotePrefix="1" applyNumberFormat="1" applyFont="1" applyFill="1" applyBorder="1" applyAlignment="1">
      <alignment horizontal="center" vertical="center"/>
    </xf>
    <xf numFmtId="0" fontId="6" fillId="0" borderId="1" xfId="5" applyFont="1" applyBorder="1"/>
    <xf numFmtId="0" fontId="5" fillId="0" borderId="13" xfId="1" applyFont="1" applyBorder="1" applyAlignment="1">
      <alignment wrapText="1"/>
    </xf>
    <xf numFmtId="0" fontId="5" fillId="0" borderId="0" xfId="1" applyFont="1" applyAlignment="1">
      <alignment wrapText="1"/>
    </xf>
    <xf numFmtId="164" fontId="5" fillId="0" borderId="0" xfId="1" applyNumberFormat="1" applyFont="1"/>
    <xf numFmtId="0" fontId="18" fillId="0" borderId="0" xfId="0" applyFont="1"/>
    <xf numFmtId="0" fontId="21" fillId="0" borderId="0" xfId="0" applyFont="1"/>
    <xf numFmtId="0" fontId="18" fillId="4" borderId="15" xfId="0" applyFont="1" applyFill="1" applyBorder="1" applyAlignment="1">
      <alignment horizontal="center" vertical="center" textRotation="90" wrapText="1"/>
    </xf>
    <xf numFmtId="0" fontId="18" fillId="5" borderId="15" xfId="0" applyFont="1" applyFill="1" applyBorder="1" applyAlignment="1">
      <alignment horizontal="center" vertical="center" textRotation="90" wrapText="1"/>
    </xf>
    <xf numFmtId="0" fontId="18" fillId="7" borderId="15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textRotation="90" wrapText="1"/>
    </xf>
    <xf numFmtId="164" fontId="22" fillId="2" borderId="15" xfId="4" applyNumberFormat="1" applyFont="1" applyFill="1" applyBorder="1" applyAlignment="1">
      <alignment horizontal="center" vertical="center" wrapText="1"/>
    </xf>
    <xf numFmtId="164" fontId="18" fillId="0" borderId="0" xfId="0" applyNumberFormat="1" applyFont="1"/>
    <xf numFmtId="164" fontId="22" fillId="8" borderId="15" xfId="4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164" fontId="18" fillId="0" borderId="15" xfId="4" applyNumberFormat="1" applyFont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164" fontId="22" fillId="0" borderId="15" xfId="4" applyNumberFormat="1" applyFont="1" applyBorder="1" applyAlignment="1">
      <alignment horizontal="center" vertical="center" wrapText="1"/>
    </xf>
    <xf numFmtId="0" fontId="18" fillId="0" borderId="15" xfId="0" applyFont="1" applyBorder="1"/>
    <xf numFmtId="164" fontId="22" fillId="9" borderId="15" xfId="4" applyNumberFormat="1" applyFont="1" applyFill="1" applyBorder="1" applyAlignment="1">
      <alignment horizontal="center" vertical="center" wrapText="1"/>
    </xf>
    <xf numFmtId="0" fontId="18" fillId="9" borderId="15" xfId="0" applyFont="1" applyFill="1" applyBorder="1"/>
    <xf numFmtId="0" fontId="22" fillId="9" borderId="15" xfId="0" applyFont="1" applyFill="1" applyBorder="1"/>
    <xf numFmtId="0" fontId="18" fillId="0" borderId="0" xfId="0" applyFont="1" applyAlignment="1">
      <alignment horizontal="center"/>
    </xf>
    <xf numFmtId="0" fontId="23" fillId="0" borderId="0" xfId="0" applyFont="1"/>
    <xf numFmtId="164" fontId="23" fillId="0" borderId="0" xfId="0" applyNumberFormat="1" applyFont="1"/>
    <xf numFmtId="0" fontId="22" fillId="0" borderId="0" xfId="0" applyFont="1"/>
    <xf numFmtId="165" fontId="24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textRotation="90"/>
    </xf>
    <xf numFmtId="0" fontId="5" fillId="0" borderId="1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49" fontId="5" fillId="0" borderId="2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0" xfId="1" applyFont="1" applyAlignment="1">
      <alignment horizontal="left" wrapText="1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10" xfId="1" applyFont="1" applyBorder="1" applyAlignment="1">
      <alignment horizontal="center" vertical="center" textRotation="90" wrapText="1"/>
    </xf>
    <xf numFmtId="0" fontId="5" fillId="0" borderId="12" xfId="1" applyFont="1" applyBorder="1" applyAlignment="1">
      <alignment horizontal="center" vertical="center" textRotation="90" wrapText="1"/>
    </xf>
    <xf numFmtId="0" fontId="6" fillId="0" borderId="0" xfId="1" applyFont="1" applyAlignment="1">
      <alignment horizontal="center"/>
    </xf>
    <xf numFmtId="0" fontId="5" fillId="0" borderId="3" xfId="5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 textRotation="90" wrapText="1"/>
    </xf>
    <xf numFmtId="0" fontId="5" fillId="0" borderId="2" xfId="5" applyFont="1" applyBorder="1" applyAlignment="1">
      <alignment horizontal="center" vertical="center" textRotation="90" wrapText="1"/>
    </xf>
    <xf numFmtId="0" fontId="1" fillId="0" borderId="2" xfId="7" applyFont="1" applyBorder="1" applyAlignment="1">
      <alignment horizontal="left" vertical="center"/>
    </xf>
    <xf numFmtId="0" fontId="1" fillId="0" borderId="5" xfId="7" applyFont="1" applyBorder="1" applyAlignment="1">
      <alignment horizontal="left" vertical="center"/>
    </xf>
    <xf numFmtId="0" fontId="1" fillId="0" borderId="3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7" fillId="0" borderId="3" xfId="6" applyFont="1" applyBorder="1" applyAlignment="1">
      <alignment horizontal="left" vertical="center" wrapText="1"/>
    </xf>
    <xf numFmtId="0" fontId="7" fillId="0" borderId="5" xfId="6" applyFont="1" applyBorder="1" applyAlignment="1">
      <alignment horizontal="left" vertical="center" wrapText="1"/>
    </xf>
    <xf numFmtId="0" fontId="7" fillId="0" borderId="3" xfId="7" applyFont="1" applyBorder="1" applyAlignment="1">
      <alignment horizontal="left" vertical="center"/>
    </xf>
    <xf numFmtId="0" fontId="7" fillId="0" borderId="4" xfId="7" applyFont="1" applyBorder="1" applyAlignment="1">
      <alignment horizontal="left" vertical="center"/>
    </xf>
    <xf numFmtId="0" fontId="1" fillId="0" borderId="2" xfId="3" applyBorder="1" applyAlignment="1">
      <alignment horizontal="left" vertical="center"/>
    </xf>
    <xf numFmtId="0" fontId="1" fillId="0" borderId="5" xfId="3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1" fillId="0" borderId="13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14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7" xfId="3" applyBorder="1" applyAlignment="1">
      <alignment horizontal="center" vertical="center" wrapText="1"/>
    </xf>
    <xf numFmtId="0" fontId="1" fillId="0" borderId="0" xfId="1" applyAlignment="1">
      <alignment horizontal="left" wrapText="1"/>
    </xf>
    <xf numFmtId="0" fontId="1" fillId="0" borderId="7" xfId="5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" xfId="5" applyBorder="1" applyAlignment="1">
      <alignment horizontal="center" vertical="center"/>
    </xf>
    <xf numFmtId="0" fontId="1" fillId="0" borderId="6" xfId="5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0" fontId="1" fillId="0" borderId="3" xfId="5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1" fillId="0" borderId="14" xfId="5" applyBorder="1" applyAlignment="1">
      <alignment horizontal="center" vertical="center" wrapText="1"/>
    </xf>
    <xf numFmtId="0" fontId="1" fillId="0" borderId="3" xfId="5" applyBorder="1" applyAlignment="1">
      <alignment horizontal="center" vertical="center"/>
    </xf>
    <xf numFmtId="0" fontId="1" fillId="0" borderId="12" xfId="5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1" fillId="0" borderId="1" xfId="5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0" fontId="1" fillId="0" borderId="14" xfId="5" applyBorder="1" applyAlignment="1">
      <alignment horizontal="center" vertical="center"/>
    </xf>
    <xf numFmtId="0" fontId="1" fillId="0" borderId="2" xfId="5" applyBorder="1" applyAlignment="1">
      <alignment horizontal="center" vertical="center" wrapText="1"/>
    </xf>
    <xf numFmtId="0" fontId="22" fillId="8" borderId="15" xfId="0" applyFont="1" applyFill="1" applyBorder="1" applyAlignment="1">
      <alignment horizontal="left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18" fillId="0" borderId="0" xfId="0" applyFont="1"/>
    <xf numFmtId="0" fontId="22" fillId="0" borderId="0" xfId="0" applyFont="1" applyAlignment="1">
      <alignment horizontal="center"/>
    </xf>
    <xf numFmtId="0" fontId="18" fillId="3" borderId="1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textRotation="90" wrapText="1"/>
    </xf>
    <xf numFmtId="0" fontId="22" fillId="4" borderId="15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textRotation="90" wrapText="1"/>
    </xf>
    <xf numFmtId="0" fontId="22" fillId="5" borderId="15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164" fontId="6" fillId="6" borderId="1" xfId="4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left" vertical="center" wrapText="1"/>
    </xf>
    <xf numFmtId="164" fontId="22" fillId="6" borderId="15" xfId="4" applyNumberFormat="1" applyFont="1" applyFill="1" applyBorder="1" applyAlignment="1">
      <alignment horizontal="center" vertical="center" wrapText="1"/>
    </xf>
    <xf numFmtId="164" fontId="18" fillId="6" borderId="15" xfId="4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164" fontId="7" fillId="0" borderId="1" xfId="4" applyNumberFormat="1" applyFont="1" applyBorder="1" applyAlignment="1">
      <alignment horizontal="center" vertical="center" wrapText="1"/>
    </xf>
    <xf numFmtId="164" fontId="7" fillId="0" borderId="1" xfId="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4" applyNumberFormat="1" applyFont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8">
    <cellStyle name="Comma" xfId="4" builtinId="3"/>
    <cellStyle name="Normal" xfId="0" builtinId="0"/>
    <cellStyle name="Normal 2" xfId="1" xr:uid="{45DA5EB6-ED42-4788-9E98-3508D68A2515}"/>
    <cellStyle name="Normal 2 2" xfId="3" xr:uid="{AF2C0B3C-F5AC-47F4-829D-18CF510517BB}"/>
    <cellStyle name="Normal 3" xfId="5" xr:uid="{70CC74B2-36CD-4CA8-8858-CFE5DF663E3D}"/>
    <cellStyle name="Normal_000" xfId="7" xr:uid="{747EF4A8-5415-4091-A08C-1583D150AABF}"/>
    <cellStyle name="Normal_000_SUB_ques" xfId="6" xr:uid="{C64A4167-89EF-46B5-A853-390E281C82BE}"/>
    <cellStyle name="Normal_Copy of EBS-mayagt" xfId="2" xr:uid="{94D422E0-BE31-47FE-81A1-FFA1ADE1D0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632262</xdr:colOff>
      <xdr:row>0</xdr:row>
      <xdr:rowOff>20364</xdr:rowOff>
    </xdr:from>
    <xdr:to>
      <xdr:col>11</xdr:col>
      <xdr:colOff>114300</xdr:colOff>
      <xdr:row>2</xdr:row>
      <xdr:rowOff>76200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B2A59DB-8121-4C63-BD99-18E0038CA85C}"/>
            </a:ext>
          </a:extLst>
        </xdr:cNvPr>
        <xdr:cNvSpPr/>
      </xdr:nvSpPr>
      <xdr:spPr>
        <a:xfrm>
          <a:off x="6490137" y="20364"/>
          <a:ext cx="758388" cy="3130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А-СӨБ-1</a:t>
          </a:r>
          <a:endParaRPr lang="en-US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247650</xdr:colOff>
      <xdr:row>4</xdr:row>
      <xdr:rowOff>19050</xdr:rowOff>
    </xdr:from>
    <xdr:to>
      <xdr:col>9</xdr:col>
      <xdr:colOff>466725</xdr:colOff>
      <xdr:row>6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9D6ED6C-3FD1-4A15-BD00-46EDB54D7888}"/>
            </a:ext>
          </a:extLst>
        </xdr:cNvPr>
        <xdr:cNvSpPr/>
      </xdr:nvSpPr>
      <xdr:spPr>
        <a:xfrm>
          <a:off x="590550" y="647700"/>
          <a:ext cx="5734050" cy="523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СУРГУУЛИЙН ӨМНӨХ БОЛОВСРОЛЫН БАЙГУУЛЛАГЫН БҮЛГИЙН ТОО, ХАМРАГДАГЧДЫН </a:t>
          </a:r>
          <a:r>
            <a:rPr lang="en-US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2024-2025 </a:t>
          </a:r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ОНЫ ХИЧЭЭЛИЙН ЖИЛИЙН ТАЙЛАН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34925</xdr:rowOff>
    </xdr:from>
    <xdr:to>
      <xdr:col>10</xdr:col>
      <xdr:colOff>53975</xdr:colOff>
      <xdr:row>3</xdr:row>
      <xdr:rowOff>53975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1D99927-205C-4884-B2AF-CF94D6069F7F}"/>
            </a:ext>
          </a:extLst>
        </xdr:cNvPr>
        <xdr:cNvSpPr/>
      </xdr:nvSpPr>
      <xdr:spPr>
        <a:xfrm>
          <a:off x="0" y="34925"/>
          <a:ext cx="6550025" cy="438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"Статистикийн тухай" хуулийн 22 дугаар зүйлийн 3 дугаар заалтыг үндэслэн мэдээллийн нууцыг хадгална.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85725</xdr:colOff>
      <xdr:row>7</xdr:row>
      <xdr:rowOff>28575</xdr:rowOff>
    </xdr:from>
    <xdr:to>
      <xdr:col>19</xdr:col>
      <xdr:colOff>142875</xdr:colOff>
      <xdr:row>11</xdr:row>
      <xdr:rowOff>114300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8E019187-C779-4A76-BDD7-D391D64E5456}"/>
            </a:ext>
          </a:extLst>
        </xdr:cNvPr>
        <xdr:cNvSpPr>
          <a:spLocks noChangeArrowheads="1"/>
        </xdr:cNvSpPr>
      </xdr:nvSpPr>
      <xdr:spPr bwMode="auto">
        <a:xfrm>
          <a:off x="85725" y="1219200"/>
          <a:ext cx="12039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mn-MN" sz="9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1. Аймаг, нийслэлийн Боловсрол, соёл, урлагийн газар нэгтгэж, жил бүрийн 10 дугаар сарын 5-ны дотор Боловсрол, соёл, шинжлэх ухаан, спортын яаманд, Аймаг, нийслэлийн </a:t>
          </a:r>
          <a:r>
            <a:rPr lang="mn-MN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Засаг даргын дэргэдэх Статистикийн хэлтэс, газарт цахим болон цаасан хэлбэрээр ирүүлнэ.</a:t>
          </a:r>
          <a:endParaRPr lang="en-US" sz="9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ct val="100000"/>
            </a:lnSpc>
            <a:defRPr sz="1000"/>
          </a:pPr>
          <a:r>
            <a:rPr lang="mn-MN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 Боловсрол, соёл, шинжлэх ухаан, спортын яам нэгтгэж, жил бүрийн 11 дүгээр сарын 15-ны дотор Үндэсний статистикийн хороонд цахим болон цаасан хэлбэрээр ирүүлнэ. </a:t>
          </a:r>
          <a:endParaRPr lang="en-US" sz="9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505262</xdr:colOff>
      <xdr:row>2</xdr:row>
      <xdr:rowOff>147364</xdr:rowOff>
    </xdr:from>
    <xdr:to>
      <xdr:col>20</xdr:col>
      <xdr:colOff>98425</xdr:colOff>
      <xdr:row>4</xdr:row>
      <xdr:rowOff>92075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4A7E14E-8E5F-465A-A0BC-BE5ED0089062}"/>
            </a:ext>
          </a:extLst>
        </xdr:cNvPr>
        <xdr:cNvSpPr/>
      </xdr:nvSpPr>
      <xdr:spPr>
        <a:xfrm>
          <a:off x="9823887" y="401364"/>
          <a:ext cx="704413" cy="3098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А-СӨБ-1</a:t>
          </a:r>
          <a:endParaRPr lang="en-US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247650</xdr:colOff>
      <xdr:row>4</xdr:row>
      <xdr:rowOff>19050</xdr:rowOff>
    </xdr:from>
    <xdr:to>
      <xdr:col>9</xdr:col>
      <xdr:colOff>466725</xdr:colOff>
      <xdr:row>6</xdr:row>
      <xdr:rowOff>123825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7D59D6C-238D-4D5B-972E-A520E4A5E93A}"/>
            </a:ext>
          </a:extLst>
        </xdr:cNvPr>
        <xdr:cNvSpPr/>
      </xdr:nvSpPr>
      <xdr:spPr>
        <a:xfrm>
          <a:off x="590550" y="647700"/>
          <a:ext cx="5734050" cy="523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СУРГУУЛИЙН ӨМНӨХ БОЛОВСРОЛЫН БАЙГУУЛЛАГЫН БҮЛГИЙН ТОО, ХАМРАГДАГЧДЫН </a:t>
          </a:r>
          <a:r>
            <a:rPr lang="en-US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2024-2025 </a:t>
          </a:r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ОНЫ ХИЧЭЭЛИЙН ЖИЛИЙН ТАЙЛАН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498228</xdr:colOff>
      <xdr:row>0</xdr:row>
      <xdr:rowOff>0</xdr:rowOff>
    </xdr:from>
    <xdr:to>
      <xdr:col>15</xdr:col>
      <xdr:colOff>87923</xdr:colOff>
      <xdr:row>1</xdr:row>
      <xdr:rowOff>76932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74BABE-05D7-4917-9162-4010532EA404}"/>
            </a:ext>
          </a:extLst>
        </xdr:cNvPr>
        <xdr:cNvSpPr/>
      </xdr:nvSpPr>
      <xdr:spPr>
        <a:xfrm>
          <a:off x="8194428" y="0"/>
          <a:ext cx="808895" cy="2388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А-СӨБ-1.1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359020</xdr:colOff>
      <xdr:row>8</xdr:row>
      <xdr:rowOff>0</xdr:rowOff>
    </xdr:from>
    <xdr:to>
      <xdr:col>27</xdr:col>
      <xdr:colOff>447675</xdr:colOff>
      <xdr:row>9</xdr:row>
      <xdr:rowOff>12584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8AC5437-AE79-4DDB-A759-37B4084B6A74}"/>
            </a:ext>
          </a:extLst>
        </xdr:cNvPr>
        <xdr:cNvSpPr/>
      </xdr:nvSpPr>
      <xdr:spPr>
        <a:xfrm>
          <a:off x="14236945" y="1552575"/>
          <a:ext cx="1917455" cy="231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А-СӨБ-1.1-ИЙН ҮРГЭЛЖЛЭЛ</a:t>
          </a:r>
          <a:endParaRPr lang="en-US" sz="9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7327</xdr:colOff>
      <xdr:row>3</xdr:row>
      <xdr:rowOff>65940</xdr:rowOff>
    </xdr:from>
    <xdr:to>
      <xdr:col>12</xdr:col>
      <xdr:colOff>586154</xdr:colOff>
      <xdr:row>5</xdr:row>
      <xdr:rowOff>131884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2720A57-81C8-4819-98CD-986E8EC241B8}"/>
            </a:ext>
          </a:extLst>
        </xdr:cNvPr>
        <xdr:cNvSpPr/>
      </xdr:nvSpPr>
      <xdr:spPr>
        <a:xfrm>
          <a:off x="1759927" y="580290"/>
          <a:ext cx="5893777" cy="5231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СУРГУУЛИЙН ӨМНӨХ БОЛОВСРОЛЫН БАЙГУУЛЛАГЫН </a:t>
          </a:r>
          <a:r>
            <a:rPr lang="en-US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2024-2025 </a:t>
          </a:r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ОНЫ ХИЧЭЭЛИЙН ЖИЛИЙН ТАЙЛАН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95250</xdr:rowOff>
    </xdr:from>
    <xdr:to>
      <xdr:col>12</xdr:col>
      <xdr:colOff>230067</xdr:colOff>
      <xdr:row>3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E78062B-920F-45CC-A831-77C033169640}"/>
            </a:ext>
          </a:extLst>
        </xdr:cNvPr>
        <xdr:cNvSpPr/>
      </xdr:nvSpPr>
      <xdr:spPr>
        <a:xfrm>
          <a:off x="0" y="95250"/>
          <a:ext cx="7297617" cy="5004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"Статистикийн тухай" хуулийн 22 дугаар зүйлийн 3 дугаар заалтыг үндэслэн мэдээллийн нууцыг хадгална.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498228</xdr:colOff>
      <xdr:row>0</xdr:row>
      <xdr:rowOff>0</xdr:rowOff>
    </xdr:from>
    <xdr:to>
      <xdr:col>15</xdr:col>
      <xdr:colOff>87923</xdr:colOff>
      <xdr:row>1</xdr:row>
      <xdr:rowOff>76932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6F1CD4E-1926-463F-B0E2-1125DF171CCD}"/>
            </a:ext>
          </a:extLst>
        </xdr:cNvPr>
        <xdr:cNvSpPr/>
      </xdr:nvSpPr>
      <xdr:spPr>
        <a:xfrm>
          <a:off x="8194428" y="0"/>
          <a:ext cx="808895" cy="2388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А-СӨБ-1.1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6</xdr:row>
      <xdr:rowOff>2198</xdr:rowOff>
    </xdr:from>
    <xdr:to>
      <xdr:col>13</xdr:col>
      <xdr:colOff>600074</xdr:colOff>
      <xdr:row>8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EE0ED140-A328-400A-883E-BFE7B8C6C489}"/>
            </a:ext>
          </a:extLst>
        </xdr:cNvPr>
        <xdr:cNvSpPr>
          <a:spLocks noChangeArrowheads="1"/>
        </xdr:cNvSpPr>
      </xdr:nvSpPr>
      <xdr:spPr bwMode="auto">
        <a:xfrm>
          <a:off x="104775" y="1269023"/>
          <a:ext cx="8191499" cy="407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mn-MN" sz="9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Боловсрол, соёл, шинжлэх ухаан, спортын яам нэгтгэж, жил бүрийн 11 дүгээр сарын 15-ны дотор Үндэсний статистикийн хороонд цахим болон цаасан хэлбэрээр ирүүлнэ.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ct val="1000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24</xdr:col>
      <xdr:colOff>359020</xdr:colOff>
      <xdr:row>8</xdr:row>
      <xdr:rowOff>0</xdr:rowOff>
    </xdr:from>
    <xdr:to>
      <xdr:col>27</xdr:col>
      <xdr:colOff>447675</xdr:colOff>
      <xdr:row>9</xdr:row>
      <xdr:rowOff>12584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B7BD9B59-98F1-4B80-9B5E-B214F54E145C}"/>
            </a:ext>
          </a:extLst>
        </xdr:cNvPr>
        <xdr:cNvSpPr/>
      </xdr:nvSpPr>
      <xdr:spPr>
        <a:xfrm>
          <a:off x="14236945" y="1552575"/>
          <a:ext cx="1917455" cy="231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А-СӨБ-1.1-ИЙН ҮРГЭЛЖЛЭЛ</a:t>
          </a:r>
          <a:endParaRPr lang="en-US" sz="9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7327</xdr:colOff>
      <xdr:row>3</xdr:row>
      <xdr:rowOff>65940</xdr:rowOff>
    </xdr:from>
    <xdr:to>
      <xdr:col>12</xdr:col>
      <xdr:colOff>586154</xdr:colOff>
      <xdr:row>5</xdr:row>
      <xdr:rowOff>131884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1F4ECE0A-54AC-4636-87C0-62D88CB95E44}"/>
            </a:ext>
          </a:extLst>
        </xdr:cNvPr>
        <xdr:cNvSpPr/>
      </xdr:nvSpPr>
      <xdr:spPr>
        <a:xfrm>
          <a:off x="1759927" y="580290"/>
          <a:ext cx="5893777" cy="5231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СУРГУУЛИЙН ӨМНӨХ БОЛОВСРОЛЫН БАЙГУУЛЛАГЫН </a:t>
          </a:r>
          <a:r>
            <a:rPr lang="en-US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2024-2025 </a:t>
          </a:r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ОНЫ ХИЧЭЭЛИЙН ЖИЛИЙН ТАЙЛАН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0</xdr:rowOff>
    </xdr:from>
    <xdr:to>
      <xdr:col>12</xdr:col>
      <xdr:colOff>200026</xdr:colOff>
      <xdr:row>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9CFAF82-342A-4D37-83FD-5E59811A6023}"/>
            </a:ext>
          </a:extLst>
        </xdr:cNvPr>
        <xdr:cNvSpPr/>
      </xdr:nvSpPr>
      <xdr:spPr>
        <a:xfrm>
          <a:off x="28576" y="0"/>
          <a:ext cx="6591300" cy="533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"Статистикийн тухай" хуулийн 22 дугаар зүйлийн 3 дугаар заалтыг үндэслэн мэдээллийн нууцыг хадгална.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1085851</xdr:colOff>
      <xdr:row>3</xdr:row>
      <xdr:rowOff>19050</xdr:rowOff>
    </xdr:from>
    <xdr:to>
      <xdr:col>12</xdr:col>
      <xdr:colOff>457201</xdr:colOff>
      <xdr:row>5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7329D06-D3AA-498C-82EB-47AC3C6213FB}"/>
            </a:ext>
          </a:extLst>
        </xdr:cNvPr>
        <xdr:cNvSpPr/>
      </xdr:nvSpPr>
      <xdr:spPr>
        <a:xfrm>
          <a:off x="1352551" y="704850"/>
          <a:ext cx="5524500" cy="542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СУРГУУЛИЙН ӨМНӨХ БОЛОВСРОЛЫН БАЙГУУЛЛАГЫН АЖИЛЛАГЧДЫН </a:t>
          </a:r>
          <a:r>
            <a:rPr lang="en-US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2024-2025 </a:t>
          </a:r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ОНЫ ХИЧЭЭЛИЙН ЖИЛИЙН ТАЙЛАН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1085851</xdr:colOff>
      <xdr:row>3</xdr:row>
      <xdr:rowOff>19050</xdr:rowOff>
    </xdr:from>
    <xdr:to>
      <xdr:col>12</xdr:col>
      <xdr:colOff>457201</xdr:colOff>
      <xdr:row>5</xdr:row>
      <xdr:rowOff>114300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32CA340-5145-40F1-B23E-F673F77088F2}"/>
            </a:ext>
          </a:extLst>
        </xdr:cNvPr>
        <xdr:cNvSpPr/>
      </xdr:nvSpPr>
      <xdr:spPr>
        <a:xfrm>
          <a:off x="1352551" y="704850"/>
          <a:ext cx="5524500" cy="542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СУРГУУЛИЙН ӨМНӨХ БОЛОВСРОЛЫН БАЙГУУЛЛАГЫН АЖИЛЛАГЧДЫН </a:t>
          </a:r>
          <a:r>
            <a:rPr lang="en-US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2024-2025 </a:t>
          </a:r>
          <a:r>
            <a:rPr lang="mn-MN" sz="12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ОНЫ ХИЧЭЭЛИЙН ЖИЛИЙН ТАЙЛАН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47625</xdr:colOff>
      <xdr:row>5</xdr:row>
      <xdr:rowOff>30126</xdr:rowOff>
    </xdr:from>
    <xdr:to>
      <xdr:col>15</xdr:col>
      <xdr:colOff>9525</xdr:colOff>
      <xdr:row>7</xdr:row>
      <xdr:rowOff>161925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396DAE69-5313-4C45-AA3B-50C551AB4812}"/>
            </a:ext>
          </a:extLst>
        </xdr:cNvPr>
        <xdr:cNvSpPr>
          <a:spLocks noChangeArrowheads="1"/>
        </xdr:cNvSpPr>
      </xdr:nvSpPr>
      <xdr:spPr bwMode="auto">
        <a:xfrm>
          <a:off x="47625" y="954051"/>
          <a:ext cx="7953375" cy="503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mn-MN" sz="9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1. Аймаг, нийслэлийн Боловсрол, соёл, урлагийн газар нэгтгэж, жил бүрийн 10 дугаар сарын      5-ны дотор Боловсрол, соёл, шинжлэх ухаан, спортын яаманд, Аймаг, нийслэлийн </a:t>
          </a:r>
          <a:r>
            <a:rPr lang="mn-MN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Засаг даргын дэргэдэх Статистикийн хэлтэс, газарт цахим болон цаасан хэлбэрээр ирүүлнэ.</a:t>
          </a:r>
          <a:endParaRPr lang="en-US" sz="9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900"/>
            </a:lnSpc>
            <a:defRPr sz="1000"/>
          </a:pPr>
          <a:r>
            <a:rPr lang="mn-MN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 Боловсрол, соёл, шинжлэх ухаан, спортын яам нэгтгэж, жил бүрийн 11 дүгээр сарын 15-ны дотор Үндэсний статистикийн хороонд цахим болон цаасан хэлбэрээр ирүүлнэ. </a:t>
          </a:r>
          <a:endParaRPr lang="en-US" sz="9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568888</xdr:colOff>
      <xdr:row>0</xdr:row>
      <xdr:rowOff>0</xdr:rowOff>
    </xdr:from>
    <xdr:to>
      <xdr:col>14</xdr:col>
      <xdr:colOff>102577</xdr:colOff>
      <xdr:row>1</xdr:row>
      <xdr:rowOff>73206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97F395A-6136-4BFF-829B-6B1D3F0E2451}"/>
            </a:ext>
          </a:extLst>
        </xdr:cNvPr>
        <xdr:cNvSpPr/>
      </xdr:nvSpPr>
      <xdr:spPr>
        <a:xfrm>
          <a:off x="8484163" y="0"/>
          <a:ext cx="829089" cy="2351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А-СӨБ-2.1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190500</xdr:colOff>
      <xdr:row>10</xdr:row>
      <xdr:rowOff>0</xdr:rowOff>
    </xdr:from>
    <xdr:to>
      <xdr:col>28</xdr:col>
      <xdr:colOff>0</xdr:colOff>
      <xdr:row>10</xdr:row>
      <xdr:rowOff>171449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700B432-BE02-4BB3-A461-882F854BC3AC}"/>
            </a:ext>
          </a:extLst>
        </xdr:cNvPr>
        <xdr:cNvSpPr/>
      </xdr:nvSpPr>
      <xdr:spPr>
        <a:xfrm>
          <a:off x="11811000" y="1543050"/>
          <a:ext cx="2943225" cy="1714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А-СӨБ-2.1-ИЙН ҮРГЭЛЖЛЭЛ</a:t>
          </a:r>
          <a:endParaRPr lang="en-US" sz="9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21981</xdr:colOff>
      <xdr:row>4</xdr:row>
      <xdr:rowOff>109905</xdr:rowOff>
    </xdr:from>
    <xdr:to>
      <xdr:col>12</xdr:col>
      <xdr:colOff>175847</xdr:colOff>
      <xdr:row>7</xdr:row>
      <xdr:rowOff>29308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A1511B1-0055-4D56-BED9-57E7E6E09A13}"/>
            </a:ext>
          </a:extLst>
        </xdr:cNvPr>
        <xdr:cNvSpPr/>
      </xdr:nvSpPr>
      <xdr:spPr>
        <a:xfrm>
          <a:off x="1460256" y="643305"/>
          <a:ext cx="6630866" cy="5385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11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СУРГУУЛИЙН ӨМНӨХ БОЛОВСРОЛЫН БАЙГУУЛЛАГЫН  УДИРДАХ АЖИЛТАН, БАГШ НАРЫН </a:t>
          </a:r>
          <a:r>
            <a:rPr lang="en-US" sz="11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2024-2025 </a:t>
          </a:r>
          <a:r>
            <a:rPr lang="mn-MN" sz="11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ОНЫ ХИЧЭЭЛИЙН ЖИЛИЙН ТАЙЛАН</a:t>
          </a:r>
          <a:endParaRPr lang="en-US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127001</xdr:colOff>
      <xdr:row>0</xdr:row>
      <xdr:rowOff>95250</xdr:rowOff>
    </xdr:from>
    <xdr:to>
      <xdr:col>11</xdr:col>
      <xdr:colOff>2444</xdr:colOff>
      <xdr:row>3</xdr:row>
      <xdr:rowOff>79375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79CA440-3AC1-4133-8AED-917464350975}"/>
            </a:ext>
          </a:extLst>
        </xdr:cNvPr>
        <xdr:cNvSpPr/>
      </xdr:nvSpPr>
      <xdr:spPr>
        <a:xfrm>
          <a:off x="127001" y="95250"/>
          <a:ext cx="7162068" cy="396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Монгол Улсын "Статистикийн тухай" хуулийн 22 дугаар зүйлийн 3 дугаар заалтыг үндэслэн мэдээллийн нууцыг хадгална.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568888</xdr:colOff>
      <xdr:row>0</xdr:row>
      <xdr:rowOff>0</xdr:rowOff>
    </xdr:from>
    <xdr:to>
      <xdr:col>14</xdr:col>
      <xdr:colOff>102577</xdr:colOff>
      <xdr:row>1</xdr:row>
      <xdr:rowOff>73206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3BBFD7B4-EB7A-45D3-B731-DE7587CF5F02}"/>
            </a:ext>
          </a:extLst>
        </xdr:cNvPr>
        <xdr:cNvSpPr/>
      </xdr:nvSpPr>
      <xdr:spPr>
        <a:xfrm>
          <a:off x="8484163" y="0"/>
          <a:ext cx="829089" cy="2351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А-СӨБ-2.1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21981</xdr:colOff>
      <xdr:row>4</xdr:row>
      <xdr:rowOff>109905</xdr:rowOff>
    </xdr:from>
    <xdr:to>
      <xdr:col>12</xdr:col>
      <xdr:colOff>175847</xdr:colOff>
      <xdr:row>7</xdr:row>
      <xdr:rowOff>29308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ADA8D992-EF2A-4FB8-8B6A-0A06129A8DA3}"/>
            </a:ext>
          </a:extLst>
        </xdr:cNvPr>
        <xdr:cNvSpPr/>
      </xdr:nvSpPr>
      <xdr:spPr>
        <a:xfrm>
          <a:off x="1460256" y="643305"/>
          <a:ext cx="6630866" cy="5385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mn-MN" sz="11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СУРГУУЛИЙН ӨМНӨХ БОЛОВСРОЛЫН БАЙГУУЛЛАГЫН  УДИРДАХ АЖИЛТАН, БАГШ НАРЫН </a:t>
          </a:r>
          <a:r>
            <a:rPr lang="en-US" sz="11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2024-2025 </a:t>
          </a:r>
          <a:r>
            <a:rPr lang="mn-MN" sz="11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ОНЫ ХИЧЭЭЛИЙН ЖИЛИЙН ТАЙЛАН</a:t>
          </a:r>
          <a:endParaRPr lang="en-US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127000</xdr:colOff>
      <xdr:row>7</xdr:row>
      <xdr:rowOff>51289</xdr:rowOff>
    </xdr:from>
    <xdr:to>
      <xdr:col>13</xdr:col>
      <xdr:colOff>568570</xdr:colOff>
      <xdr:row>11</xdr:row>
      <xdr:rowOff>63500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CF5AD03E-CE98-4634-BB9B-4200A0D47E09}"/>
            </a:ext>
          </a:extLst>
        </xdr:cNvPr>
        <xdr:cNvSpPr>
          <a:spLocks noChangeArrowheads="1"/>
        </xdr:cNvSpPr>
      </xdr:nvSpPr>
      <xdr:spPr bwMode="auto">
        <a:xfrm>
          <a:off x="127000" y="1178414"/>
          <a:ext cx="9029945" cy="567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mn-MN" sz="9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Боловсрол, соёл, шинжлэх ухаан, спортын яам нэгтгэж, жил бүрийн 11 дүгээр сарын 15-ны дотор Үндэсний статистикийн хороонд цахим болон цаасан хэлбэрээр ирүүлнэ.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ct val="100000"/>
            </a:lnSpc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0D915-CBBD-45CA-AD19-9DF6EB5B396A}">
  <dimension ref="A1:U50"/>
  <sheetViews>
    <sheetView topLeftCell="A23" zoomScaleNormal="100" zoomScaleSheetLayoutView="100" workbookViewId="0">
      <selection activeCell="R32" sqref="R32"/>
    </sheetView>
  </sheetViews>
  <sheetFormatPr defaultColWidth="4.140625" defaultRowHeight="11.25" x14ac:dyDescent="0.25"/>
  <cols>
    <col min="1" max="3" width="5.140625" style="91" customWidth="1"/>
    <col min="4" max="4" width="38.42578125" style="91" customWidth="1"/>
    <col min="5" max="5" width="4.5703125" style="91" customWidth="1"/>
    <col min="6" max="7" width="9.5703125" style="91" customWidth="1"/>
    <col min="8" max="11" width="8.7109375" style="91" customWidth="1"/>
    <col min="12" max="12" width="4.7109375" style="91" customWidth="1"/>
    <col min="13" max="21" width="8.28515625" style="91" customWidth="1"/>
    <col min="22" max="224" width="4.140625" style="91"/>
    <col min="225" max="227" width="5.140625" style="91" customWidth="1"/>
    <col min="228" max="228" width="29.5703125" style="91" customWidth="1"/>
    <col min="229" max="229" width="4.5703125" style="91" customWidth="1"/>
    <col min="230" max="235" width="9.5703125" style="91" customWidth="1"/>
    <col min="236" max="236" width="4.7109375" style="91" customWidth="1"/>
    <col min="237" max="244" width="9.7109375" style="91" customWidth="1"/>
    <col min="245" max="245" width="10.42578125" style="91" customWidth="1"/>
    <col min="246" max="246" width="11.7109375" style="91" customWidth="1"/>
    <col min="247" max="252" width="4.140625" style="91"/>
    <col min="253" max="253" width="8.140625" style="91" customWidth="1"/>
    <col min="254" max="254" width="26.140625" style="91" customWidth="1"/>
    <col min="255" max="255" width="3.85546875" style="91" customWidth="1"/>
    <col min="256" max="256" width="13.7109375" style="91" customWidth="1"/>
    <col min="257" max="480" width="4.140625" style="91"/>
    <col min="481" max="483" width="5.140625" style="91" customWidth="1"/>
    <col min="484" max="484" width="29.5703125" style="91" customWidth="1"/>
    <col min="485" max="485" width="4.5703125" style="91" customWidth="1"/>
    <col min="486" max="491" width="9.5703125" style="91" customWidth="1"/>
    <col min="492" max="492" width="4.7109375" style="91" customWidth="1"/>
    <col min="493" max="500" width="9.7109375" style="91" customWidth="1"/>
    <col min="501" max="501" width="10.42578125" style="91" customWidth="1"/>
    <col min="502" max="502" width="11.7109375" style="91" customWidth="1"/>
    <col min="503" max="508" width="4.140625" style="91"/>
    <col min="509" max="509" width="8.140625" style="91" customWidth="1"/>
    <col min="510" max="510" width="26.140625" style="91" customWidth="1"/>
    <col min="511" max="511" width="3.85546875" style="91" customWidth="1"/>
    <col min="512" max="512" width="13.7109375" style="91" customWidth="1"/>
    <col min="513" max="736" width="4.140625" style="91"/>
    <col min="737" max="739" width="5.140625" style="91" customWidth="1"/>
    <col min="740" max="740" width="29.5703125" style="91" customWidth="1"/>
    <col min="741" max="741" width="4.5703125" style="91" customWidth="1"/>
    <col min="742" max="747" width="9.5703125" style="91" customWidth="1"/>
    <col min="748" max="748" width="4.7109375" style="91" customWidth="1"/>
    <col min="749" max="756" width="9.7109375" style="91" customWidth="1"/>
    <col min="757" max="757" width="10.42578125" style="91" customWidth="1"/>
    <col min="758" max="758" width="11.7109375" style="91" customWidth="1"/>
    <col min="759" max="764" width="4.140625" style="91"/>
    <col min="765" max="765" width="8.140625" style="91" customWidth="1"/>
    <col min="766" max="766" width="26.140625" style="91" customWidth="1"/>
    <col min="767" max="767" width="3.85546875" style="91" customWidth="1"/>
    <col min="768" max="768" width="13.7109375" style="91" customWidth="1"/>
    <col min="769" max="992" width="4.140625" style="91"/>
    <col min="993" max="995" width="5.140625" style="91" customWidth="1"/>
    <col min="996" max="996" width="29.5703125" style="91" customWidth="1"/>
    <col min="997" max="997" width="4.5703125" style="91" customWidth="1"/>
    <col min="998" max="1003" width="9.5703125" style="91" customWidth="1"/>
    <col min="1004" max="1004" width="4.7109375" style="91" customWidth="1"/>
    <col min="1005" max="1012" width="9.7109375" style="91" customWidth="1"/>
    <col min="1013" max="1013" width="10.42578125" style="91" customWidth="1"/>
    <col min="1014" max="1014" width="11.7109375" style="91" customWidth="1"/>
    <col min="1015" max="1020" width="4.140625" style="91"/>
    <col min="1021" max="1021" width="8.140625" style="91" customWidth="1"/>
    <col min="1022" max="1022" width="26.140625" style="91" customWidth="1"/>
    <col min="1023" max="1023" width="3.85546875" style="91" customWidth="1"/>
    <col min="1024" max="1024" width="13.7109375" style="91" customWidth="1"/>
    <col min="1025" max="1248" width="4.140625" style="91"/>
    <col min="1249" max="1251" width="5.140625" style="91" customWidth="1"/>
    <col min="1252" max="1252" width="29.5703125" style="91" customWidth="1"/>
    <col min="1253" max="1253" width="4.5703125" style="91" customWidth="1"/>
    <col min="1254" max="1259" width="9.5703125" style="91" customWidth="1"/>
    <col min="1260" max="1260" width="4.7109375" style="91" customWidth="1"/>
    <col min="1261" max="1268" width="9.7109375" style="91" customWidth="1"/>
    <col min="1269" max="1269" width="10.42578125" style="91" customWidth="1"/>
    <col min="1270" max="1270" width="11.7109375" style="91" customWidth="1"/>
    <col min="1271" max="1276" width="4.140625" style="91"/>
    <col min="1277" max="1277" width="8.140625" style="91" customWidth="1"/>
    <col min="1278" max="1278" width="26.140625" style="91" customWidth="1"/>
    <col min="1279" max="1279" width="3.85546875" style="91" customWidth="1"/>
    <col min="1280" max="1280" width="13.7109375" style="91" customWidth="1"/>
    <col min="1281" max="1504" width="4.140625" style="91"/>
    <col min="1505" max="1507" width="5.140625" style="91" customWidth="1"/>
    <col min="1508" max="1508" width="29.5703125" style="91" customWidth="1"/>
    <col min="1509" max="1509" width="4.5703125" style="91" customWidth="1"/>
    <col min="1510" max="1515" width="9.5703125" style="91" customWidth="1"/>
    <col min="1516" max="1516" width="4.7109375" style="91" customWidth="1"/>
    <col min="1517" max="1524" width="9.7109375" style="91" customWidth="1"/>
    <col min="1525" max="1525" width="10.42578125" style="91" customWidth="1"/>
    <col min="1526" max="1526" width="11.7109375" style="91" customWidth="1"/>
    <col min="1527" max="1532" width="4.140625" style="91"/>
    <col min="1533" max="1533" width="8.140625" style="91" customWidth="1"/>
    <col min="1534" max="1534" width="26.140625" style="91" customWidth="1"/>
    <col min="1535" max="1535" width="3.85546875" style="91" customWidth="1"/>
    <col min="1536" max="1536" width="13.7109375" style="91" customWidth="1"/>
    <col min="1537" max="1760" width="4.140625" style="91"/>
    <col min="1761" max="1763" width="5.140625" style="91" customWidth="1"/>
    <col min="1764" max="1764" width="29.5703125" style="91" customWidth="1"/>
    <col min="1765" max="1765" width="4.5703125" style="91" customWidth="1"/>
    <col min="1766" max="1771" width="9.5703125" style="91" customWidth="1"/>
    <col min="1772" max="1772" width="4.7109375" style="91" customWidth="1"/>
    <col min="1773" max="1780" width="9.7109375" style="91" customWidth="1"/>
    <col min="1781" max="1781" width="10.42578125" style="91" customWidth="1"/>
    <col min="1782" max="1782" width="11.7109375" style="91" customWidth="1"/>
    <col min="1783" max="1788" width="4.140625" style="91"/>
    <col min="1789" max="1789" width="8.140625" style="91" customWidth="1"/>
    <col min="1790" max="1790" width="26.140625" style="91" customWidth="1"/>
    <col min="1791" max="1791" width="3.85546875" style="91" customWidth="1"/>
    <col min="1792" max="1792" width="13.7109375" style="91" customWidth="1"/>
    <col min="1793" max="2016" width="4.140625" style="91"/>
    <col min="2017" max="2019" width="5.140625" style="91" customWidth="1"/>
    <col min="2020" max="2020" width="29.5703125" style="91" customWidth="1"/>
    <col min="2021" max="2021" width="4.5703125" style="91" customWidth="1"/>
    <col min="2022" max="2027" width="9.5703125" style="91" customWidth="1"/>
    <col min="2028" max="2028" width="4.7109375" style="91" customWidth="1"/>
    <col min="2029" max="2036" width="9.7109375" style="91" customWidth="1"/>
    <col min="2037" max="2037" width="10.42578125" style="91" customWidth="1"/>
    <col min="2038" max="2038" width="11.7109375" style="91" customWidth="1"/>
    <col min="2039" max="2044" width="4.140625" style="91"/>
    <col min="2045" max="2045" width="8.140625" style="91" customWidth="1"/>
    <col min="2046" max="2046" width="26.140625" style="91" customWidth="1"/>
    <col min="2047" max="2047" width="3.85546875" style="91" customWidth="1"/>
    <col min="2048" max="2048" width="13.7109375" style="91" customWidth="1"/>
    <col min="2049" max="2272" width="4.140625" style="91"/>
    <col min="2273" max="2275" width="5.140625" style="91" customWidth="1"/>
    <col min="2276" max="2276" width="29.5703125" style="91" customWidth="1"/>
    <col min="2277" max="2277" width="4.5703125" style="91" customWidth="1"/>
    <col min="2278" max="2283" width="9.5703125" style="91" customWidth="1"/>
    <col min="2284" max="2284" width="4.7109375" style="91" customWidth="1"/>
    <col min="2285" max="2292" width="9.7109375" style="91" customWidth="1"/>
    <col min="2293" max="2293" width="10.42578125" style="91" customWidth="1"/>
    <col min="2294" max="2294" width="11.7109375" style="91" customWidth="1"/>
    <col min="2295" max="2300" width="4.140625" style="91"/>
    <col min="2301" max="2301" width="8.140625" style="91" customWidth="1"/>
    <col min="2302" max="2302" width="26.140625" style="91" customWidth="1"/>
    <col min="2303" max="2303" width="3.85546875" style="91" customWidth="1"/>
    <col min="2304" max="2304" width="13.7109375" style="91" customWidth="1"/>
    <col min="2305" max="2528" width="4.140625" style="91"/>
    <col min="2529" max="2531" width="5.140625" style="91" customWidth="1"/>
    <col min="2532" max="2532" width="29.5703125" style="91" customWidth="1"/>
    <col min="2533" max="2533" width="4.5703125" style="91" customWidth="1"/>
    <col min="2534" max="2539" width="9.5703125" style="91" customWidth="1"/>
    <col min="2540" max="2540" width="4.7109375" style="91" customWidth="1"/>
    <col min="2541" max="2548" width="9.7109375" style="91" customWidth="1"/>
    <col min="2549" max="2549" width="10.42578125" style="91" customWidth="1"/>
    <col min="2550" max="2550" width="11.7109375" style="91" customWidth="1"/>
    <col min="2551" max="2556" width="4.140625" style="91"/>
    <col min="2557" max="2557" width="8.140625" style="91" customWidth="1"/>
    <col min="2558" max="2558" width="26.140625" style="91" customWidth="1"/>
    <col min="2559" max="2559" width="3.85546875" style="91" customWidth="1"/>
    <col min="2560" max="2560" width="13.7109375" style="91" customWidth="1"/>
    <col min="2561" max="2784" width="4.140625" style="91"/>
    <col min="2785" max="2787" width="5.140625" style="91" customWidth="1"/>
    <col min="2788" max="2788" width="29.5703125" style="91" customWidth="1"/>
    <col min="2789" max="2789" width="4.5703125" style="91" customWidth="1"/>
    <col min="2790" max="2795" width="9.5703125" style="91" customWidth="1"/>
    <col min="2796" max="2796" width="4.7109375" style="91" customWidth="1"/>
    <col min="2797" max="2804" width="9.7109375" style="91" customWidth="1"/>
    <col min="2805" max="2805" width="10.42578125" style="91" customWidth="1"/>
    <col min="2806" max="2806" width="11.7109375" style="91" customWidth="1"/>
    <col min="2807" max="2812" width="4.140625" style="91"/>
    <col min="2813" max="2813" width="8.140625" style="91" customWidth="1"/>
    <col min="2814" max="2814" width="26.140625" style="91" customWidth="1"/>
    <col min="2815" max="2815" width="3.85546875" style="91" customWidth="1"/>
    <col min="2816" max="2816" width="13.7109375" style="91" customWidth="1"/>
    <col min="2817" max="3040" width="4.140625" style="91"/>
    <col min="3041" max="3043" width="5.140625" style="91" customWidth="1"/>
    <col min="3044" max="3044" width="29.5703125" style="91" customWidth="1"/>
    <col min="3045" max="3045" width="4.5703125" style="91" customWidth="1"/>
    <col min="3046" max="3051" width="9.5703125" style="91" customWidth="1"/>
    <col min="3052" max="3052" width="4.7109375" style="91" customWidth="1"/>
    <col min="3053" max="3060" width="9.7109375" style="91" customWidth="1"/>
    <col min="3061" max="3061" width="10.42578125" style="91" customWidth="1"/>
    <col min="3062" max="3062" width="11.7109375" style="91" customWidth="1"/>
    <col min="3063" max="3068" width="4.140625" style="91"/>
    <col min="3069" max="3069" width="8.140625" style="91" customWidth="1"/>
    <col min="3070" max="3070" width="26.140625" style="91" customWidth="1"/>
    <col min="3071" max="3071" width="3.85546875" style="91" customWidth="1"/>
    <col min="3072" max="3072" width="13.7109375" style="91" customWidth="1"/>
    <col min="3073" max="3296" width="4.140625" style="91"/>
    <col min="3297" max="3299" width="5.140625" style="91" customWidth="1"/>
    <col min="3300" max="3300" width="29.5703125" style="91" customWidth="1"/>
    <col min="3301" max="3301" width="4.5703125" style="91" customWidth="1"/>
    <col min="3302" max="3307" width="9.5703125" style="91" customWidth="1"/>
    <col min="3308" max="3308" width="4.7109375" style="91" customWidth="1"/>
    <col min="3309" max="3316" width="9.7109375" style="91" customWidth="1"/>
    <col min="3317" max="3317" width="10.42578125" style="91" customWidth="1"/>
    <col min="3318" max="3318" width="11.7109375" style="91" customWidth="1"/>
    <col min="3319" max="3324" width="4.140625" style="91"/>
    <col min="3325" max="3325" width="8.140625" style="91" customWidth="1"/>
    <col min="3326" max="3326" width="26.140625" style="91" customWidth="1"/>
    <col min="3327" max="3327" width="3.85546875" style="91" customWidth="1"/>
    <col min="3328" max="3328" width="13.7109375" style="91" customWidth="1"/>
    <col min="3329" max="3552" width="4.140625" style="91"/>
    <col min="3553" max="3555" width="5.140625" style="91" customWidth="1"/>
    <col min="3556" max="3556" width="29.5703125" style="91" customWidth="1"/>
    <col min="3557" max="3557" width="4.5703125" style="91" customWidth="1"/>
    <col min="3558" max="3563" width="9.5703125" style="91" customWidth="1"/>
    <col min="3564" max="3564" width="4.7109375" style="91" customWidth="1"/>
    <col min="3565" max="3572" width="9.7109375" style="91" customWidth="1"/>
    <col min="3573" max="3573" width="10.42578125" style="91" customWidth="1"/>
    <col min="3574" max="3574" width="11.7109375" style="91" customWidth="1"/>
    <col min="3575" max="3580" width="4.140625" style="91"/>
    <col min="3581" max="3581" width="8.140625" style="91" customWidth="1"/>
    <col min="3582" max="3582" width="26.140625" style="91" customWidth="1"/>
    <col min="3583" max="3583" width="3.85546875" style="91" customWidth="1"/>
    <col min="3584" max="3584" width="13.7109375" style="91" customWidth="1"/>
    <col min="3585" max="3808" width="4.140625" style="91"/>
    <col min="3809" max="3811" width="5.140625" style="91" customWidth="1"/>
    <col min="3812" max="3812" width="29.5703125" style="91" customWidth="1"/>
    <col min="3813" max="3813" width="4.5703125" style="91" customWidth="1"/>
    <col min="3814" max="3819" width="9.5703125" style="91" customWidth="1"/>
    <col min="3820" max="3820" width="4.7109375" style="91" customWidth="1"/>
    <col min="3821" max="3828" width="9.7109375" style="91" customWidth="1"/>
    <col min="3829" max="3829" width="10.42578125" style="91" customWidth="1"/>
    <col min="3830" max="3830" width="11.7109375" style="91" customWidth="1"/>
    <col min="3831" max="3836" width="4.140625" style="91"/>
    <col min="3837" max="3837" width="8.140625" style="91" customWidth="1"/>
    <col min="3838" max="3838" width="26.140625" style="91" customWidth="1"/>
    <col min="3839" max="3839" width="3.85546875" style="91" customWidth="1"/>
    <col min="3840" max="3840" width="13.7109375" style="91" customWidth="1"/>
    <col min="3841" max="4064" width="4.140625" style="91"/>
    <col min="4065" max="4067" width="5.140625" style="91" customWidth="1"/>
    <col min="4068" max="4068" width="29.5703125" style="91" customWidth="1"/>
    <col min="4069" max="4069" width="4.5703125" style="91" customWidth="1"/>
    <col min="4070" max="4075" width="9.5703125" style="91" customWidth="1"/>
    <col min="4076" max="4076" width="4.7109375" style="91" customWidth="1"/>
    <col min="4077" max="4084" width="9.7109375" style="91" customWidth="1"/>
    <col min="4085" max="4085" width="10.42578125" style="91" customWidth="1"/>
    <col min="4086" max="4086" width="11.7109375" style="91" customWidth="1"/>
    <col min="4087" max="4092" width="4.140625" style="91"/>
    <col min="4093" max="4093" width="8.140625" style="91" customWidth="1"/>
    <col min="4094" max="4094" width="26.140625" style="91" customWidth="1"/>
    <col min="4095" max="4095" width="3.85546875" style="91" customWidth="1"/>
    <col min="4096" max="4096" width="13.7109375" style="91" customWidth="1"/>
    <col min="4097" max="4320" width="4.140625" style="91"/>
    <col min="4321" max="4323" width="5.140625" style="91" customWidth="1"/>
    <col min="4324" max="4324" width="29.5703125" style="91" customWidth="1"/>
    <col min="4325" max="4325" width="4.5703125" style="91" customWidth="1"/>
    <col min="4326" max="4331" width="9.5703125" style="91" customWidth="1"/>
    <col min="4332" max="4332" width="4.7109375" style="91" customWidth="1"/>
    <col min="4333" max="4340" width="9.7109375" style="91" customWidth="1"/>
    <col min="4341" max="4341" width="10.42578125" style="91" customWidth="1"/>
    <col min="4342" max="4342" width="11.7109375" style="91" customWidth="1"/>
    <col min="4343" max="4348" width="4.140625" style="91"/>
    <col min="4349" max="4349" width="8.140625" style="91" customWidth="1"/>
    <col min="4350" max="4350" width="26.140625" style="91" customWidth="1"/>
    <col min="4351" max="4351" width="3.85546875" style="91" customWidth="1"/>
    <col min="4352" max="4352" width="13.7109375" style="91" customWidth="1"/>
    <col min="4353" max="4576" width="4.140625" style="91"/>
    <col min="4577" max="4579" width="5.140625" style="91" customWidth="1"/>
    <col min="4580" max="4580" width="29.5703125" style="91" customWidth="1"/>
    <col min="4581" max="4581" width="4.5703125" style="91" customWidth="1"/>
    <col min="4582" max="4587" width="9.5703125" style="91" customWidth="1"/>
    <col min="4588" max="4588" width="4.7109375" style="91" customWidth="1"/>
    <col min="4589" max="4596" width="9.7109375" style="91" customWidth="1"/>
    <col min="4597" max="4597" width="10.42578125" style="91" customWidth="1"/>
    <col min="4598" max="4598" width="11.7109375" style="91" customWidth="1"/>
    <col min="4599" max="4604" width="4.140625" style="91"/>
    <col min="4605" max="4605" width="8.140625" style="91" customWidth="1"/>
    <col min="4606" max="4606" width="26.140625" style="91" customWidth="1"/>
    <col min="4607" max="4607" width="3.85546875" style="91" customWidth="1"/>
    <col min="4608" max="4608" width="13.7109375" style="91" customWidth="1"/>
    <col min="4609" max="4832" width="4.140625" style="91"/>
    <col min="4833" max="4835" width="5.140625" style="91" customWidth="1"/>
    <col min="4836" max="4836" width="29.5703125" style="91" customWidth="1"/>
    <col min="4837" max="4837" width="4.5703125" style="91" customWidth="1"/>
    <col min="4838" max="4843" width="9.5703125" style="91" customWidth="1"/>
    <col min="4844" max="4844" width="4.7109375" style="91" customWidth="1"/>
    <col min="4845" max="4852" width="9.7109375" style="91" customWidth="1"/>
    <col min="4853" max="4853" width="10.42578125" style="91" customWidth="1"/>
    <col min="4854" max="4854" width="11.7109375" style="91" customWidth="1"/>
    <col min="4855" max="4860" width="4.140625" style="91"/>
    <col min="4861" max="4861" width="8.140625" style="91" customWidth="1"/>
    <col min="4862" max="4862" width="26.140625" style="91" customWidth="1"/>
    <col min="4863" max="4863" width="3.85546875" style="91" customWidth="1"/>
    <col min="4864" max="4864" width="13.7109375" style="91" customWidth="1"/>
    <col min="4865" max="5088" width="4.140625" style="91"/>
    <col min="5089" max="5091" width="5.140625" style="91" customWidth="1"/>
    <col min="5092" max="5092" width="29.5703125" style="91" customWidth="1"/>
    <col min="5093" max="5093" width="4.5703125" style="91" customWidth="1"/>
    <col min="5094" max="5099" width="9.5703125" style="91" customWidth="1"/>
    <col min="5100" max="5100" width="4.7109375" style="91" customWidth="1"/>
    <col min="5101" max="5108" width="9.7109375" style="91" customWidth="1"/>
    <col min="5109" max="5109" width="10.42578125" style="91" customWidth="1"/>
    <col min="5110" max="5110" width="11.7109375" style="91" customWidth="1"/>
    <col min="5111" max="5116" width="4.140625" style="91"/>
    <col min="5117" max="5117" width="8.140625" style="91" customWidth="1"/>
    <col min="5118" max="5118" width="26.140625" style="91" customWidth="1"/>
    <col min="5119" max="5119" width="3.85546875" style="91" customWidth="1"/>
    <col min="5120" max="5120" width="13.7109375" style="91" customWidth="1"/>
    <col min="5121" max="5344" width="4.140625" style="91"/>
    <col min="5345" max="5347" width="5.140625" style="91" customWidth="1"/>
    <col min="5348" max="5348" width="29.5703125" style="91" customWidth="1"/>
    <col min="5349" max="5349" width="4.5703125" style="91" customWidth="1"/>
    <col min="5350" max="5355" width="9.5703125" style="91" customWidth="1"/>
    <col min="5356" max="5356" width="4.7109375" style="91" customWidth="1"/>
    <col min="5357" max="5364" width="9.7109375" style="91" customWidth="1"/>
    <col min="5365" max="5365" width="10.42578125" style="91" customWidth="1"/>
    <col min="5366" max="5366" width="11.7109375" style="91" customWidth="1"/>
    <col min="5367" max="5372" width="4.140625" style="91"/>
    <col min="5373" max="5373" width="8.140625" style="91" customWidth="1"/>
    <col min="5374" max="5374" width="26.140625" style="91" customWidth="1"/>
    <col min="5375" max="5375" width="3.85546875" style="91" customWidth="1"/>
    <col min="5376" max="5376" width="13.7109375" style="91" customWidth="1"/>
    <col min="5377" max="5600" width="4.140625" style="91"/>
    <col min="5601" max="5603" width="5.140625" style="91" customWidth="1"/>
    <col min="5604" max="5604" width="29.5703125" style="91" customWidth="1"/>
    <col min="5605" max="5605" width="4.5703125" style="91" customWidth="1"/>
    <col min="5606" max="5611" width="9.5703125" style="91" customWidth="1"/>
    <col min="5612" max="5612" width="4.7109375" style="91" customWidth="1"/>
    <col min="5613" max="5620" width="9.7109375" style="91" customWidth="1"/>
    <col min="5621" max="5621" width="10.42578125" style="91" customWidth="1"/>
    <col min="5622" max="5622" width="11.7109375" style="91" customWidth="1"/>
    <col min="5623" max="5628" width="4.140625" style="91"/>
    <col min="5629" max="5629" width="8.140625" style="91" customWidth="1"/>
    <col min="5630" max="5630" width="26.140625" style="91" customWidth="1"/>
    <col min="5631" max="5631" width="3.85546875" style="91" customWidth="1"/>
    <col min="5632" max="5632" width="13.7109375" style="91" customWidth="1"/>
    <col min="5633" max="5856" width="4.140625" style="91"/>
    <col min="5857" max="5859" width="5.140625" style="91" customWidth="1"/>
    <col min="5860" max="5860" width="29.5703125" style="91" customWidth="1"/>
    <col min="5861" max="5861" width="4.5703125" style="91" customWidth="1"/>
    <col min="5862" max="5867" width="9.5703125" style="91" customWidth="1"/>
    <col min="5868" max="5868" width="4.7109375" style="91" customWidth="1"/>
    <col min="5869" max="5876" width="9.7109375" style="91" customWidth="1"/>
    <col min="5877" max="5877" width="10.42578125" style="91" customWidth="1"/>
    <col min="5878" max="5878" width="11.7109375" style="91" customWidth="1"/>
    <col min="5879" max="5884" width="4.140625" style="91"/>
    <col min="5885" max="5885" width="8.140625" style="91" customWidth="1"/>
    <col min="5886" max="5886" width="26.140625" style="91" customWidth="1"/>
    <col min="5887" max="5887" width="3.85546875" style="91" customWidth="1"/>
    <col min="5888" max="5888" width="13.7109375" style="91" customWidth="1"/>
    <col min="5889" max="6112" width="4.140625" style="91"/>
    <col min="6113" max="6115" width="5.140625" style="91" customWidth="1"/>
    <col min="6116" max="6116" width="29.5703125" style="91" customWidth="1"/>
    <col min="6117" max="6117" width="4.5703125" style="91" customWidth="1"/>
    <col min="6118" max="6123" width="9.5703125" style="91" customWidth="1"/>
    <col min="6124" max="6124" width="4.7109375" style="91" customWidth="1"/>
    <col min="6125" max="6132" width="9.7109375" style="91" customWidth="1"/>
    <col min="6133" max="6133" width="10.42578125" style="91" customWidth="1"/>
    <col min="6134" max="6134" width="11.7109375" style="91" customWidth="1"/>
    <col min="6135" max="6140" width="4.140625" style="91"/>
    <col min="6141" max="6141" width="8.140625" style="91" customWidth="1"/>
    <col min="6142" max="6142" width="26.140625" style="91" customWidth="1"/>
    <col min="6143" max="6143" width="3.85546875" style="91" customWidth="1"/>
    <col min="6144" max="6144" width="13.7109375" style="91" customWidth="1"/>
    <col min="6145" max="6368" width="4.140625" style="91"/>
    <col min="6369" max="6371" width="5.140625" style="91" customWidth="1"/>
    <col min="6372" max="6372" width="29.5703125" style="91" customWidth="1"/>
    <col min="6373" max="6373" width="4.5703125" style="91" customWidth="1"/>
    <col min="6374" max="6379" width="9.5703125" style="91" customWidth="1"/>
    <col min="6380" max="6380" width="4.7109375" style="91" customWidth="1"/>
    <col min="6381" max="6388" width="9.7109375" style="91" customWidth="1"/>
    <col min="6389" max="6389" width="10.42578125" style="91" customWidth="1"/>
    <col min="6390" max="6390" width="11.7109375" style="91" customWidth="1"/>
    <col min="6391" max="6396" width="4.140625" style="91"/>
    <col min="6397" max="6397" width="8.140625" style="91" customWidth="1"/>
    <col min="6398" max="6398" width="26.140625" style="91" customWidth="1"/>
    <col min="6399" max="6399" width="3.85546875" style="91" customWidth="1"/>
    <col min="6400" max="6400" width="13.7109375" style="91" customWidth="1"/>
    <col min="6401" max="6624" width="4.140625" style="91"/>
    <col min="6625" max="6627" width="5.140625" style="91" customWidth="1"/>
    <col min="6628" max="6628" width="29.5703125" style="91" customWidth="1"/>
    <col min="6629" max="6629" width="4.5703125" style="91" customWidth="1"/>
    <col min="6630" max="6635" width="9.5703125" style="91" customWidth="1"/>
    <col min="6636" max="6636" width="4.7109375" style="91" customWidth="1"/>
    <col min="6637" max="6644" width="9.7109375" style="91" customWidth="1"/>
    <col min="6645" max="6645" width="10.42578125" style="91" customWidth="1"/>
    <col min="6646" max="6646" width="11.7109375" style="91" customWidth="1"/>
    <col min="6647" max="6652" width="4.140625" style="91"/>
    <col min="6653" max="6653" width="8.140625" style="91" customWidth="1"/>
    <col min="6654" max="6654" width="26.140625" style="91" customWidth="1"/>
    <col min="6655" max="6655" width="3.85546875" style="91" customWidth="1"/>
    <col min="6656" max="6656" width="13.7109375" style="91" customWidth="1"/>
    <col min="6657" max="6880" width="4.140625" style="91"/>
    <col min="6881" max="6883" width="5.140625" style="91" customWidth="1"/>
    <col min="6884" max="6884" width="29.5703125" style="91" customWidth="1"/>
    <col min="6885" max="6885" width="4.5703125" style="91" customWidth="1"/>
    <col min="6886" max="6891" width="9.5703125" style="91" customWidth="1"/>
    <col min="6892" max="6892" width="4.7109375" style="91" customWidth="1"/>
    <col min="6893" max="6900" width="9.7109375" style="91" customWidth="1"/>
    <col min="6901" max="6901" width="10.42578125" style="91" customWidth="1"/>
    <col min="6902" max="6902" width="11.7109375" style="91" customWidth="1"/>
    <col min="6903" max="6908" width="4.140625" style="91"/>
    <col min="6909" max="6909" width="8.140625" style="91" customWidth="1"/>
    <col min="6910" max="6910" width="26.140625" style="91" customWidth="1"/>
    <col min="6911" max="6911" width="3.85546875" style="91" customWidth="1"/>
    <col min="6912" max="6912" width="13.7109375" style="91" customWidth="1"/>
    <col min="6913" max="7136" width="4.140625" style="91"/>
    <col min="7137" max="7139" width="5.140625" style="91" customWidth="1"/>
    <col min="7140" max="7140" width="29.5703125" style="91" customWidth="1"/>
    <col min="7141" max="7141" width="4.5703125" style="91" customWidth="1"/>
    <col min="7142" max="7147" width="9.5703125" style="91" customWidth="1"/>
    <col min="7148" max="7148" width="4.7109375" style="91" customWidth="1"/>
    <col min="7149" max="7156" width="9.7109375" style="91" customWidth="1"/>
    <col min="7157" max="7157" width="10.42578125" style="91" customWidth="1"/>
    <col min="7158" max="7158" width="11.7109375" style="91" customWidth="1"/>
    <col min="7159" max="7164" width="4.140625" style="91"/>
    <col min="7165" max="7165" width="8.140625" style="91" customWidth="1"/>
    <col min="7166" max="7166" width="26.140625" style="91" customWidth="1"/>
    <col min="7167" max="7167" width="3.85546875" style="91" customWidth="1"/>
    <col min="7168" max="7168" width="13.7109375" style="91" customWidth="1"/>
    <col min="7169" max="7392" width="4.140625" style="91"/>
    <col min="7393" max="7395" width="5.140625" style="91" customWidth="1"/>
    <col min="7396" max="7396" width="29.5703125" style="91" customWidth="1"/>
    <col min="7397" max="7397" width="4.5703125" style="91" customWidth="1"/>
    <col min="7398" max="7403" width="9.5703125" style="91" customWidth="1"/>
    <col min="7404" max="7404" width="4.7109375" style="91" customWidth="1"/>
    <col min="7405" max="7412" width="9.7109375" style="91" customWidth="1"/>
    <col min="7413" max="7413" width="10.42578125" style="91" customWidth="1"/>
    <col min="7414" max="7414" width="11.7109375" style="91" customWidth="1"/>
    <col min="7415" max="7420" width="4.140625" style="91"/>
    <col min="7421" max="7421" width="8.140625" style="91" customWidth="1"/>
    <col min="7422" max="7422" width="26.140625" style="91" customWidth="1"/>
    <col min="7423" max="7423" width="3.85546875" style="91" customWidth="1"/>
    <col min="7424" max="7424" width="13.7109375" style="91" customWidth="1"/>
    <col min="7425" max="7648" width="4.140625" style="91"/>
    <col min="7649" max="7651" width="5.140625" style="91" customWidth="1"/>
    <col min="7652" max="7652" width="29.5703125" style="91" customWidth="1"/>
    <col min="7653" max="7653" width="4.5703125" style="91" customWidth="1"/>
    <col min="7654" max="7659" width="9.5703125" style="91" customWidth="1"/>
    <col min="7660" max="7660" width="4.7109375" style="91" customWidth="1"/>
    <col min="7661" max="7668" width="9.7109375" style="91" customWidth="1"/>
    <col min="7669" max="7669" width="10.42578125" style="91" customWidth="1"/>
    <col min="7670" max="7670" width="11.7109375" style="91" customWidth="1"/>
    <col min="7671" max="7676" width="4.140625" style="91"/>
    <col min="7677" max="7677" width="8.140625" style="91" customWidth="1"/>
    <col min="7678" max="7678" width="26.140625" style="91" customWidth="1"/>
    <col min="7679" max="7679" width="3.85546875" style="91" customWidth="1"/>
    <col min="7680" max="7680" width="13.7109375" style="91" customWidth="1"/>
    <col min="7681" max="7904" width="4.140625" style="91"/>
    <col min="7905" max="7907" width="5.140625" style="91" customWidth="1"/>
    <col min="7908" max="7908" width="29.5703125" style="91" customWidth="1"/>
    <col min="7909" max="7909" width="4.5703125" style="91" customWidth="1"/>
    <col min="7910" max="7915" width="9.5703125" style="91" customWidth="1"/>
    <col min="7916" max="7916" width="4.7109375" style="91" customWidth="1"/>
    <col min="7917" max="7924" width="9.7109375" style="91" customWidth="1"/>
    <col min="7925" max="7925" width="10.42578125" style="91" customWidth="1"/>
    <col min="7926" max="7926" width="11.7109375" style="91" customWidth="1"/>
    <col min="7927" max="7932" width="4.140625" style="91"/>
    <col min="7933" max="7933" width="8.140625" style="91" customWidth="1"/>
    <col min="7934" max="7934" width="26.140625" style="91" customWidth="1"/>
    <col min="7935" max="7935" width="3.85546875" style="91" customWidth="1"/>
    <col min="7936" max="7936" width="13.7109375" style="91" customWidth="1"/>
    <col min="7937" max="8160" width="4.140625" style="91"/>
    <col min="8161" max="8163" width="5.140625" style="91" customWidth="1"/>
    <col min="8164" max="8164" width="29.5703125" style="91" customWidth="1"/>
    <col min="8165" max="8165" width="4.5703125" style="91" customWidth="1"/>
    <col min="8166" max="8171" width="9.5703125" style="91" customWidth="1"/>
    <col min="8172" max="8172" width="4.7109375" style="91" customWidth="1"/>
    <col min="8173" max="8180" width="9.7109375" style="91" customWidth="1"/>
    <col min="8181" max="8181" width="10.42578125" style="91" customWidth="1"/>
    <col min="8182" max="8182" width="11.7109375" style="91" customWidth="1"/>
    <col min="8183" max="8188" width="4.140625" style="91"/>
    <col min="8189" max="8189" width="8.140625" style="91" customWidth="1"/>
    <col min="8190" max="8190" width="26.140625" style="91" customWidth="1"/>
    <col min="8191" max="8191" width="3.85546875" style="91" customWidth="1"/>
    <col min="8192" max="8192" width="13.7109375" style="91" customWidth="1"/>
    <col min="8193" max="8416" width="4.140625" style="91"/>
    <col min="8417" max="8419" width="5.140625" style="91" customWidth="1"/>
    <col min="8420" max="8420" width="29.5703125" style="91" customWidth="1"/>
    <col min="8421" max="8421" width="4.5703125" style="91" customWidth="1"/>
    <col min="8422" max="8427" width="9.5703125" style="91" customWidth="1"/>
    <col min="8428" max="8428" width="4.7109375" style="91" customWidth="1"/>
    <col min="8429" max="8436" width="9.7109375" style="91" customWidth="1"/>
    <col min="8437" max="8437" width="10.42578125" style="91" customWidth="1"/>
    <col min="8438" max="8438" width="11.7109375" style="91" customWidth="1"/>
    <col min="8439" max="8444" width="4.140625" style="91"/>
    <col min="8445" max="8445" width="8.140625" style="91" customWidth="1"/>
    <col min="8446" max="8446" width="26.140625" style="91" customWidth="1"/>
    <col min="8447" max="8447" width="3.85546875" style="91" customWidth="1"/>
    <col min="8448" max="8448" width="13.7109375" style="91" customWidth="1"/>
    <col min="8449" max="8672" width="4.140625" style="91"/>
    <col min="8673" max="8675" width="5.140625" style="91" customWidth="1"/>
    <col min="8676" max="8676" width="29.5703125" style="91" customWidth="1"/>
    <col min="8677" max="8677" width="4.5703125" style="91" customWidth="1"/>
    <col min="8678" max="8683" width="9.5703125" style="91" customWidth="1"/>
    <col min="8684" max="8684" width="4.7109375" style="91" customWidth="1"/>
    <col min="8685" max="8692" width="9.7109375" style="91" customWidth="1"/>
    <col min="8693" max="8693" width="10.42578125" style="91" customWidth="1"/>
    <col min="8694" max="8694" width="11.7109375" style="91" customWidth="1"/>
    <col min="8695" max="8700" width="4.140625" style="91"/>
    <col min="8701" max="8701" width="8.140625" style="91" customWidth="1"/>
    <col min="8702" max="8702" width="26.140625" style="91" customWidth="1"/>
    <col min="8703" max="8703" width="3.85546875" style="91" customWidth="1"/>
    <col min="8704" max="8704" width="13.7109375" style="91" customWidth="1"/>
    <col min="8705" max="8928" width="4.140625" style="91"/>
    <col min="8929" max="8931" width="5.140625" style="91" customWidth="1"/>
    <col min="8932" max="8932" width="29.5703125" style="91" customWidth="1"/>
    <col min="8933" max="8933" width="4.5703125" style="91" customWidth="1"/>
    <col min="8934" max="8939" width="9.5703125" style="91" customWidth="1"/>
    <col min="8940" max="8940" width="4.7109375" style="91" customWidth="1"/>
    <col min="8941" max="8948" width="9.7109375" style="91" customWidth="1"/>
    <col min="8949" max="8949" width="10.42578125" style="91" customWidth="1"/>
    <col min="8950" max="8950" width="11.7109375" style="91" customWidth="1"/>
    <col min="8951" max="8956" width="4.140625" style="91"/>
    <col min="8957" max="8957" width="8.140625" style="91" customWidth="1"/>
    <col min="8958" max="8958" width="26.140625" style="91" customWidth="1"/>
    <col min="8959" max="8959" width="3.85546875" style="91" customWidth="1"/>
    <col min="8960" max="8960" width="13.7109375" style="91" customWidth="1"/>
    <col min="8961" max="9184" width="4.140625" style="91"/>
    <col min="9185" max="9187" width="5.140625" style="91" customWidth="1"/>
    <col min="9188" max="9188" width="29.5703125" style="91" customWidth="1"/>
    <col min="9189" max="9189" width="4.5703125" style="91" customWidth="1"/>
    <col min="9190" max="9195" width="9.5703125" style="91" customWidth="1"/>
    <col min="9196" max="9196" width="4.7109375" style="91" customWidth="1"/>
    <col min="9197" max="9204" width="9.7109375" style="91" customWidth="1"/>
    <col min="9205" max="9205" width="10.42578125" style="91" customWidth="1"/>
    <col min="9206" max="9206" width="11.7109375" style="91" customWidth="1"/>
    <col min="9207" max="9212" width="4.140625" style="91"/>
    <col min="9213" max="9213" width="8.140625" style="91" customWidth="1"/>
    <col min="9214" max="9214" width="26.140625" style="91" customWidth="1"/>
    <col min="9215" max="9215" width="3.85546875" style="91" customWidth="1"/>
    <col min="9216" max="9216" width="13.7109375" style="91" customWidth="1"/>
    <col min="9217" max="9440" width="4.140625" style="91"/>
    <col min="9441" max="9443" width="5.140625" style="91" customWidth="1"/>
    <col min="9444" max="9444" width="29.5703125" style="91" customWidth="1"/>
    <col min="9445" max="9445" width="4.5703125" style="91" customWidth="1"/>
    <col min="9446" max="9451" width="9.5703125" style="91" customWidth="1"/>
    <col min="9452" max="9452" width="4.7109375" style="91" customWidth="1"/>
    <col min="9453" max="9460" width="9.7109375" style="91" customWidth="1"/>
    <col min="9461" max="9461" width="10.42578125" style="91" customWidth="1"/>
    <col min="9462" max="9462" width="11.7109375" style="91" customWidth="1"/>
    <col min="9463" max="9468" width="4.140625" style="91"/>
    <col min="9469" max="9469" width="8.140625" style="91" customWidth="1"/>
    <col min="9470" max="9470" width="26.140625" style="91" customWidth="1"/>
    <col min="9471" max="9471" width="3.85546875" style="91" customWidth="1"/>
    <col min="9472" max="9472" width="13.7109375" style="91" customWidth="1"/>
    <col min="9473" max="9696" width="4.140625" style="91"/>
    <col min="9697" max="9699" width="5.140625" style="91" customWidth="1"/>
    <col min="9700" max="9700" width="29.5703125" style="91" customWidth="1"/>
    <col min="9701" max="9701" width="4.5703125" style="91" customWidth="1"/>
    <col min="9702" max="9707" width="9.5703125" style="91" customWidth="1"/>
    <col min="9708" max="9708" width="4.7109375" style="91" customWidth="1"/>
    <col min="9709" max="9716" width="9.7109375" style="91" customWidth="1"/>
    <col min="9717" max="9717" width="10.42578125" style="91" customWidth="1"/>
    <col min="9718" max="9718" width="11.7109375" style="91" customWidth="1"/>
    <col min="9719" max="9724" width="4.140625" style="91"/>
    <col min="9725" max="9725" width="8.140625" style="91" customWidth="1"/>
    <col min="9726" max="9726" width="26.140625" style="91" customWidth="1"/>
    <col min="9727" max="9727" width="3.85546875" style="91" customWidth="1"/>
    <col min="9728" max="9728" width="13.7109375" style="91" customWidth="1"/>
    <col min="9729" max="9952" width="4.140625" style="91"/>
    <col min="9953" max="9955" width="5.140625" style="91" customWidth="1"/>
    <col min="9956" max="9956" width="29.5703125" style="91" customWidth="1"/>
    <col min="9957" max="9957" width="4.5703125" style="91" customWidth="1"/>
    <col min="9958" max="9963" width="9.5703125" style="91" customWidth="1"/>
    <col min="9964" max="9964" width="4.7109375" style="91" customWidth="1"/>
    <col min="9965" max="9972" width="9.7109375" style="91" customWidth="1"/>
    <col min="9973" max="9973" width="10.42578125" style="91" customWidth="1"/>
    <col min="9974" max="9974" width="11.7109375" style="91" customWidth="1"/>
    <col min="9975" max="9980" width="4.140625" style="91"/>
    <col min="9981" max="9981" width="8.140625" style="91" customWidth="1"/>
    <col min="9982" max="9982" width="26.140625" style="91" customWidth="1"/>
    <col min="9983" max="9983" width="3.85546875" style="91" customWidth="1"/>
    <col min="9984" max="9984" width="13.7109375" style="91" customWidth="1"/>
    <col min="9985" max="10208" width="4.140625" style="91"/>
    <col min="10209" max="10211" width="5.140625" style="91" customWidth="1"/>
    <col min="10212" max="10212" width="29.5703125" style="91" customWidth="1"/>
    <col min="10213" max="10213" width="4.5703125" style="91" customWidth="1"/>
    <col min="10214" max="10219" width="9.5703125" style="91" customWidth="1"/>
    <col min="10220" max="10220" width="4.7109375" style="91" customWidth="1"/>
    <col min="10221" max="10228" width="9.7109375" style="91" customWidth="1"/>
    <col min="10229" max="10229" width="10.42578125" style="91" customWidth="1"/>
    <col min="10230" max="10230" width="11.7109375" style="91" customWidth="1"/>
    <col min="10231" max="10236" width="4.140625" style="91"/>
    <col min="10237" max="10237" width="8.140625" style="91" customWidth="1"/>
    <col min="10238" max="10238" width="26.140625" style="91" customWidth="1"/>
    <col min="10239" max="10239" width="3.85546875" style="91" customWidth="1"/>
    <col min="10240" max="10240" width="13.7109375" style="91" customWidth="1"/>
    <col min="10241" max="10464" width="4.140625" style="91"/>
    <col min="10465" max="10467" width="5.140625" style="91" customWidth="1"/>
    <col min="10468" max="10468" width="29.5703125" style="91" customWidth="1"/>
    <col min="10469" max="10469" width="4.5703125" style="91" customWidth="1"/>
    <col min="10470" max="10475" width="9.5703125" style="91" customWidth="1"/>
    <col min="10476" max="10476" width="4.7109375" style="91" customWidth="1"/>
    <col min="10477" max="10484" width="9.7109375" style="91" customWidth="1"/>
    <col min="10485" max="10485" width="10.42578125" style="91" customWidth="1"/>
    <col min="10486" max="10486" width="11.7109375" style="91" customWidth="1"/>
    <col min="10487" max="10492" width="4.140625" style="91"/>
    <col min="10493" max="10493" width="8.140625" style="91" customWidth="1"/>
    <col min="10494" max="10494" width="26.140625" style="91" customWidth="1"/>
    <col min="10495" max="10495" width="3.85546875" style="91" customWidth="1"/>
    <col min="10496" max="10496" width="13.7109375" style="91" customWidth="1"/>
    <col min="10497" max="10720" width="4.140625" style="91"/>
    <col min="10721" max="10723" width="5.140625" style="91" customWidth="1"/>
    <col min="10724" max="10724" width="29.5703125" style="91" customWidth="1"/>
    <col min="10725" max="10725" width="4.5703125" style="91" customWidth="1"/>
    <col min="10726" max="10731" width="9.5703125" style="91" customWidth="1"/>
    <col min="10732" max="10732" width="4.7109375" style="91" customWidth="1"/>
    <col min="10733" max="10740" width="9.7109375" style="91" customWidth="1"/>
    <col min="10741" max="10741" width="10.42578125" style="91" customWidth="1"/>
    <col min="10742" max="10742" width="11.7109375" style="91" customWidth="1"/>
    <col min="10743" max="10748" width="4.140625" style="91"/>
    <col min="10749" max="10749" width="8.140625" style="91" customWidth="1"/>
    <col min="10750" max="10750" width="26.140625" style="91" customWidth="1"/>
    <col min="10751" max="10751" width="3.85546875" style="91" customWidth="1"/>
    <col min="10752" max="10752" width="13.7109375" style="91" customWidth="1"/>
    <col min="10753" max="10976" width="4.140625" style="91"/>
    <col min="10977" max="10979" width="5.140625" style="91" customWidth="1"/>
    <col min="10980" max="10980" width="29.5703125" style="91" customWidth="1"/>
    <col min="10981" max="10981" width="4.5703125" style="91" customWidth="1"/>
    <col min="10982" max="10987" width="9.5703125" style="91" customWidth="1"/>
    <col min="10988" max="10988" width="4.7109375" style="91" customWidth="1"/>
    <col min="10989" max="10996" width="9.7109375" style="91" customWidth="1"/>
    <col min="10997" max="10997" width="10.42578125" style="91" customWidth="1"/>
    <col min="10998" max="10998" width="11.7109375" style="91" customWidth="1"/>
    <col min="10999" max="11004" width="4.140625" style="91"/>
    <col min="11005" max="11005" width="8.140625" style="91" customWidth="1"/>
    <col min="11006" max="11006" width="26.140625" style="91" customWidth="1"/>
    <col min="11007" max="11007" width="3.85546875" style="91" customWidth="1"/>
    <col min="11008" max="11008" width="13.7109375" style="91" customWidth="1"/>
    <col min="11009" max="11232" width="4.140625" style="91"/>
    <col min="11233" max="11235" width="5.140625" style="91" customWidth="1"/>
    <col min="11236" max="11236" width="29.5703125" style="91" customWidth="1"/>
    <col min="11237" max="11237" width="4.5703125" style="91" customWidth="1"/>
    <col min="11238" max="11243" width="9.5703125" style="91" customWidth="1"/>
    <col min="11244" max="11244" width="4.7109375" style="91" customWidth="1"/>
    <col min="11245" max="11252" width="9.7109375" style="91" customWidth="1"/>
    <col min="11253" max="11253" width="10.42578125" style="91" customWidth="1"/>
    <col min="11254" max="11254" width="11.7109375" style="91" customWidth="1"/>
    <col min="11255" max="11260" width="4.140625" style="91"/>
    <col min="11261" max="11261" width="8.140625" style="91" customWidth="1"/>
    <col min="11262" max="11262" width="26.140625" style="91" customWidth="1"/>
    <col min="11263" max="11263" width="3.85546875" style="91" customWidth="1"/>
    <col min="11264" max="11264" width="13.7109375" style="91" customWidth="1"/>
    <col min="11265" max="11488" width="4.140625" style="91"/>
    <col min="11489" max="11491" width="5.140625" style="91" customWidth="1"/>
    <col min="11492" max="11492" width="29.5703125" style="91" customWidth="1"/>
    <col min="11493" max="11493" width="4.5703125" style="91" customWidth="1"/>
    <col min="11494" max="11499" width="9.5703125" style="91" customWidth="1"/>
    <col min="11500" max="11500" width="4.7109375" style="91" customWidth="1"/>
    <col min="11501" max="11508" width="9.7109375" style="91" customWidth="1"/>
    <col min="11509" max="11509" width="10.42578125" style="91" customWidth="1"/>
    <col min="11510" max="11510" width="11.7109375" style="91" customWidth="1"/>
    <col min="11511" max="11516" width="4.140625" style="91"/>
    <col min="11517" max="11517" width="8.140625" style="91" customWidth="1"/>
    <col min="11518" max="11518" width="26.140625" style="91" customWidth="1"/>
    <col min="11519" max="11519" width="3.85546875" style="91" customWidth="1"/>
    <col min="11520" max="11520" width="13.7109375" style="91" customWidth="1"/>
    <col min="11521" max="11744" width="4.140625" style="91"/>
    <col min="11745" max="11747" width="5.140625" style="91" customWidth="1"/>
    <col min="11748" max="11748" width="29.5703125" style="91" customWidth="1"/>
    <col min="11749" max="11749" width="4.5703125" style="91" customWidth="1"/>
    <col min="11750" max="11755" width="9.5703125" style="91" customWidth="1"/>
    <col min="11756" max="11756" width="4.7109375" style="91" customWidth="1"/>
    <col min="11757" max="11764" width="9.7109375" style="91" customWidth="1"/>
    <col min="11765" max="11765" width="10.42578125" style="91" customWidth="1"/>
    <col min="11766" max="11766" width="11.7109375" style="91" customWidth="1"/>
    <col min="11767" max="11772" width="4.140625" style="91"/>
    <col min="11773" max="11773" width="8.140625" style="91" customWidth="1"/>
    <col min="11774" max="11774" width="26.140625" style="91" customWidth="1"/>
    <col min="11775" max="11775" width="3.85546875" style="91" customWidth="1"/>
    <col min="11776" max="11776" width="13.7109375" style="91" customWidth="1"/>
    <col min="11777" max="12000" width="4.140625" style="91"/>
    <col min="12001" max="12003" width="5.140625" style="91" customWidth="1"/>
    <col min="12004" max="12004" width="29.5703125" style="91" customWidth="1"/>
    <col min="12005" max="12005" width="4.5703125" style="91" customWidth="1"/>
    <col min="12006" max="12011" width="9.5703125" style="91" customWidth="1"/>
    <col min="12012" max="12012" width="4.7109375" style="91" customWidth="1"/>
    <col min="12013" max="12020" width="9.7109375" style="91" customWidth="1"/>
    <col min="12021" max="12021" width="10.42578125" style="91" customWidth="1"/>
    <col min="12022" max="12022" width="11.7109375" style="91" customWidth="1"/>
    <col min="12023" max="12028" width="4.140625" style="91"/>
    <col min="12029" max="12029" width="8.140625" style="91" customWidth="1"/>
    <col min="12030" max="12030" width="26.140625" style="91" customWidth="1"/>
    <col min="12031" max="12031" width="3.85546875" style="91" customWidth="1"/>
    <col min="12032" max="12032" width="13.7109375" style="91" customWidth="1"/>
    <col min="12033" max="12256" width="4.140625" style="91"/>
    <col min="12257" max="12259" width="5.140625" style="91" customWidth="1"/>
    <col min="12260" max="12260" width="29.5703125" style="91" customWidth="1"/>
    <col min="12261" max="12261" width="4.5703125" style="91" customWidth="1"/>
    <col min="12262" max="12267" width="9.5703125" style="91" customWidth="1"/>
    <col min="12268" max="12268" width="4.7109375" style="91" customWidth="1"/>
    <col min="12269" max="12276" width="9.7109375" style="91" customWidth="1"/>
    <col min="12277" max="12277" width="10.42578125" style="91" customWidth="1"/>
    <col min="12278" max="12278" width="11.7109375" style="91" customWidth="1"/>
    <col min="12279" max="12284" width="4.140625" style="91"/>
    <col min="12285" max="12285" width="8.140625" style="91" customWidth="1"/>
    <col min="12286" max="12286" width="26.140625" style="91" customWidth="1"/>
    <col min="12287" max="12287" width="3.85546875" style="91" customWidth="1"/>
    <col min="12288" max="12288" width="13.7109375" style="91" customWidth="1"/>
    <col min="12289" max="12512" width="4.140625" style="91"/>
    <col min="12513" max="12515" width="5.140625" style="91" customWidth="1"/>
    <col min="12516" max="12516" width="29.5703125" style="91" customWidth="1"/>
    <col min="12517" max="12517" width="4.5703125" style="91" customWidth="1"/>
    <col min="12518" max="12523" width="9.5703125" style="91" customWidth="1"/>
    <col min="12524" max="12524" width="4.7109375" style="91" customWidth="1"/>
    <col min="12525" max="12532" width="9.7109375" style="91" customWidth="1"/>
    <col min="12533" max="12533" width="10.42578125" style="91" customWidth="1"/>
    <col min="12534" max="12534" width="11.7109375" style="91" customWidth="1"/>
    <col min="12535" max="12540" width="4.140625" style="91"/>
    <col min="12541" max="12541" width="8.140625" style="91" customWidth="1"/>
    <col min="12542" max="12542" width="26.140625" style="91" customWidth="1"/>
    <col min="12543" max="12543" width="3.85546875" style="91" customWidth="1"/>
    <col min="12544" max="12544" width="13.7109375" style="91" customWidth="1"/>
    <col min="12545" max="12768" width="4.140625" style="91"/>
    <col min="12769" max="12771" width="5.140625" style="91" customWidth="1"/>
    <col min="12772" max="12772" width="29.5703125" style="91" customWidth="1"/>
    <col min="12773" max="12773" width="4.5703125" style="91" customWidth="1"/>
    <col min="12774" max="12779" width="9.5703125" style="91" customWidth="1"/>
    <col min="12780" max="12780" width="4.7109375" style="91" customWidth="1"/>
    <col min="12781" max="12788" width="9.7109375" style="91" customWidth="1"/>
    <col min="12789" max="12789" width="10.42578125" style="91" customWidth="1"/>
    <col min="12790" max="12790" width="11.7109375" style="91" customWidth="1"/>
    <col min="12791" max="12796" width="4.140625" style="91"/>
    <col min="12797" max="12797" width="8.140625" style="91" customWidth="1"/>
    <col min="12798" max="12798" width="26.140625" style="91" customWidth="1"/>
    <col min="12799" max="12799" width="3.85546875" style="91" customWidth="1"/>
    <col min="12800" max="12800" width="13.7109375" style="91" customWidth="1"/>
    <col min="12801" max="13024" width="4.140625" style="91"/>
    <col min="13025" max="13027" width="5.140625" style="91" customWidth="1"/>
    <col min="13028" max="13028" width="29.5703125" style="91" customWidth="1"/>
    <col min="13029" max="13029" width="4.5703125" style="91" customWidth="1"/>
    <col min="13030" max="13035" width="9.5703125" style="91" customWidth="1"/>
    <col min="13036" max="13036" width="4.7109375" style="91" customWidth="1"/>
    <col min="13037" max="13044" width="9.7109375" style="91" customWidth="1"/>
    <col min="13045" max="13045" width="10.42578125" style="91" customWidth="1"/>
    <col min="13046" max="13046" width="11.7109375" style="91" customWidth="1"/>
    <col min="13047" max="13052" width="4.140625" style="91"/>
    <col min="13053" max="13053" width="8.140625" style="91" customWidth="1"/>
    <col min="13054" max="13054" width="26.140625" style="91" customWidth="1"/>
    <col min="13055" max="13055" width="3.85546875" style="91" customWidth="1"/>
    <col min="13056" max="13056" width="13.7109375" style="91" customWidth="1"/>
    <col min="13057" max="13280" width="4.140625" style="91"/>
    <col min="13281" max="13283" width="5.140625" style="91" customWidth="1"/>
    <col min="13284" max="13284" width="29.5703125" style="91" customWidth="1"/>
    <col min="13285" max="13285" width="4.5703125" style="91" customWidth="1"/>
    <col min="13286" max="13291" width="9.5703125" style="91" customWidth="1"/>
    <col min="13292" max="13292" width="4.7109375" style="91" customWidth="1"/>
    <col min="13293" max="13300" width="9.7109375" style="91" customWidth="1"/>
    <col min="13301" max="13301" width="10.42578125" style="91" customWidth="1"/>
    <col min="13302" max="13302" width="11.7109375" style="91" customWidth="1"/>
    <col min="13303" max="13308" width="4.140625" style="91"/>
    <col min="13309" max="13309" width="8.140625" style="91" customWidth="1"/>
    <col min="13310" max="13310" width="26.140625" style="91" customWidth="1"/>
    <col min="13311" max="13311" width="3.85546875" style="91" customWidth="1"/>
    <col min="13312" max="13312" width="13.7109375" style="91" customWidth="1"/>
    <col min="13313" max="13536" width="4.140625" style="91"/>
    <col min="13537" max="13539" width="5.140625" style="91" customWidth="1"/>
    <col min="13540" max="13540" width="29.5703125" style="91" customWidth="1"/>
    <col min="13541" max="13541" width="4.5703125" style="91" customWidth="1"/>
    <col min="13542" max="13547" width="9.5703125" style="91" customWidth="1"/>
    <col min="13548" max="13548" width="4.7109375" style="91" customWidth="1"/>
    <col min="13549" max="13556" width="9.7109375" style="91" customWidth="1"/>
    <col min="13557" max="13557" width="10.42578125" style="91" customWidth="1"/>
    <col min="13558" max="13558" width="11.7109375" style="91" customWidth="1"/>
    <col min="13559" max="13564" width="4.140625" style="91"/>
    <col min="13565" max="13565" width="8.140625" style="91" customWidth="1"/>
    <col min="13566" max="13566" width="26.140625" style="91" customWidth="1"/>
    <col min="13567" max="13567" width="3.85546875" style="91" customWidth="1"/>
    <col min="13568" max="13568" width="13.7109375" style="91" customWidth="1"/>
    <col min="13569" max="13792" width="4.140625" style="91"/>
    <col min="13793" max="13795" width="5.140625" style="91" customWidth="1"/>
    <col min="13796" max="13796" width="29.5703125" style="91" customWidth="1"/>
    <col min="13797" max="13797" width="4.5703125" style="91" customWidth="1"/>
    <col min="13798" max="13803" width="9.5703125" style="91" customWidth="1"/>
    <col min="13804" max="13804" width="4.7109375" style="91" customWidth="1"/>
    <col min="13805" max="13812" width="9.7109375" style="91" customWidth="1"/>
    <col min="13813" max="13813" width="10.42578125" style="91" customWidth="1"/>
    <col min="13814" max="13814" width="11.7109375" style="91" customWidth="1"/>
    <col min="13815" max="13820" width="4.140625" style="91"/>
    <col min="13821" max="13821" width="8.140625" style="91" customWidth="1"/>
    <col min="13822" max="13822" width="26.140625" style="91" customWidth="1"/>
    <col min="13823" max="13823" width="3.85546875" style="91" customWidth="1"/>
    <col min="13824" max="13824" width="13.7109375" style="91" customWidth="1"/>
    <col min="13825" max="14048" width="4.140625" style="91"/>
    <col min="14049" max="14051" width="5.140625" style="91" customWidth="1"/>
    <col min="14052" max="14052" width="29.5703125" style="91" customWidth="1"/>
    <col min="14053" max="14053" width="4.5703125" style="91" customWidth="1"/>
    <col min="14054" max="14059" width="9.5703125" style="91" customWidth="1"/>
    <col min="14060" max="14060" width="4.7109375" style="91" customWidth="1"/>
    <col min="14061" max="14068" width="9.7109375" style="91" customWidth="1"/>
    <col min="14069" max="14069" width="10.42578125" style="91" customWidth="1"/>
    <col min="14070" max="14070" width="11.7109375" style="91" customWidth="1"/>
    <col min="14071" max="14076" width="4.140625" style="91"/>
    <col min="14077" max="14077" width="8.140625" style="91" customWidth="1"/>
    <col min="14078" max="14078" width="26.140625" style="91" customWidth="1"/>
    <col min="14079" max="14079" width="3.85546875" style="91" customWidth="1"/>
    <col min="14080" max="14080" width="13.7109375" style="91" customWidth="1"/>
    <col min="14081" max="14304" width="4.140625" style="91"/>
    <col min="14305" max="14307" width="5.140625" style="91" customWidth="1"/>
    <col min="14308" max="14308" width="29.5703125" style="91" customWidth="1"/>
    <col min="14309" max="14309" width="4.5703125" style="91" customWidth="1"/>
    <col min="14310" max="14315" width="9.5703125" style="91" customWidth="1"/>
    <col min="14316" max="14316" width="4.7109375" style="91" customWidth="1"/>
    <col min="14317" max="14324" width="9.7109375" style="91" customWidth="1"/>
    <col min="14325" max="14325" width="10.42578125" style="91" customWidth="1"/>
    <col min="14326" max="14326" width="11.7109375" style="91" customWidth="1"/>
    <col min="14327" max="14332" width="4.140625" style="91"/>
    <col min="14333" max="14333" width="8.140625" style="91" customWidth="1"/>
    <col min="14334" max="14334" width="26.140625" style="91" customWidth="1"/>
    <col min="14335" max="14335" width="3.85546875" style="91" customWidth="1"/>
    <col min="14336" max="14336" width="13.7109375" style="91" customWidth="1"/>
    <col min="14337" max="14560" width="4.140625" style="91"/>
    <col min="14561" max="14563" width="5.140625" style="91" customWidth="1"/>
    <col min="14564" max="14564" width="29.5703125" style="91" customWidth="1"/>
    <col min="14565" max="14565" width="4.5703125" style="91" customWidth="1"/>
    <col min="14566" max="14571" width="9.5703125" style="91" customWidth="1"/>
    <col min="14572" max="14572" width="4.7109375" style="91" customWidth="1"/>
    <col min="14573" max="14580" width="9.7109375" style="91" customWidth="1"/>
    <col min="14581" max="14581" width="10.42578125" style="91" customWidth="1"/>
    <col min="14582" max="14582" width="11.7109375" style="91" customWidth="1"/>
    <col min="14583" max="14588" width="4.140625" style="91"/>
    <col min="14589" max="14589" width="8.140625" style="91" customWidth="1"/>
    <col min="14590" max="14590" width="26.140625" style="91" customWidth="1"/>
    <col min="14591" max="14591" width="3.85546875" style="91" customWidth="1"/>
    <col min="14592" max="14592" width="13.7109375" style="91" customWidth="1"/>
    <col min="14593" max="14816" width="4.140625" style="91"/>
    <col min="14817" max="14819" width="5.140625" style="91" customWidth="1"/>
    <col min="14820" max="14820" width="29.5703125" style="91" customWidth="1"/>
    <col min="14821" max="14821" width="4.5703125" style="91" customWidth="1"/>
    <col min="14822" max="14827" width="9.5703125" style="91" customWidth="1"/>
    <col min="14828" max="14828" width="4.7109375" style="91" customWidth="1"/>
    <col min="14829" max="14836" width="9.7109375" style="91" customWidth="1"/>
    <col min="14837" max="14837" width="10.42578125" style="91" customWidth="1"/>
    <col min="14838" max="14838" width="11.7109375" style="91" customWidth="1"/>
    <col min="14839" max="14844" width="4.140625" style="91"/>
    <col min="14845" max="14845" width="8.140625" style="91" customWidth="1"/>
    <col min="14846" max="14846" width="26.140625" style="91" customWidth="1"/>
    <col min="14847" max="14847" width="3.85546875" style="91" customWidth="1"/>
    <col min="14848" max="14848" width="13.7109375" style="91" customWidth="1"/>
    <col min="14849" max="15072" width="4.140625" style="91"/>
    <col min="15073" max="15075" width="5.140625" style="91" customWidth="1"/>
    <col min="15076" max="15076" width="29.5703125" style="91" customWidth="1"/>
    <col min="15077" max="15077" width="4.5703125" style="91" customWidth="1"/>
    <col min="15078" max="15083" width="9.5703125" style="91" customWidth="1"/>
    <col min="15084" max="15084" width="4.7109375" style="91" customWidth="1"/>
    <col min="15085" max="15092" width="9.7109375" style="91" customWidth="1"/>
    <col min="15093" max="15093" width="10.42578125" style="91" customWidth="1"/>
    <col min="15094" max="15094" width="11.7109375" style="91" customWidth="1"/>
    <col min="15095" max="15100" width="4.140625" style="91"/>
    <col min="15101" max="15101" width="8.140625" style="91" customWidth="1"/>
    <col min="15102" max="15102" width="26.140625" style="91" customWidth="1"/>
    <col min="15103" max="15103" width="3.85546875" style="91" customWidth="1"/>
    <col min="15104" max="15104" width="13.7109375" style="91" customWidth="1"/>
    <col min="15105" max="15328" width="4.140625" style="91"/>
    <col min="15329" max="15331" width="5.140625" style="91" customWidth="1"/>
    <col min="15332" max="15332" width="29.5703125" style="91" customWidth="1"/>
    <col min="15333" max="15333" width="4.5703125" style="91" customWidth="1"/>
    <col min="15334" max="15339" width="9.5703125" style="91" customWidth="1"/>
    <col min="15340" max="15340" width="4.7109375" style="91" customWidth="1"/>
    <col min="15341" max="15348" width="9.7109375" style="91" customWidth="1"/>
    <col min="15349" max="15349" width="10.42578125" style="91" customWidth="1"/>
    <col min="15350" max="15350" width="11.7109375" style="91" customWidth="1"/>
    <col min="15351" max="15356" width="4.140625" style="91"/>
    <col min="15357" max="15357" width="8.140625" style="91" customWidth="1"/>
    <col min="15358" max="15358" width="26.140625" style="91" customWidth="1"/>
    <col min="15359" max="15359" width="3.85546875" style="91" customWidth="1"/>
    <col min="15360" max="15360" width="13.7109375" style="91" customWidth="1"/>
    <col min="15361" max="15584" width="4.140625" style="91"/>
    <col min="15585" max="15587" width="5.140625" style="91" customWidth="1"/>
    <col min="15588" max="15588" width="29.5703125" style="91" customWidth="1"/>
    <col min="15589" max="15589" width="4.5703125" style="91" customWidth="1"/>
    <col min="15590" max="15595" width="9.5703125" style="91" customWidth="1"/>
    <col min="15596" max="15596" width="4.7109375" style="91" customWidth="1"/>
    <col min="15597" max="15604" width="9.7109375" style="91" customWidth="1"/>
    <col min="15605" max="15605" width="10.42578125" style="91" customWidth="1"/>
    <col min="15606" max="15606" width="11.7109375" style="91" customWidth="1"/>
    <col min="15607" max="15612" width="4.140625" style="91"/>
    <col min="15613" max="15613" width="8.140625" style="91" customWidth="1"/>
    <col min="15614" max="15614" width="26.140625" style="91" customWidth="1"/>
    <col min="15615" max="15615" width="3.85546875" style="91" customWidth="1"/>
    <col min="15616" max="15616" width="13.7109375" style="91" customWidth="1"/>
    <col min="15617" max="15840" width="4.140625" style="91"/>
    <col min="15841" max="15843" width="5.140625" style="91" customWidth="1"/>
    <col min="15844" max="15844" width="29.5703125" style="91" customWidth="1"/>
    <col min="15845" max="15845" width="4.5703125" style="91" customWidth="1"/>
    <col min="15846" max="15851" width="9.5703125" style="91" customWidth="1"/>
    <col min="15852" max="15852" width="4.7109375" style="91" customWidth="1"/>
    <col min="15853" max="15860" width="9.7109375" style="91" customWidth="1"/>
    <col min="15861" max="15861" width="10.42578125" style="91" customWidth="1"/>
    <col min="15862" max="15862" width="11.7109375" style="91" customWidth="1"/>
    <col min="15863" max="15868" width="4.140625" style="91"/>
    <col min="15869" max="15869" width="8.140625" style="91" customWidth="1"/>
    <col min="15870" max="15870" width="26.140625" style="91" customWidth="1"/>
    <col min="15871" max="15871" width="3.85546875" style="91" customWidth="1"/>
    <col min="15872" max="15872" width="13.7109375" style="91" customWidth="1"/>
    <col min="15873" max="16096" width="4.140625" style="91"/>
    <col min="16097" max="16099" width="5.140625" style="91" customWidth="1"/>
    <col min="16100" max="16100" width="29.5703125" style="91" customWidth="1"/>
    <col min="16101" max="16101" width="4.5703125" style="91" customWidth="1"/>
    <col min="16102" max="16107" width="9.5703125" style="91" customWidth="1"/>
    <col min="16108" max="16108" width="4.7109375" style="91" customWidth="1"/>
    <col min="16109" max="16116" width="9.7109375" style="91" customWidth="1"/>
    <col min="16117" max="16117" width="10.42578125" style="91" customWidth="1"/>
    <col min="16118" max="16118" width="11.7109375" style="91" customWidth="1"/>
    <col min="16119" max="16124" width="4.140625" style="91"/>
    <col min="16125" max="16125" width="8.140625" style="91" customWidth="1"/>
    <col min="16126" max="16126" width="26.140625" style="91" customWidth="1"/>
    <col min="16127" max="16127" width="3.85546875" style="91" customWidth="1"/>
    <col min="16128" max="16128" width="13.7109375" style="91" customWidth="1"/>
    <col min="16129" max="16384" width="4.140625" style="91"/>
  </cols>
  <sheetData>
    <row r="1" spans="1:21" x14ac:dyDescent="0.2">
      <c r="D1" s="3"/>
      <c r="E1" s="3"/>
      <c r="F1" s="3"/>
      <c r="G1" s="3"/>
      <c r="H1" s="3"/>
      <c r="I1" s="3"/>
      <c r="J1" s="92"/>
    </row>
    <row r="2" spans="1:21" ht="7.5" customHeight="1" x14ac:dyDescent="0.2">
      <c r="D2" s="3"/>
      <c r="E2" s="3"/>
      <c r="F2" s="3"/>
      <c r="G2" s="3"/>
      <c r="H2" s="3"/>
      <c r="I2" s="3"/>
      <c r="J2" s="92"/>
    </row>
    <row r="3" spans="1:21" ht="12.75" customHeight="1" x14ac:dyDescent="0.2">
      <c r="A3" s="92"/>
      <c r="B3" s="92"/>
      <c r="C3" s="92"/>
      <c r="E3" s="93"/>
      <c r="F3" s="93"/>
      <c r="G3" s="93"/>
      <c r="H3" s="3"/>
      <c r="I3" s="3"/>
      <c r="J3" s="4"/>
      <c r="K3" s="92"/>
    </row>
    <row r="4" spans="1:21" ht="16.5" customHeight="1" x14ac:dyDescent="0.2">
      <c r="A4" s="94"/>
      <c r="B4" s="94"/>
      <c r="C4" s="94"/>
      <c r="D4" s="3"/>
      <c r="E4" s="93"/>
      <c r="F4" s="93"/>
      <c r="G4" s="93"/>
      <c r="H4" s="3"/>
      <c r="I4" s="3"/>
      <c r="K4" s="92"/>
    </row>
    <row r="5" spans="1:21" ht="16.5" customHeight="1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3"/>
      <c r="M5" s="3"/>
      <c r="N5" s="3"/>
      <c r="O5" s="3"/>
      <c r="P5" s="3"/>
      <c r="Q5" s="3"/>
      <c r="R5" s="3"/>
      <c r="S5" s="3"/>
      <c r="T5" s="3"/>
    </row>
    <row r="6" spans="1:21" ht="16.5" customHeight="1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3"/>
      <c r="M6" s="3"/>
      <c r="N6" s="3"/>
      <c r="O6" s="3"/>
      <c r="P6" s="3"/>
      <c r="Q6" s="3"/>
      <c r="R6" s="3"/>
      <c r="S6" s="3"/>
      <c r="T6" s="3"/>
    </row>
    <row r="7" spans="1:21" ht="11.25" customHeight="1" x14ac:dyDescent="0.25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3"/>
      <c r="M7" s="3"/>
      <c r="N7" s="3"/>
      <c r="O7" s="3"/>
      <c r="P7" s="3"/>
      <c r="Q7" s="3"/>
      <c r="R7" s="3"/>
      <c r="S7" s="3"/>
      <c r="T7" s="3"/>
    </row>
    <row r="8" spans="1:21" ht="8.25" customHeight="1" x14ac:dyDescent="0.25">
      <c r="A8" s="3"/>
      <c r="B8" s="3"/>
      <c r="C8" s="3"/>
      <c r="D8" s="3"/>
      <c r="L8" s="3"/>
      <c r="M8" s="3"/>
      <c r="N8" s="3"/>
      <c r="O8" s="3"/>
      <c r="P8" s="3"/>
      <c r="Q8" s="3"/>
      <c r="R8" s="3"/>
      <c r="S8" s="3"/>
      <c r="T8" s="3"/>
    </row>
    <row r="9" spans="1:21" ht="14.25" customHeight="1" x14ac:dyDescent="0.25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3"/>
      <c r="M9" s="3"/>
      <c r="N9" s="3"/>
      <c r="O9" s="3"/>
      <c r="P9" s="3"/>
      <c r="Q9" s="3"/>
      <c r="R9" s="3"/>
      <c r="S9" s="3"/>
      <c r="T9" s="3"/>
    </row>
    <row r="10" spans="1:21" ht="14.25" customHeight="1" x14ac:dyDescent="0.25">
      <c r="L10" s="3"/>
      <c r="M10" s="3"/>
      <c r="N10" s="3"/>
      <c r="O10" s="3"/>
      <c r="P10" s="3"/>
      <c r="Q10" s="3"/>
      <c r="R10" s="3"/>
      <c r="S10" s="3"/>
      <c r="T10" s="3"/>
    </row>
    <row r="11" spans="1:21" ht="14.25" customHeight="1" x14ac:dyDescent="0.25">
      <c r="L11" s="3"/>
      <c r="M11" s="3"/>
      <c r="N11" s="3"/>
      <c r="O11" s="3"/>
      <c r="P11" s="3"/>
      <c r="Q11" s="3"/>
      <c r="R11" s="3"/>
      <c r="S11" s="3"/>
      <c r="T11" s="3"/>
    </row>
    <row r="12" spans="1:21" ht="11.25" customHeight="1" x14ac:dyDescent="0.25">
      <c r="A12" s="210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</row>
    <row r="13" spans="1:21" ht="16.5" customHeight="1" x14ac:dyDescent="0.25">
      <c r="A13" s="192" t="s">
        <v>0</v>
      </c>
      <c r="B13" s="192"/>
      <c r="C13" s="192"/>
      <c r="D13" s="192"/>
      <c r="E13" s="203" t="s">
        <v>1</v>
      </c>
      <c r="F13" s="204" t="s">
        <v>2</v>
      </c>
      <c r="G13" s="205"/>
      <c r="H13" s="202" t="s">
        <v>3</v>
      </c>
      <c r="I13" s="192"/>
      <c r="J13" s="192"/>
      <c r="K13" s="192"/>
      <c r="L13" s="208" t="s">
        <v>1</v>
      </c>
      <c r="M13" s="193" t="s">
        <v>3</v>
      </c>
      <c r="N13" s="194"/>
      <c r="O13" s="194"/>
      <c r="P13" s="194"/>
      <c r="Q13" s="194"/>
      <c r="R13" s="194"/>
      <c r="S13" s="194"/>
      <c r="T13" s="195"/>
      <c r="U13" s="196" t="s">
        <v>4</v>
      </c>
    </row>
    <row r="14" spans="1:21" ht="16.5" customHeight="1" x14ac:dyDescent="0.25">
      <c r="A14" s="192"/>
      <c r="B14" s="192"/>
      <c r="C14" s="192"/>
      <c r="D14" s="192"/>
      <c r="E14" s="203"/>
      <c r="F14" s="206"/>
      <c r="G14" s="207"/>
      <c r="H14" s="199" t="s">
        <v>5</v>
      </c>
      <c r="I14" s="200"/>
      <c r="J14" s="192">
        <v>2</v>
      </c>
      <c r="K14" s="192"/>
      <c r="L14" s="208"/>
      <c r="M14" s="192">
        <v>3</v>
      </c>
      <c r="N14" s="192"/>
      <c r="O14" s="201">
        <v>4</v>
      </c>
      <c r="P14" s="202"/>
      <c r="Q14" s="192">
        <v>5</v>
      </c>
      <c r="R14" s="192"/>
      <c r="S14" s="192">
        <v>6</v>
      </c>
      <c r="T14" s="192"/>
      <c r="U14" s="197"/>
    </row>
    <row r="15" spans="1:21" ht="10.5" customHeight="1" x14ac:dyDescent="0.25">
      <c r="A15" s="192"/>
      <c r="B15" s="192"/>
      <c r="C15" s="192"/>
      <c r="D15" s="192"/>
      <c r="E15" s="203"/>
      <c r="F15" s="206"/>
      <c r="G15" s="207"/>
      <c r="H15" s="185" t="s">
        <v>2</v>
      </c>
      <c r="I15" s="98"/>
      <c r="J15" s="185" t="s">
        <v>2</v>
      </c>
      <c r="K15" s="98"/>
      <c r="L15" s="208"/>
      <c r="M15" s="185" t="s">
        <v>2</v>
      </c>
      <c r="N15" s="98"/>
      <c r="O15" s="185" t="s">
        <v>2</v>
      </c>
      <c r="P15" s="98"/>
      <c r="Q15" s="185" t="s">
        <v>2</v>
      </c>
      <c r="R15" s="98"/>
      <c r="S15" s="185" t="s">
        <v>2</v>
      </c>
      <c r="T15" s="98"/>
      <c r="U15" s="197"/>
    </row>
    <row r="16" spans="1:21" ht="16.5" customHeight="1" x14ac:dyDescent="0.25">
      <c r="A16" s="192"/>
      <c r="B16" s="192"/>
      <c r="C16" s="192"/>
      <c r="D16" s="192"/>
      <c r="E16" s="203"/>
      <c r="F16" s="99"/>
      <c r="G16" s="96" t="s">
        <v>6</v>
      </c>
      <c r="H16" s="186"/>
      <c r="I16" s="95" t="s">
        <v>6</v>
      </c>
      <c r="J16" s="186"/>
      <c r="K16" s="95" t="s">
        <v>6</v>
      </c>
      <c r="L16" s="208"/>
      <c r="M16" s="186"/>
      <c r="N16" s="95" t="s">
        <v>6</v>
      </c>
      <c r="O16" s="186"/>
      <c r="P16" s="95" t="s">
        <v>6</v>
      </c>
      <c r="Q16" s="186"/>
      <c r="R16" s="95" t="s">
        <v>6</v>
      </c>
      <c r="S16" s="186"/>
      <c r="T16" s="95" t="s">
        <v>6</v>
      </c>
      <c r="U16" s="198"/>
    </row>
    <row r="17" spans="1:21" ht="17.25" customHeight="1" x14ac:dyDescent="0.25">
      <c r="A17" s="192" t="s">
        <v>7</v>
      </c>
      <c r="B17" s="192"/>
      <c r="C17" s="192"/>
      <c r="D17" s="192"/>
      <c r="E17" s="97" t="s">
        <v>8</v>
      </c>
      <c r="F17" s="101">
        <v>1</v>
      </c>
      <c r="G17" s="101">
        <v>2</v>
      </c>
      <c r="H17" s="102">
        <v>3</v>
      </c>
      <c r="I17" s="102">
        <v>4</v>
      </c>
      <c r="J17" s="102">
        <v>5</v>
      </c>
      <c r="K17" s="102">
        <v>6</v>
      </c>
      <c r="L17" s="95" t="s">
        <v>8</v>
      </c>
      <c r="M17" s="102">
        <v>7</v>
      </c>
      <c r="N17" s="102">
        <v>8</v>
      </c>
      <c r="O17" s="102">
        <v>9</v>
      </c>
      <c r="P17" s="102">
        <v>10</v>
      </c>
      <c r="Q17" s="102">
        <v>11</v>
      </c>
      <c r="R17" s="102">
        <v>12</v>
      </c>
      <c r="S17" s="102">
        <v>13</v>
      </c>
      <c r="T17" s="102">
        <v>14</v>
      </c>
      <c r="U17" s="95">
        <v>15</v>
      </c>
    </row>
    <row r="18" spans="1:21" ht="14.25" customHeight="1" x14ac:dyDescent="0.25">
      <c r="A18" s="179" t="s">
        <v>9</v>
      </c>
      <c r="B18" s="180"/>
      <c r="C18" s="180"/>
      <c r="D18" s="181"/>
      <c r="E18" s="104">
        <v>1</v>
      </c>
      <c r="F18" s="105">
        <f>+F19+F25</f>
        <v>264818</v>
      </c>
      <c r="G18" s="105">
        <f t="shared" ref="G18:U18" si="0">+G19+G25</f>
        <v>129476</v>
      </c>
      <c r="H18" s="105">
        <f t="shared" si="0"/>
        <v>672</v>
      </c>
      <c r="I18" s="105">
        <f t="shared" si="0"/>
        <v>324</v>
      </c>
      <c r="J18" s="105">
        <f t="shared" si="0"/>
        <v>53176</v>
      </c>
      <c r="K18" s="105">
        <f t="shared" si="0"/>
        <v>25956</v>
      </c>
      <c r="L18" s="104">
        <v>1</v>
      </c>
      <c r="M18" s="105">
        <f t="shared" si="0"/>
        <v>65188</v>
      </c>
      <c r="N18" s="105">
        <f t="shared" si="0"/>
        <v>31913</v>
      </c>
      <c r="O18" s="105">
        <f t="shared" si="0"/>
        <v>71392</v>
      </c>
      <c r="P18" s="105">
        <f t="shared" si="0"/>
        <v>34934</v>
      </c>
      <c r="Q18" s="105">
        <f t="shared" si="0"/>
        <v>74027</v>
      </c>
      <c r="R18" s="105">
        <f t="shared" si="0"/>
        <v>36209</v>
      </c>
      <c r="S18" s="105">
        <f t="shared" si="0"/>
        <v>363</v>
      </c>
      <c r="T18" s="105">
        <f t="shared" si="0"/>
        <v>140</v>
      </c>
      <c r="U18" s="106">
        <f t="shared" si="0"/>
        <v>9226</v>
      </c>
    </row>
    <row r="19" spans="1:21" ht="14.25" customHeight="1" x14ac:dyDescent="0.25">
      <c r="A19" s="188" t="s">
        <v>10</v>
      </c>
      <c r="B19" s="180"/>
      <c r="C19" s="180"/>
      <c r="D19" s="181"/>
      <c r="E19" s="104">
        <v>2</v>
      </c>
      <c r="F19" s="105">
        <f>SUM(F20:F24)</f>
        <v>253158</v>
      </c>
      <c r="G19" s="105">
        <f t="shared" ref="G19:U19" si="1">SUM(G20:G24)</f>
        <v>124211</v>
      </c>
      <c r="H19" s="105">
        <f t="shared" si="1"/>
        <v>672</v>
      </c>
      <c r="I19" s="105">
        <f t="shared" si="1"/>
        <v>324</v>
      </c>
      <c r="J19" s="105">
        <f t="shared" si="1"/>
        <v>50154</v>
      </c>
      <c r="K19" s="105">
        <f t="shared" si="1"/>
        <v>24552</v>
      </c>
      <c r="L19" s="104">
        <v>2</v>
      </c>
      <c r="M19" s="105">
        <f t="shared" si="1"/>
        <v>61784</v>
      </c>
      <c r="N19" s="105">
        <f t="shared" si="1"/>
        <v>30335</v>
      </c>
      <c r="O19" s="105">
        <f t="shared" si="1"/>
        <v>68180</v>
      </c>
      <c r="P19" s="105">
        <f t="shared" si="1"/>
        <v>33523</v>
      </c>
      <c r="Q19" s="105">
        <f t="shared" si="1"/>
        <v>72005</v>
      </c>
      <c r="R19" s="105">
        <f t="shared" si="1"/>
        <v>35337</v>
      </c>
      <c r="S19" s="105">
        <f t="shared" si="1"/>
        <v>363</v>
      </c>
      <c r="T19" s="105">
        <f t="shared" si="1"/>
        <v>140</v>
      </c>
      <c r="U19" s="106">
        <f t="shared" si="1"/>
        <v>8799</v>
      </c>
    </row>
    <row r="20" spans="1:21" ht="14.25" customHeight="1" x14ac:dyDescent="0.25">
      <c r="A20" s="189" t="s">
        <v>4</v>
      </c>
      <c r="B20" s="174" t="s">
        <v>11</v>
      </c>
      <c r="C20" s="175"/>
      <c r="D20" s="176"/>
      <c r="E20" s="104">
        <v>3</v>
      </c>
      <c r="F20" s="105">
        <f t="shared" ref="F20:G24" si="2">+H20+J20+M20+O20+Q20+S20</f>
        <v>47609</v>
      </c>
      <c r="G20" s="105">
        <f t="shared" si="2"/>
        <v>23180</v>
      </c>
      <c r="H20" s="107">
        <v>495</v>
      </c>
      <c r="I20" s="107">
        <v>237</v>
      </c>
      <c r="J20" s="107">
        <v>45263</v>
      </c>
      <c r="K20" s="107">
        <v>22090</v>
      </c>
      <c r="L20" s="104">
        <v>3</v>
      </c>
      <c r="M20" s="108">
        <v>1617</v>
      </c>
      <c r="N20" s="108">
        <v>757</v>
      </c>
      <c r="O20" s="107">
        <v>170</v>
      </c>
      <c r="P20" s="107">
        <v>69</v>
      </c>
      <c r="Q20" s="107">
        <v>57</v>
      </c>
      <c r="R20" s="107">
        <v>22</v>
      </c>
      <c r="S20" s="107">
        <v>7</v>
      </c>
      <c r="T20" s="107">
        <v>5</v>
      </c>
      <c r="U20" s="107">
        <v>1916</v>
      </c>
    </row>
    <row r="21" spans="1:21" ht="14.25" customHeight="1" x14ac:dyDescent="0.25">
      <c r="A21" s="189"/>
      <c r="B21" s="174" t="s">
        <v>12</v>
      </c>
      <c r="C21" s="175"/>
      <c r="D21" s="176"/>
      <c r="E21" s="104">
        <v>4</v>
      </c>
      <c r="F21" s="105">
        <f t="shared" si="2"/>
        <v>61063</v>
      </c>
      <c r="G21" s="105">
        <f t="shared" si="2"/>
        <v>29947</v>
      </c>
      <c r="H21" s="107">
        <v>107</v>
      </c>
      <c r="I21" s="107">
        <v>54</v>
      </c>
      <c r="J21" s="107">
        <v>3506</v>
      </c>
      <c r="K21" s="107">
        <v>1769</v>
      </c>
      <c r="L21" s="104">
        <v>4</v>
      </c>
      <c r="M21" s="108">
        <v>55322</v>
      </c>
      <c r="N21" s="108">
        <v>27123</v>
      </c>
      <c r="O21" s="107">
        <v>1802</v>
      </c>
      <c r="P21" s="107">
        <v>861</v>
      </c>
      <c r="Q21" s="107">
        <v>319</v>
      </c>
      <c r="R21" s="107">
        <v>137</v>
      </c>
      <c r="S21" s="107">
        <v>7</v>
      </c>
      <c r="T21" s="107">
        <v>3</v>
      </c>
      <c r="U21" s="107">
        <v>2108</v>
      </c>
    </row>
    <row r="22" spans="1:21" ht="14.25" customHeight="1" x14ac:dyDescent="0.25">
      <c r="A22" s="189"/>
      <c r="B22" s="174" t="s">
        <v>13</v>
      </c>
      <c r="C22" s="175"/>
      <c r="D22" s="176"/>
      <c r="E22" s="104">
        <v>5</v>
      </c>
      <c r="F22" s="105">
        <f t="shared" si="2"/>
        <v>67538</v>
      </c>
      <c r="G22" s="105">
        <f t="shared" si="2"/>
        <v>33195</v>
      </c>
      <c r="H22" s="107">
        <v>13</v>
      </c>
      <c r="I22" s="107">
        <v>9</v>
      </c>
      <c r="J22" s="107">
        <v>433</v>
      </c>
      <c r="K22" s="107">
        <v>218</v>
      </c>
      <c r="L22" s="104">
        <v>5</v>
      </c>
      <c r="M22" s="108">
        <v>3407</v>
      </c>
      <c r="N22" s="108">
        <v>1751</v>
      </c>
      <c r="O22" s="107">
        <v>61254</v>
      </c>
      <c r="P22" s="107">
        <v>30090</v>
      </c>
      <c r="Q22" s="107">
        <v>2386</v>
      </c>
      <c r="R22" s="107">
        <v>1108</v>
      </c>
      <c r="S22" s="107">
        <v>45</v>
      </c>
      <c r="T22" s="107">
        <v>19</v>
      </c>
      <c r="U22" s="107">
        <v>2234</v>
      </c>
    </row>
    <row r="23" spans="1:21" ht="14.25" customHeight="1" x14ac:dyDescent="0.25">
      <c r="A23" s="189"/>
      <c r="B23" s="174" t="s">
        <v>14</v>
      </c>
      <c r="C23" s="175"/>
      <c r="D23" s="176"/>
      <c r="E23" s="104">
        <v>6</v>
      </c>
      <c r="F23" s="105">
        <f t="shared" si="2"/>
        <v>72716</v>
      </c>
      <c r="G23" s="105">
        <f t="shared" si="2"/>
        <v>35836</v>
      </c>
      <c r="H23" s="107">
        <v>5</v>
      </c>
      <c r="I23" s="107">
        <v>2</v>
      </c>
      <c r="J23" s="107">
        <v>105</v>
      </c>
      <c r="K23" s="107">
        <v>59</v>
      </c>
      <c r="L23" s="104">
        <v>6</v>
      </c>
      <c r="M23" s="108">
        <v>326</v>
      </c>
      <c r="N23" s="108">
        <v>162</v>
      </c>
      <c r="O23" s="107">
        <v>3718</v>
      </c>
      <c r="P23" s="107">
        <v>1913</v>
      </c>
      <c r="Q23" s="107">
        <v>68272</v>
      </c>
      <c r="R23" s="107">
        <v>33594</v>
      </c>
      <c r="S23" s="107">
        <v>290</v>
      </c>
      <c r="T23" s="107">
        <v>106</v>
      </c>
      <c r="U23" s="107">
        <v>2352</v>
      </c>
    </row>
    <row r="24" spans="1:21" ht="14.25" customHeight="1" x14ac:dyDescent="0.25">
      <c r="A24" s="189"/>
      <c r="B24" s="174" t="s">
        <v>15</v>
      </c>
      <c r="C24" s="175"/>
      <c r="D24" s="176"/>
      <c r="E24" s="104">
        <v>7</v>
      </c>
      <c r="F24" s="105">
        <f t="shared" si="2"/>
        <v>4232</v>
      </c>
      <c r="G24" s="105">
        <f t="shared" si="2"/>
        <v>2053</v>
      </c>
      <c r="H24" s="107">
        <v>52</v>
      </c>
      <c r="I24" s="107">
        <v>22</v>
      </c>
      <c r="J24" s="107">
        <v>847</v>
      </c>
      <c r="K24" s="107">
        <v>416</v>
      </c>
      <c r="L24" s="104">
        <v>7</v>
      </c>
      <c r="M24" s="108">
        <v>1112</v>
      </c>
      <c r="N24" s="108">
        <v>542</v>
      </c>
      <c r="O24" s="107">
        <v>1236</v>
      </c>
      <c r="P24" s="107">
        <v>590</v>
      </c>
      <c r="Q24" s="107">
        <v>971</v>
      </c>
      <c r="R24" s="107">
        <v>476</v>
      </c>
      <c r="S24" s="107">
        <v>14</v>
      </c>
      <c r="T24" s="107">
        <v>7</v>
      </c>
      <c r="U24" s="107">
        <v>189</v>
      </c>
    </row>
    <row r="25" spans="1:21" ht="14.25" customHeight="1" x14ac:dyDescent="0.25">
      <c r="A25" s="190" t="s">
        <v>16</v>
      </c>
      <c r="B25" s="180"/>
      <c r="C25" s="180"/>
      <c r="D25" s="181"/>
      <c r="E25" s="104">
        <v>8</v>
      </c>
      <c r="F25" s="105">
        <f>SUM(F26:F28)</f>
        <v>11660</v>
      </c>
      <c r="G25" s="105">
        <f t="shared" ref="G25:U25" si="3">SUM(G26:G28)</f>
        <v>5265</v>
      </c>
      <c r="H25" s="105">
        <f t="shared" si="3"/>
        <v>0</v>
      </c>
      <c r="I25" s="105">
        <f t="shared" si="3"/>
        <v>0</v>
      </c>
      <c r="J25" s="105">
        <f t="shared" si="3"/>
        <v>3022</v>
      </c>
      <c r="K25" s="105">
        <f t="shared" si="3"/>
        <v>1404</v>
      </c>
      <c r="L25" s="104">
        <v>8</v>
      </c>
      <c r="M25" s="105">
        <f t="shared" si="3"/>
        <v>3404</v>
      </c>
      <c r="N25" s="105">
        <f t="shared" si="3"/>
        <v>1578</v>
      </c>
      <c r="O25" s="105">
        <f t="shared" si="3"/>
        <v>3212</v>
      </c>
      <c r="P25" s="105">
        <f t="shared" si="3"/>
        <v>1411</v>
      </c>
      <c r="Q25" s="105">
        <f t="shared" si="3"/>
        <v>2022</v>
      </c>
      <c r="R25" s="105">
        <f t="shared" si="3"/>
        <v>872</v>
      </c>
      <c r="S25" s="105">
        <f t="shared" si="3"/>
        <v>0</v>
      </c>
      <c r="T25" s="105">
        <f t="shared" si="3"/>
        <v>0</v>
      </c>
      <c r="U25" s="106">
        <f t="shared" si="3"/>
        <v>427</v>
      </c>
    </row>
    <row r="26" spans="1:21" ht="14.25" customHeight="1" x14ac:dyDescent="0.25">
      <c r="A26" s="191" t="s">
        <v>4</v>
      </c>
      <c r="B26" s="177" t="s">
        <v>17</v>
      </c>
      <c r="C26" s="177"/>
      <c r="D26" s="177"/>
      <c r="E26" s="104">
        <v>9</v>
      </c>
      <c r="F26" s="105">
        <f t="shared" ref="F26:G45" si="4">+H26+J26+M26+O26+Q26+S26</f>
        <v>0</v>
      </c>
      <c r="G26" s="105">
        <f t="shared" si="4"/>
        <v>0</v>
      </c>
      <c r="H26" s="107"/>
      <c r="I26" s="107"/>
      <c r="J26" s="107"/>
      <c r="K26" s="107"/>
      <c r="L26" s="104">
        <v>9</v>
      </c>
      <c r="M26" s="108"/>
      <c r="N26" s="108"/>
      <c r="O26" s="107"/>
      <c r="P26" s="107"/>
      <c r="Q26" s="107"/>
      <c r="R26" s="107"/>
      <c r="S26" s="107"/>
      <c r="T26" s="107"/>
      <c r="U26" s="107"/>
    </row>
    <row r="27" spans="1:21" ht="14.25" customHeight="1" x14ac:dyDescent="0.25">
      <c r="A27" s="191"/>
      <c r="B27" s="177" t="s">
        <v>18</v>
      </c>
      <c r="C27" s="177"/>
      <c r="D27" s="177"/>
      <c r="E27" s="104">
        <v>10</v>
      </c>
      <c r="F27" s="105">
        <f t="shared" si="4"/>
        <v>9288</v>
      </c>
      <c r="G27" s="105">
        <f t="shared" si="4"/>
        <v>4157</v>
      </c>
      <c r="H27" s="107"/>
      <c r="I27" s="107"/>
      <c r="J27" s="107">
        <v>2693</v>
      </c>
      <c r="K27" s="107">
        <v>1252</v>
      </c>
      <c r="L27" s="104">
        <v>10</v>
      </c>
      <c r="M27" s="108">
        <v>2829</v>
      </c>
      <c r="N27" s="108">
        <v>1303</v>
      </c>
      <c r="O27" s="107">
        <v>2448</v>
      </c>
      <c r="P27" s="107">
        <v>1037</v>
      </c>
      <c r="Q27" s="107">
        <v>1318</v>
      </c>
      <c r="R27" s="107">
        <v>565</v>
      </c>
      <c r="S27" s="107"/>
      <c r="T27" s="107"/>
      <c r="U27" s="107">
        <v>427</v>
      </c>
    </row>
    <row r="28" spans="1:21" ht="14.25" customHeight="1" x14ac:dyDescent="0.25">
      <c r="A28" s="191"/>
      <c r="B28" s="177" t="s">
        <v>19</v>
      </c>
      <c r="C28" s="177"/>
      <c r="D28" s="177"/>
      <c r="E28" s="104">
        <v>11</v>
      </c>
      <c r="F28" s="105">
        <f t="shared" si="4"/>
        <v>2372</v>
      </c>
      <c r="G28" s="105">
        <f t="shared" si="4"/>
        <v>1108</v>
      </c>
      <c r="H28" s="107"/>
      <c r="I28" s="107"/>
      <c r="J28" s="107">
        <v>329</v>
      </c>
      <c r="K28" s="107">
        <v>152</v>
      </c>
      <c r="L28" s="104">
        <v>11</v>
      </c>
      <c r="M28" s="108">
        <v>575</v>
      </c>
      <c r="N28" s="108">
        <v>275</v>
      </c>
      <c r="O28" s="107">
        <v>764</v>
      </c>
      <c r="P28" s="107">
        <v>374</v>
      </c>
      <c r="Q28" s="107">
        <v>704</v>
      </c>
      <c r="R28" s="107">
        <v>307</v>
      </c>
      <c r="S28" s="107"/>
      <c r="T28" s="107"/>
      <c r="U28" s="107" t="s">
        <v>21</v>
      </c>
    </row>
    <row r="29" spans="1:21" ht="14.25" customHeight="1" x14ac:dyDescent="0.25">
      <c r="A29" s="187" t="s">
        <v>20</v>
      </c>
      <c r="B29" s="180"/>
      <c r="C29" s="180"/>
      <c r="D29" s="181"/>
      <c r="E29" s="104">
        <v>12</v>
      </c>
      <c r="F29" s="105">
        <f t="shared" si="4"/>
        <v>32282</v>
      </c>
      <c r="G29" s="105">
        <f t="shared" si="4"/>
        <v>15582</v>
      </c>
      <c r="H29" s="107">
        <v>35</v>
      </c>
      <c r="I29" s="107">
        <v>21</v>
      </c>
      <c r="J29" s="107">
        <v>5172</v>
      </c>
      <c r="K29" s="107">
        <v>2510</v>
      </c>
      <c r="L29" s="104">
        <v>12</v>
      </c>
      <c r="M29" s="108">
        <v>7517</v>
      </c>
      <c r="N29" s="108">
        <v>3655</v>
      </c>
      <c r="O29" s="107">
        <v>9184</v>
      </c>
      <c r="P29" s="107">
        <v>4419</v>
      </c>
      <c r="Q29" s="107">
        <v>10342</v>
      </c>
      <c r="R29" s="107">
        <v>4962</v>
      </c>
      <c r="S29" s="107">
        <v>32</v>
      </c>
      <c r="T29" s="107">
        <v>15</v>
      </c>
      <c r="U29" s="107" t="s">
        <v>21</v>
      </c>
    </row>
    <row r="30" spans="1:21" ht="14.25" customHeight="1" x14ac:dyDescent="0.25">
      <c r="A30" s="179" t="s">
        <v>22</v>
      </c>
      <c r="B30" s="180"/>
      <c r="C30" s="180"/>
      <c r="D30" s="181"/>
      <c r="E30" s="104">
        <v>13</v>
      </c>
      <c r="F30" s="105">
        <f t="shared" si="4"/>
        <v>111190</v>
      </c>
      <c r="G30" s="105">
        <f t="shared" si="4"/>
        <v>53906</v>
      </c>
      <c r="H30" s="107">
        <v>645</v>
      </c>
      <c r="I30" s="107">
        <v>308</v>
      </c>
      <c r="J30" s="107">
        <v>49399</v>
      </c>
      <c r="K30" s="107">
        <v>24105</v>
      </c>
      <c r="L30" s="104">
        <v>13</v>
      </c>
      <c r="M30" s="108">
        <v>22230</v>
      </c>
      <c r="N30" s="108">
        <v>10785</v>
      </c>
      <c r="O30" s="107">
        <v>19957</v>
      </c>
      <c r="P30" s="107">
        <v>9693</v>
      </c>
      <c r="Q30" s="107">
        <v>18637</v>
      </c>
      <c r="R30" s="107">
        <v>8894</v>
      </c>
      <c r="S30" s="107">
        <v>322</v>
      </c>
      <c r="T30" s="107">
        <v>121</v>
      </c>
      <c r="U30" s="107" t="s">
        <v>21</v>
      </c>
    </row>
    <row r="31" spans="1:21" ht="14.25" customHeight="1" x14ac:dyDescent="0.25">
      <c r="A31" s="179" t="s">
        <v>23</v>
      </c>
      <c r="B31" s="180"/>
      <c r="C31" s="180"/>
      <c r="D31" s="181"/>
      <c r="E31" s="104">
        <v>14</v>
      </c>
      <c r="F31" s="105">
        <f t="shared" si="4"/>
        <v>3779</v>
      </c>
      <c r="G31" s="105">
        <f t="shared" si="4"/>
        <v>1709</v>
      </c>
      <c r="H31" s="107">
        <v>19</v>
      </c>
      <c r="I31" s="107">
        <v>10</v>
      </c>
      <c r="J31" s="107">
        <v>370</v>
      </c>
      <c r="K31" s="107">
        <v>175</v>
      </c>
      <c r="L31" s="104">
        <v>14</v>
      </c>
      <c r="M31" s="108">
        <v>851</v>
      </c>
      <c r="N31" s="108">
        <v>419</v>
      </c>
      <c r="O31" s="107">
        <v>1076</v>
      </c>
      <c r="P31" s="107">
        <v>468</v>
      </c>
      <c r="Q31" s="107">
        <v>1333</v>
      </c>
      <c r="R31" s="107">
        <v>587</v>
      </c>
      <c r="S31" s="107">
        <v>130</v>
      </c>
      <c r="T31" s="107">
        <v>50</v>
      </c>
      <c r="U31" s="107" t="s">
        <v>21</v>
      </c>
    </row>
    <row r="32" spans="1:21" ht="14.25" customHeight="1" x14ac:dyDescent="0.25">
      <c r="A32" s="109" t="s">
        <v>24</v>
      </c>
      <c r="B32" s="110"/>
      <c r="C32" s="110"/>
      <c r="D32" s="103"/>
      <c r="E32" s="104">
        <v>15</v>
      </c>
      <c r="F32" s="105">
        <f t="shared" si="4"/>
        <v>48</v>
      </c>
      <c r="G32" s="105">
        <f t="shared" si="4"/>
        <v>25</v>
      </c>
      <c r="H32" s="107"/>
      <c r="I32" s="107"/>
      <c r="J32" s="107">
        <v>5</v>
      </c>
      <c r="K32" s="107">
        <v>4</v>
      </c>
      <c r="L32" s="104">
        <v>15</v>
      </c>
      <c r="M32" s="108">
        <v>12</v>
      </c>
      <c r="N32" s="108">
        <v>7</v>
      </c>
      <c r="O32" s="107">
        <v>13</v>
      </c>
      <c r="P32" s="107">
        <v>6</v>
      </c>
      <c r="Q32" s="107">
        <v>18</v>
      </c>
      <c r="R32" s="107">
        <v>8</v>
      </c>
      <c r="S32" s="107"/>
      <c r="T32" s="107"/>
      <c r="U32" s="107" t="s">
        <v>21</v>
      </c>
    </row>
    <row r="33" spans="1:21" ht="14.25" customHeight="1" x14ac:dyDescent="0.25">
      <c r="A33" s="182" t="s">
        <v>25</v>
      </c>
      <c r="B33" s="183"/>
      <c r="C33" s="183"/>
      <c r="D33" s="184"/>
      <c r="E33" s="104">
        <v>16</v>
      </c>
      <c r="F33" s="105">
        <f t="shared" si="4"/>
        <v>1539</v>
      </c>
      <c r="G33" s="105">
        <f t="shared" si="4"/>
        <v>749</v>
      </c>
      <c r="H33" s="107">
        <v>1</v>
      </c>
      <c r="I33" s="107">
        <v>1</v>
      </c>
      <c r="J33" s="107">
        <v>266</v>
      </c>
      <c r="K33" s="107">
        <v>126</v>
      </c>
      <c r="L33" s="104">
        <v>16</v>
      </c>
      <c r="M33" s="108">
        <v>263</v>
      </c>
      <c r="N33" s="108">
        <v>138</v>
      </c>
      <c r="O33" s="107">
        <v>412</v>
      </c>
      <c r="P33" s="107">
        <v>195</v>
      </c>
      <c r="Q33" s="107">
        <v>593</v>
      </c>
      <c r="R33" s="107">
        <v>287</v>
      </c>
      <c r="S33" s="107">
        <v>4</v>
      </c>
      <c r="T33" s="107">
        <v>2</v>
      </c>
      <c r="U33" s="107">
        <v>1162</v>
      </c>
    </row>
    <row r="34" spans="1:21" ht="14.25" customHeight="1" x14ac:dyDescent="0.25">
      <c r="A34" s="109" t="s">
        <v>26</v>
      </c>
      <c r="B34" s="109"/>
      <c r="C34" s="109"/>
      <c r="D34" s="111"/>
      <c r="E34" s="104">
        <v>17</v>
      </c>
      <c r="F34" s="105">
        <f>+F35+F36</f>
        <v>2150</v>
      </c>
      <c r="G34" s="105">
        <f t="shared" ref="G34:T34" si="5">+G35+G36</f>
        <v>747</v>
      </c>
      <c r="H34" s="105">
        <f t="shared" si="5"/>
        <v>11</v>
      </c>
      <c r="I34" s="105">
        <f t="shared" si="5"/>
        <v>5</v>
      </c>
      <c r="J34" s="105">
        <f t="shared" si="5"/>
        <v>104</v>
      </c>
      <c r="K34" s="105">
        <f t="shared" si="5"/>
        <v>30</v>
      </c>
      <c r="L34" s="104">
        <v>17</v>
      </c>
      <c r="M34" s="105">
        <f t="shared" si="5"/>
        <v>357</v>
      </c>
      <c r="N34" s="105">
        <f t="shared" si="5"/>
        <v>136</v>
      </c>
      <c r="O34" s="105">
        <f t="shared" si="5"/>
        <v>639</v>
      </c>
      <c r="P34" s="105">
        <f t="shared" si="5"/>
        <v>223</v>
      </c>
      <c r="Q34" s="105">
        <f t="shared" si="5"/>
        <v>786</v>
      </c>
      <c r="R34" s="105">
        <f t="shared" si="5"/>
        <v>260</v>
      </c>
      <c r="S34" s="105">
        <f t="shared" si="5"/>
        <v>253</v>
      </c>
      <c r="T34" s="105">
        <f t="shared" si="5"/>
        <v>93</v>
      </c>
      <c r="U34" s="107" t="s">
        <v>21</v>
      </c>
    </row>
    <row r="35" spans="1:21" ht="14.25" customHeight="1" x14ac:dyDescent="0.25">
      <c r="A35" s="170" t="s">
        <v>27</v>
      </c>
      <c r="B35" s="171" t="s">
        <v>28</v>
      </c>
      <c r="C35" s="171"/>
      <c r="D35" s="171"/>
      <c r="E35" s="104">
        <v>18</v>
      </c>
      <c r="F35" s="105">
        <f t="shared" si="4"/>
        <v>1736</v>
      </c>
      <c r="G35" s="105">
        <f t="shared" si="4"/>
        <v>597</v>
      </c>
      <c r="H35" s="107">
        <v>8</v>
      </c>
      <c r="I35" s="107">
        <v>4</v>
      </c>
      <c r="J35" s="107">
        <v>87</v>
      </c>
      <c r="K35" s="107">
        <v>26</v>
      </c>
      <c r="L35" s="104">
        <v>18</v>
      </c>
      <c r="M35" s="107">
        <v>294</v>
      </c>
      <c r="N35" s="107">
        <v>115</v>
      </c>
      <c r="O35" s="107">
        <v>518</v>
      </c>
      <c r="P35" s="107">
        <v>178</v>
      </c>
      <c r="Q35" s="107">
        <v>641</v>
      </c>
      <c r="R35" s="107">
        <v>208</v>
      </c>
      <c r="S35" s="107">
        <v>188</v>
      </c>
      <c r="T35" s="107">
        <v>66</v>
      </c>
      <c r="U35" s="107">
        <v>1189</v>
      </c>
    </row>
    <row r="36" spans="1:21" ht="14.25" customHeight="1" x14ac:dyDescent="0.25">
      <c r="A36" s="170"/>
      <c r="B36" s="171" t="s">
        <v>29</v>
      </c>
      <c r="C36" s="171"/>
      <c r="D36" s="171"/>
      <c r="E36" s="104">
        <v>19</v>
      </c>
      <c r="F36" s="105">
        <f t="shared" si="4"/>
        <v>414</v>
      </c>
      <c r="G36" s="105">
        <f t="shared" si="4"/>
        <v>150</v>
      </c>
      <c r="H36" s="107">
        <v>3</v>
      </c>
      <c r="I36" s="107">
        <v>1</v>
      </c>
      <c r="J36" s="107">
        <v>17</v>
      </c>
      <c r="K36" s="107">
        <v>4</v>
      </c>
      <c r="L36" s="104">
        <v>19</v>
      </c>
      <c r="M36" s="107">
        <v>63</v>
      </c>
      <c r="N36" s="107">
        <v>21</v>
      </c>
      <c r="O36" s="107">
        <v>121</v>
      </c>
      <c r="P36" s="107">
        <v>45</v>
      </c>
      <c r="Q36" s="107">
        <v>145</v>
      </c>
      <c r="R36" s="107">
        <v>52</v>
      </c>
      <c r="S36" s="107">
        <v>65</v>
      </c>
      <c r="T36" s="107">
        <v>27</v>
      </c>
      <c r="U36" s="107">
        <v>331</v>
      </c>
    </row>
    <row r="37" spans="1:21" ht="14.25" customHeight="1" x14ac:dyDescent="0.25">
      <c r="A37" s="170" t="s">
        <v>30</v>
      </c>
      <c r="B37" s="174" t="s">
        <v>31</v>
      </c>
      <c r="C37" s="175"/>
      <c r="D37" s="176"/>
      <c r="E37" s="104">
        <v>20</v>
      </c>
      <c r="F37" s="105">
        <f t="shared" si="4"/>
        <v>64</v>
      </c>
      <c r="G37" s="105">
        <f t="shared" si="4"/>
        <v>28</v>
      </c>
      <c r="H37" s="112"/>
      <c r="I37" s="112"/>
      <c r="J37" s="112">
        <v>6</v>
      </c>
      <c r="K37" s="112">
        <v>2</v>
      </c>
      <c r="L37" s="104">
        <v>20</v>
      </c>
      <c r="M37" s="108">
        <v>17</v>
      </c>
      <c r="N37" s="108">
        <v>9</v>
      </c>
      <c r="O37" s="112">
        <v>13</v>
      </c>
      <c r="P37" s="112">
        <v>6</v>
      </c>
      <c r="Q37" s="112">
        <v>23</v>
      </c>
      <c r="R37" s="112">
        <v>9</v>
      </c>
      <c r="S37" s="112">
        <v>5</v>
      </c>
      <c r="T37" s="112">
        <v>2</v>
      </c>
      <c r="U37" s="107" t="s">
        <v>21</v>
      </c>
    </row>
    <row r="38" spans="1:21" ht="14.25" customHeight="1" x14ac:dyDescent="0.25">
      <c r="A38" s="170"/>
      <c r="B38" s="174" t="s">
        <v>32</v>
      </c>
      <c r="C38" s="175"/>
      <c r="D38" s="176"/>
      <c r="E38" s="104">
        <v>21</v>
      </c>
      <c r="F38" s="105">
        <f t="shared" si="4"/>
        <v>67</v>
      </c>
      <c r="G38" s="105">
        <f t="shared" si="4"/>
        <v>21</v>
      </c>
      <c r="H38" s="112"/>
      <c r="I38" s="112"/>
      <c r="J38" s="112">
        <v>2</v>
      </c>
      <c r="K38" s="112">
        <v>1</v>
      </c>
      <c r="L38" s="104">
        <v>21</v>
      </c>
      <c r="M38" s="108">
        <v>11</v>
      </c>
      <c r="N38" s="108">
        <v>2</v>
      </c>
      <c r="O38" s="112">
        <v>19</v>
      </c>
      <c r="P38" s="112">
        <v>9</v>
      </c>
      <c r="Q38" s="112">
        <v>24</v>
      </c>
      <c r="R38" s="112">
        <v>8</v>
      </c>
      <c r="S38" s="112">
        <v>11</v>
      </c>
      <c r="T38" s="112">
        <v>1</v>
      </c>
      <c r="U38" s="107" t="s">
        <v>21</v>
      </c>
    </row>
    <row r="39" spans="1:21" ht="14.25" customHeight="1" x14ac:dyDescent="0.25">
      <c r="A39" s="170"/>
      <c r="B39" s="174" t="s">
        <v>33</v>
      </c>
      <c r="C39" s="175"/>
      <c r="D39" s="176"/>
      <c r="E39" s="104">
        <v>22</v>
      </c>
      <c r="F39" s="105">
        <f t="shared" si="4"/>
        <v>84</v>
      </c>
      <c r="G39" s="105">
        <f t="shared" si="4"/>
        <v>44</v>
      </c>
      <c r="H39" s="112"/>
      <c r="I39" s="112"/>
      <c r="J39" s="112">
        <v>4</v>
      </c>
      <c r="K39" s="112">
        <v>3</v>
      </c>
      <c r="L39" s="104">
        <v>22</v>
      </c>
      <c r="M39" s="108">
        <v>14</v>
      </c>
      <c r="N39" s="108">
        <v>10</v>
      </c>
      <c r="O39" s="112">
        <v>33</v>
      </c>
      <c r="P39" s="112">
        <v>16</v>
      </c>
      <c r="Q39" s="112">
        <v>30</v>
      </c>
      <c r="R39" s="112">
        <v>13</v>
      </c>
      <c r="S39" s="112">
        <v>3</v>
      </c>
      <c r="T39" s="112">
        <v>2</v>
      </c>
      <c r="U39" s="107" t="s">
        <v>21</v>
      </c>
    </row>
    <row r="40" spans="1:21" ht="14.25" customHeight="1" x14ac:dyDescent="0.25">
      <c r="A40" s="170"/>
      <c r="B40" s="174" t="s">
        <v>34</v>
      </c>
      <c r="C40" s="175"/>
      <c r="D40" s="176"/>
      <c r="E40" s="104">
        <v>23</v>
      </c>
      <c r="F40" s="105">
        <f t="shared" si="4"/>
        <v>372</v>
      </c>
      <c r="G40" s="105">
        <f t="shared" si="4"/>
        <v>133</v>
      </c>
      <c r="H40" s="112">
        <v>6</v>
      </c>
      <c r="I40" s="112">
        <v>2</v>
      </c>
      <c r="J40" s="112">
        <v>30</v>
      </c>
      <c r="K40" s="112">
        <v>5</v>
      </c>
      <c r="L40" s="104">
        <v>23</v>
      </c>
      <c r="M40" s="108">
        <v>68</v>
      </c>
      <c r="N40" s="108">
        <v>29</v>
      </c>
      <c r="O40" s="112">
        <v>100</v>
      </c>
      <c r="P40" s="112">
        <v>37</v>
      </c>
      <c r="Q40" s="112">
        <v>114</v>
      </c>
      <c r="R40" s="112">
        <v>40</v>
      </c>
      <c r="S40" s="112">
        <v>54</v>
      </c>
      <c r="T40" s="112">
        <v>20</v>
      </c>
      <c r="U40" s="107" t="s">
        <v>21</v>
      </c>
    </row>
    <row r="41" spans="1:21" ht="14.25" customHeight="1" x14ac:dyDescent="0.25">
      <c r="A41" s="170"/>
      <c r="B41" s="174" t="s">
        <v>35</v>
      </c>
      <c r="C41" s="175"/>
      <c r="D41" s="176"/>
      <c r="E41" s="104">
        <v>24</v>
      </c>
      <c r="F41" s="105">
        <f t="shared" si="4"/>
        <v>28</v>
      </c>
      <c r="G41" s="105">
        <f t="shared" si="4"/>
        <v>14</v>
      </c>
      <c r="H41" s="112"/>
      <c r="I41" s="112"/>
      <c r="J41" s="112"/>
      <c r="K41" s="112"/>
      <c r="L41" s="104">
        <v>24</v>
      </c>
      <c r="M41" s="108">
        <v>2</v>
      </c>
      <c r="N41" s="108"/>
      <c r="O41" s="112">
        <v>7</v>
      </c>
      <c r="P41" s="112">
        <v>5</v>
      </c>
      <c r="Q41" s="112">
        <v>14</v>
      </c>
      <c r="R41" s="112">
        <v>7</v>
      </c>
      <c r="S41" s="112">
        <v>5</v>
      </c>
      <c r="T41" s="112">
        <v>2</v>
      </c>
      <c r="U41" s="107" t="s">
        <v>21</v>
      </c>
    </row>
    <row r="42" spans="1:21" ht="14.25" customHeight="1" x14ac:dyDescent="0.25">
      <c r="A42" s="170"/>
      <c r="B42" s="174" t="s">
        <v>36</v>
      </c>
      <c r="C42" s="175"/>
      <c r="D42" s="176"/>
      <c r="E42" s="104">
        <v>25</v>
      </c>
      <c r="F42" s="105">
        <f t="shared" si="4"/>
        <v>101</v>
      </c>
      <c r="G42" s="105">
        <f t="shared" si="4"/>
        <v>39</v>
      </c>
      <c r="H42" s="112"/>
      <c r="I42" s="112"/>
      <c r="J42" s="112">
        <v>8</v>
      </c>
      <c r="K42" s="112">
        <v>4</v>
      </c>
      <c r="L42" s="104">
        <v>25</v>
      </c>
      <c r="M42" s="108">
        <v>17</v>
      </c>
      <c r="N42" s="108">
        <v>7</v>
      </c>
      <c r="O42" s="112">
        <v>35</v>
      </c>
      <c r="P42" s="112">
        <v>14</v>
      </c>
      <c r="Q42" s="112">
        <v>34</v>
      </c>
      <c r="R42" s="112">
        <v>13</v>
      </c>
      <c r="S42" s="112">
        <v>7</v>
      </c>
      <c r="T42" s="112">
        <v>1</v>
      </c>
      <c r="U42" s="107" t="s">
        <v>21</v>
      </c>
    </row>
    <row r="43" spans="1:21" ht="14.25" customHeight="1" x14ac:dyDescent="0.25">
      <c r="A43" s="170"/>
      <c r="B43" s="177" t="s">
        <v>37</v>
      </c>
      <c r="C43" s="177"/>
      <c r="D43" s="177"/>
      <c r="E43" s="104">
        <v>26</v>
      </c>
      <c r="F43" s="105">
        <f t="shared" si="4"/>
        <v>947</v>
      </c>
      <c r="G43" s="105">
        <f t="shared" si="4"/>
        <v>259</v>
      </c>
      <c r="H43" s="113"/>
      <c r="I43" s="113"/>
      <c r="J43" s="113">
        <v>16</v>
      </c>
      <c r="K43" s="113">
        <v>4</v>
      </c>
      <c r="L43" s="104">
        <v>26</v>
      </c>
      <c r="M43" s="107">
        <v>141</v>
      </c>
      <c r="N43" s="107">
        <v>42</v>
      </c>
      <c r="O43" s="107">
        <v>314</v>
      </c>
      <c r="P43" s="107">
        <v>85</v>
      </c>
      <c r="Q43" s="107">
        <v>385</v>
      </c>
      <c r="R43" s="107">
        <v>104</v>
      </c>
      <c r="S43" s="107">
        <v>91</v>
      </c>
      <c r="T43" s="107">
        <v>24</v>
      </c>
      <c r="U43" s="107">
        <v>727</v>
      </c>
    </row>
    <row r="44" spans="1:21" ht="14.25" customHeight="1" x14ac:dyDescent="0.25">
      <c r="A44" s="170"/>
      <c r="B44" s="178" t="s">
        <v>38</v>
      </c>
      <c r="C44" s="178"/>
      <c r="D44" s="178"/>
      <c r="E44" s="104">
        <v>27</v>
      </c>
      <c r="F44" s="105">
        <f t="shared" si="4"/>
        <v>133</v>
      </c>
      <c r="G44" s="105">
        <f t="shared" si="4"/>
        <v>62</v>
      </c>
      <c r="H44" s="113"/>
      <c r="I44" s="113"/>
      <c r="J44" s="113">
        <v>12</v>
      </c>
      <c r="K44" s="113">
        <v>4</v>
      </c>
      <c r="L44" s="104">
        <v>27</v>
      </c>
      <c r="M44" s="107">
        <v>28</v>
      </c>
      <c r="N44" s="107">
        <v>10</v>
      </c>
      <c r="O44" s="107">
        <v>32</v>
      </c>
      <c r="P44" s="107">
        <v>14</v>
      </c>
      <c r="Q44" s="107">
        <v>42</v>
      </c>
      <c r="R44" s="107">
        <v>22</v>
      </c>
      <c r="S44" s="107">
        <v>19</v>
      </c>
      <c r="T44" s="107">
        <v>12</v>
      </c>
      <c r="U44" s="107">
        <v>130</v>
      </c>
    </row>
    <row r="45" spans="1:21" ht="14.25" customHeight="1" x14ac:dyDescent="0.2">
      <c r="A45" s="170"/>
      <c r="B45" s="178" t="s">
        <v>39</v>
      </c>
      <c r="C45" s="178"/>
      <c r="D45" s="178"/>
      <c r="E45" s="104">
        <v>28</v>
      </c>
      <c r="F45" s="105">
        <f t="shared" si="4"/>
        <v>354</v>
      </c>
      <c r="G45" s="105">
        <f t="shared" si="4"/>
        <v>147</v>
      </c>
      <c r="H45" s="107">
        <v>5</v>
      </c>
      <c r="I45" s="107">
        <v>3</v>
      </c>
      <c r="J45" s="107">
        <v>26</v>
      </c>
      <c r="K45" s="107">
        <v>7</v>
      </c>
      <c r="L45" s="104">
        <v>28</v>
      </c>
      <c r="M45" s="107">
        <v>59</v>
      </c>
      <c r="N45" s="114">
        <v>27</v>
      </c>
      <c r="O45" s="114">
        <v>86</v>
      </c>
      <c r="P45" s="114">
        <v>37</v>
      </c>
      <c r="Q45" s="114">
        <v>120</v>
      </c>
      <c r="R45" s="115">
        <v>44</v>
      </c>
      <c r="S45" s="114">
        <v>58</v>
      </c>
      <c r="T45" s="114">
        <v>29</v>
      </c>
      <c r="U45" s="107">
        <v>252</v>
      </c>
    </row>
    <row r="46" spans="1:21" ht="12.75" customHeight="1" x14ac:dyDescent="0.2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N46" s="116"/>
      <c r="P46" s="116"/>
      <c r="Q46" s="116"/>
      <c r="R46" s="116"/>
      <c r="S46" s="117"/>
      <c r="T46" s="116"/>
      <c r="U46" s="118"/>
    </row>
    <row r="47" spans="1:21" x14ac:dyDescent="0.2">
      <c r="A47" s="173" t="s">
        <v>40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N47" s="116"/>
      <c r="O47" s="116"/>
      <c r="P47" s="116"/>
      <c r="Q47" s="116"/>
      <c r="R47" s="116"/>
      <c r="S47" s="117"/>
      <c r="T47" s="116"/>
      <c r="U47" s="119"/>
    </row>
    <row r="48" spans="1:21" x14ac:dyDescent="0.25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N48" s="120"/>
      <c r="O48" s="120"/>
      <c r="P48" s="120"/>
      <c r="Q48" s="120"/>
      <c r="R48" s="120"/>
      <c r="S48" s="120"/>
      <c r="T48" s="120"/>
      <c r="U48" s="120"/>
    </row>
    <row r="49" spans="5:21" x14ac:dyDescent="0.2">
      <c r="E49" s="3"/>
      <c r="F49" s="3"/>
      <c r="G49" s="3"/>
      <c r="H49" s="3"/>
      <c r="I49" s="3"/>
      <c r="J49" s="3"/>
      <c r="N49" s="120"/>
      <c r="O49" s="120"/>
      <c r="P49" s="120"/>
      <c r="Q49" s="120"/>
      <c r="R49" s="120"/>
      <c r="S49" s="121"/>
      <c r="T49" s="120"/>
      <c r="U49" s="120"/>
    </row>
    <row r="50" spans="5:21" x14ac:dyDescent="0.2">
      <c r="P50" s="92"/>
      <c r="Q50" s="92"/>
      <c r="R50" s="92"/>
      <c r="S50" s="92"/>
    </row>
  </sheetData>
  <mergeCells count="57">
    <mergeCell ref="A5:K5"/>
    <mergeCell ref="A6:K6"/>
    <mergeCell ref="A7:K7"/>
    <mergeCell ref="A9:K9"/>
    <mergeCell ref="A12:T12"/>
    <mergeCell ref="A17:D17"/>
    <mergeCell ref="M13:T13"/>
    <mergeCell ref="U13:U16"/>
    <mergeCell ref="H14:I14"/>
    <mergeCell ref="J14:K14"/>
    <mergeCell ref="M14:N14"/>
    <mergeCell ref="O14:P14"/>
    <mergeCell ref="Q14:R14"/>
    <mergeCell ref="S14:T14"/>
    <mergeCell ref="H15:H16"/>
    <mergeCell ref="A13:D16"/>
    <mergeCell ref="E13:E16"/>
    <mergeCell ref="F13:G15"/>
    <mergeCell ref="H13:K13"/>
    <mergeCell ref="L13:L16"/>
    <mergeCell ref="J15:J16"/>
    <mergeCell ref="M15:M16"/>
    <mergeCell ref="O15:O16"/>
    <mergeCell ref="Q15:Q16"/>
    <mergeCell ref="S15:S16"/>
    <mergeCell ref="A29:D29"/>
    <mergeCell ref="A18:D18"/>
    <mergeCell ref="A19:D19"/>
    <mergeCell ref="A20:A24"/>
    <mergeCell ref="B20:D20"/>
    <mergeCell ref="B21:D21"/>
    <mergeCell ref="B22:D22"/>
    <mergeCell ref="B23:D23"/>
    <mergeCell ref="B24:D24"/>
    <mergeCell ref="A25:D25"/>
    <mergeCell ref="A26:A28"/>
    <mergeCell ref="B26:D26"/>
    <mergeCell ref="B27:D27"/>
    <mergeCell ref="B28:D28"/>
    <mergeCell ref="A30:D30"/>
    <mergeCell ref="A31:D31"/>
    <mergeCell ref="A33:D33"/>
    <mergeCell ref="A35:A36"/>
    <mergeCell ref="B35:D35"/>
    <mergeCell ref="B36:D36"/>
    <mergeCell ref="A46:K46"/>
    <mergeCell ref="A47:K48"/>
    <mergeCell ref="A37:A45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</mergeCells>
  <pageMargins left="0.3" right="0.17" top="1.77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1B69B-11CA-4035-B9D3-89DB49353352}">
  <dimension ref="A1:AE54"/>
  <sheetViews>
    <sheetView topLeftCell="A13" zoomScaleNormal="100" workbookViewId="0">
      <selection activeCell="J12" sqref="J12:J13"/>
    </sheetView>
  </sheetViews>
  <sheetFormatPr defaultRowHeight="11.25" x14ac:dyDescent="0.2"/>
  <cols>
    <col min="1" max="1" width="14.7109375" style="92" customWidth="1"/>
    <col min="2" max="2" width="3.42578125" style="92" customWidth="1"/>
    <col min="3" max="3" width="6.7109375" style="92" customWidth="1"/>
    <col min="4" max="5" width="5.140625" style="92" customWidth="1"/>
    <col min="6" max="6" width="6.42578125" style="92" customWidth="1"/>
    <col min="7" max="7" width="5.140625" style="92" customWidth="1"/>
    <col min="8" max="14" width="9.42578125" style="92" customWidth="1"/>
    <col min="15" max="15" width="8.85546875" style="92" customWidth="1"/>
    <col min="16" max="16" width="4.5703125" style="92" customWidth="1"/>
    <col min="17" max="17" width="8.42578125" style="92" customWidth="1"/>
    <col min="18" max="18" width="7.42578125" style="92" customWidth="1"/>
    <col min="19" max="20" width="8.7109375" style="92" customWidth="1"/>
    <col min="21" max="28" width="9.140625" style="92" customWidth="1"/>
    <col min="29" max="256" width="9.140625" style="92"/>
    <col min="257" max="257" width="14.7109375" style="92" customWidth="1"/>
    <col min="258" max="258" width="3.42578125" style="92" customWidth="1"/>
    <col min="259" max="263" width="8.140625" style="92" customWidth="1"/>
    <col min="264" max="270" width="9.42578125" style="92" customWidth="1"/>
    <col min="271" max="271" width="8.85546875" style="92" customWidth="1"/>
    <col min="272" max="272" width="4.5703125" style="92" customWidth="1"/>
    <col min="273" max="273" width="7" style="92" customWidth="1"/>
    <col min="274" max="274" width="3.42578125" style="92" customWidth="1"/>
    <col min="275" max="276" width="8.7109375" style="92" customWidth="1"/>
    <col min="277" max="512" width="9.140625" style="92"/>
    <col min="513" max="513" width="14.7109375" style="92" customWidth="1"/>
    <col min="514" max="514" width="3.42578125" style="92" customWidth="1"/>
    <col min="515" max="519" width="8.140625" style="92" customWidth="1"/>
    <col min="520" max="526" width="9.42578125" style="92" customWidth="1"/>
    <col min="527" max="527" width="8.85546875" style="92" customWidth="1"/>
    <col min="528" max="528" width="4.5703125" style="92" customWidth="1"/>
    <col min="529" max="529" width="7" style="92" customWidth="1"/>
    <col min="530" max="530" width="3.42578125" style="92" customWidth="1"/>
    <col min="531" max="532" width="8.7109375" style="92" customWidth="1"/>
    <col min="533" max="768" width="9.140625" style="92"/>
    <col min="769" max="769" width="14.7109375" style="92" customWidth="1"/>
    <col min="770" max="770" width="3.42578125" style="92" customWidth="1"/>
    <col min="771" max="775" width="8.140625" style="92" customWidth="1"/>
    <col min="776" max="782" width="9.42578125" style="92" customWidth="1"/>
    <col min="783" max="783" width="8.85546875" style="92" customWidth="1"/>
    <col min="784" max="784" width="4.5703125" style="92" customWidth="1"/>
    <col min="785" max="785" width="7" style="92" customWidth="1"/>
    <col min="786" max="786" width="3.42578125" style="92" customWidth="1"/>
    <col min="787" max="788" width="8.7109375" style="92" customWidth="1"/>
    <col min="789" max="1024" width="9.140625" style="92"/>
    <col min="1025" max="1025" width="14.7109375" style="92" customWidth="1"/>
    <col min="1026" max="1026" width="3.42578125" style="92" customWidth="1"/>
    <col min="1027" max="1031" width="8.140625" style="92" customWidth="1"/>
    <col min="1032" max="1038" width="9.42578125" style="92" customWidth="1"/>
    <col min="1039" max="1039" width="8.85546875" style="92" customWidth="1"/>
    <col min="1040" max="1040" width="4.5703125" style="92" customWidth="1"/>
    <col min="1041" max="1041" width="7" style="92" customWidth="1"/>
    <col min="1042" max="1042" width="3.42578125" style="92" customWidth="1"/>
    <col min="1043" max="1044" width="8.7109375" style="92" customWidth="1"/>
    <col min="1045" max="1280" width="9.140625" style="92"/>
    <col min="1281" max="1281" width="14.7109375" style="92" customWidth="1"/>
    <col min="1282" max="1282" width="3.42578125" style="92" customWidth="1"/>
    <col min="1283" max="1287" width="8.140625" style="92" customWidth="1"/>
    <col min="1288" max="1294" width="9.42578125" style="92" customWidth="1"/>
    <col min="1295" max="1295" width="8.85546875" style="92" customWidth="1"/>
    <col min="1296" max="1296" width="4.5703125" style="92" customWidth="1"/>
    <col min="1297" max="1297" width="7" style="92" customWidth="1"/>
    <col min="1298" max="1298" width="3.42578125" style="92" customWidth="1"/>
    <col min="1299" max="1300" width="8.7109375" style="92" customWidth="1"/>
    <col min="1301" max="1536" width="9.140625" style="92"/>
    <col min="1537" max="1537" width="14.7109375" style="92" customWidth="1"/>
    <col min="1538" max="1538" width="3.42578125" style="92" customWidth="1"/>
    <col min="1539" max="1543" width="8.140625" style="92" customWidth="1"/>
    <col min="1544" max="1550" width="9.42578125" style="92" customWidth="1"/>
    <col min="1551" max="1551" width="8.85546875" style="92" customWidth="1"/>
    <col min="1552" max="1552" width="4.5703125" style="92" customWidth="1"/>
    <col min="1553" max="1553" width="7" style="92" customWidth="1"/>
    <col min="1554" max="1554" width="3.42578125" style="92" customWidth="1"/>
    <col min="1555" max="1556" width="8.7109375" style="92" customWidth="1"/>
    <col min="1557" max="1792" width="9.140625" style="92"/>
    <col min="1793" max="1793" width="14.7109375" style="92" customWidth="1"/>
    <col min="1794" max="1794" width="3.42578125" style="92" customWidth="1"/>
    <col min="1795" max="1799" width="8.140625" style="92" customWidth="1"/>
    <col min="1800" max="1806" width="9.42578125" style="92" customWidth="1"/>
    <col min="1807" max="1807" width="8.85546875" style="92" customWidth="1"/>
    <col min="1808" max="1808" width="4.5703125" style="92" customWidth="1"/>
    <col min="1809" max="1809" width="7" style="92" customWidth="1"/>
    <col min="1810" max="1810" width="3.42578125" style="92" customWidth="1"/>
    <col min="1811" max="1812" width="8.7109375" style="92" customWidth="1"/>
    <col min="1813" max="2048" width="9.140625" style="92"/>
    <col min="2049" max="2049" width="14.7109375" style="92" customWidth="1"/>
    <col min="2050" max="2050" width="3.42578125" style="92" customWidth="1"/>
    <col min="2051" max="2055" width="8.140625" style="92" customWidth="1"/>
    <col min="2056" max="2062" width="9.42578125" style="92" customWidth="1"/>
    <col min="2063" max="2063" width="8.85546875" style="92" customWidth="1"/>
    <col min="2064" max="2064" width="4.5703125" style="92" customWidth="1"/>
    <col min="2065" max="2065" width="7" style="92" customWidth="1"/>
    <col min="2066" max="2066" width="3.42578125" style="92" customWidth="1"/>
    <col min="2067" max="2068" width="8.7109375" style="92" customWidth="1"/>
    <col min="2069" max="2304" width="9.140625" style="92"/>
    <col min="2305" max="2305" width="14.7109375" style="92" customWidth="1"/>
    <col min="2306" max="2306" width="3.42578125" style="92" customWidth="1"/>
    <col min="2307" max="2311" width="8.140625" style="92" customWidth="1"/>
    <col min="2312" max="2318" width="9.42578125" style="92" customWidth="1"/>
    <col min="2319" max="2319" width="8.85546875" style="92" customWidth="1"/>
    <col min="2320" max="2320" width="4.5703125" style="92" customWidth="1"/>
    <col min="2321" max="2321" width="7" style="92" customWidth="1"/>
    <col min="2322" max="2322" width="3.42578125" style="92" customWidth="1"/>
    <col min="2323" max="2324" width="8.7109375" style="92" customWidth="1"/>
    <col min="2325" max="2560" width="9.140625" style="92"/>
    <col min="2561" max="2561" width="14.7109375" style="92" customWidth="1"/>
    <col min="2562" max="2562" width="3.42578125" style="92" customWidth="1"/>
    <col min="2563" max="2567" width="8.140625" style="92" customWidth="1"/>
    <col min="2568" max="2574" width="9.42578125" style="92" customWidth="1"/>
    <col min="2575" max="2575" width="8.85546875" style="92" customWidth="1"/>
    <col min="2576" max="2576" width="4.5703125" style="92" customWidth="1"/>
    <col min="2577" max="2577" width="7" style="92" customWidth="1"/>
    <col min="2578" max="2578" width="3.42578125" style="92" customWidth="1"/>
    <col min="2579" max="2580" width="8.7109375" style="92" customWidth="1"/>
    <col min="2581" max="2816" width="9.140625" style="92"/>
    <col min="2817" max="2817" width="14.7109375" style="92" customWidth="1"/>
    <col min="2818" max="2818" width="3.42578125" style="92" customWidth="1"/>
    <col min="2819" max="2823" width="8.140625" style="92" customWidth="1"/>
    <col min="2824" max="2830" width="9.42578125" style="92" customWidth="1"/>
    <col min="2831" max="2831" width="8.85546875" style="92" customWidth="1"/>
    <col min="2832" max="2832" width="4.5703125" style="92" customWidth="1"/>
    <col min="2833" max="2833" width="7" style="92" customWidth="1"/>
    <col min="2834" max="2834" width="3.42578125" style="92" customWidth="1"/>
    <col min="2835" max="2836" width="8.7109375" style="92" customWidth="1"/>
    <col min="2837" max="3072" width="9.140625" style="92"/>
    <col min="3073" max="3073" width="14.7109375" style="92" customWidth="1"/>
    <col min="3074" max="3074" width="3.42578125" style="92" customWidth="1"/>
    <col min="3075" max="3079" width="8.140625" style="92" customWidth="1"/>
    <col min="3080" max="3086" width="9.42578125" style="92" customWidth="1"/>
    <col min="3087" max="3087" width="8.85546875" style="92" customWidth="1"/>
    <col min="3088" max="3088" width="4.5703125" style="92" customWidth="1"/>
    <col min="3089" max="3089" width="7" style="92" customWidth="1"/>
    <col min="3090" max="3090" width="3.42578125" style="92" customWidth="1"/>
    <col min="3091" max="3092" width="8.7109375" style="92" customWidth="1"/>
    <col min="3093" max="3328" width="9.140625" style="92"/>
    <col min="3329" max="3329" width="14.7109375" style="92" customWidth="1"/>
    <col min="3330" max="3330" width="3.42578125" style="92" customWidth="1"/>
    <col min="3331" max="3335" width="8.140625" style="92" customWidth="1"/>
    <col min="3336" max="3342" width="9.42578125" style="92" customWidth="1"/>
    <col min="3343" max="3343" width="8.85546875" style="92" customWidth="1"/>
    <col min="3344" max="3344" width="4.5703125" style="92" customWidth="1"/>
    <col min="3345" max="3345" width="7" style="92" customWidth="1"/>
    <col min="3346" max="3346" width="3.42578125" style="92" customWidth="1"/>
    <col min="3347" max="3348" width="8.7109375" style="92" customWidth="1"/>
    <col min="3349" max="3584" width="9.140625" style="92"/>
    <col min="3585" max="3585" width="14.7109375" style="92" customWidth="1"/>
    <col min="3586" max="3586" width="3.42578125" style="92" customWidth="1"/>
    <col min="3587" max="3591" width="8.140625" style="92" customWidth="1"/>
    <col min="3592" max="3598" width="9.42578125" style="92" customWidth="1"/>
    <col min="3599" max="3599" width="8.85546875" style="92" customWidth="1"/>
    <col min="3600" max="3600" width="4.5703125" style="92" customWidth="1"/>
    <col min="3601" max="3601" width="7" style="92" customWidth="1"/>
    <col min="3602" max="3602" width="3.42578125" style="92" customWidth="1"/>
    <col min="3603" max="3604" width="8.7109375" style="92" customWidth="1"/>
    <col min="3605" max="3840" width="9.140625" style="92"/>
    <col min="3841" max="3841" width="14.7109375" style="92" customWidth="1"/>
    <col min="3842" max="3842" width="3.42578125" style="92" customWidth="1"/>
    <col min="3843" max="3847" width="8.140625" style="92" customWidth="1"/>
    <col min="3848" max="3854" width="9.42578125" style="92" customWidth="1"/>
    <col min="3855" max="3855" width="8.85546875" style="92" customWidth="1"/>
    <col min="3856" max="3856" width="4.5703125" style="92" customWidth="1"/>
    <col min="3857" max="3857" width="7" style="92" customWidth="1"/>
    <col min="3858" max="3858" width="3.42578125" style="92" customWidth="1"/>
    <col min="3859" max="3860" width="8.7109375" style="92" customWidth="1"/>
    <col min="3861" max="4096" width="9.140625" style="92"/>
    <col min="4097" max="4097" width="14.7109375" style="92" customWidth="1"/>
    <col min="4098" max="4098" width="3.42578125" style="92" customWidth="1"/>
    <col min="4099" max="4103" width="8.140625" style="92" customWidth="1"/>
    <col min="4104" max="4110" width="9.42578125" style="92" customWidth="1"/>
    <col min="4111" max="4111" width="8.85546875" style="92" customWidth="1"/>
    <col min="4112" max="4112" width="4.5703125" style="92" customWidth="1"/>
    <col min="4113" max="4113" width="7" style="92" customWidth="1"/>
    <col min="4114" max="4114" width="3.42578125" style="92" customWidth="1"/>
    <col min="4115" max="4116" width="8.7109375" style="92" customWidth="1"/>
    <col min="4117" max="4352" width="9.140625" style="92"/>
    <col min="4353" max="4353" width="14.7109375" style="92" customWidth="1"/>
    <col min="4354" max="4354" width="3.42578125" style="92" customWidth="1"/>
    <col min="4355" max="4359" width="8.140625" style="92" customWidth="1"/>
    <col min="4360" max="4366" width="9.42578125" style="92" customWidth="1"/>
    <col min="4367" max="4367" width="8.85546875" style="92" customWidth="1"/>
    <col min="4368" max="4368" width="4.5703125" style="92" customWidth="1"/>
    <col min="4369" max="4369" width="7" style="92" customWidth="1"/>
    <col min="4370" max="4370" width="3.42578125" style="92" customWidth="1"/>
    <col min="4371" max="4372" width="8.7109375" style="92" customWidth="1"/>
    <col min="4373" max="4608" width="9.140625" style="92"/>
    <col min="4609" max="4609" width="14.7109375" style="92" customWidth="1"/>
    <col min="4610" max="4610" width="3.42578125" style="92" customWidth="1"/>
    <col min="4611" max="4615" width="8.140625" style="92" customWidth="1"/>
    <col min="4616" max="4622" width="9.42578125" style="92" customWidth="1"/>
    <col min="4623" max="4623" width="8.85546875" style="92" customWidth="1"/>
    <col min="4624" max="4624" width="4.5703125" style="92" customWidth="1"/>
    <col min="4625" max="4625" width="7" style="92" customWidth="1"/>
    <col min="4626" max="4626" width="3.42578125" style="92" customWidth="1"/>
    <col min="4627" max="4628" width="8.7109375" style="92" customWidth="1"/>
    <col min="4629" max="4864" width="9.140625" style="92"/>
    <col min="4865" max="4865" width="14.7109375" style="92" customWidth="1"/>
    <col min="4866" max="4866" width="3.42578125" style="92" customWidth="1"/>
    <col min="4867" max="4871" width="8.140625" style="92" customWidth="1"/>
    <col min="4872" max="4878" width="9.42578125" style="92" customWidth="1"/>
    <col min="4879" max="4879" width="8.85546875" style="92" customWidth="1"/>
    <col min="4880" max="4880" width="4.5703125" style="92" customWidth="1"/>
    <col min="4881" max="4881" width="7" style="92" customWidth="1"/>
    <col min="4882" max="4882" width="3.42578125" style="92" customWidth="1"/>
    <col min="4883" max="4884" width="8.7109375" style="92" customWidth="1"/>
    <col min="4885" max="5120" width="9.140625" style="92"/>
    <col min="5121" max="5121" width="14.7109375" style="92" customWidth="1"/>
    <col min="5122" max="5122" width="3.42578125" style="92" customWidth="1"/>
    <col min="5123" max="5127" width="8.140625" style="92" customWidth="1"/>
    <col min="5128" max="5134" width="9.42578125" style="92" customWidth="1"/>
    <col min="5135" max="5135" width="8.85546875" style="92" customWidth="1"/>
    <col min="5136" max="5136" width="4.5703125" style="92" customWidth="1"/>
    <col min="5137" max="5137" width="7" style="92" customWidth="1"/>
    <col min="5138" max="5138" width="3.42578125" style="92" customWidth="1"/>
    <col min="5139" max="5140" width="8.7109375" style="92" customWidth="1"/>
    <col min="5141" max="5376" width="9.140625" style="92"/>
    <col min="5377" max="5377" width="14.7109375" style="92" customWidth="1"/>
    <col min="5378" max="5378" width="3.42578125" style="92" customWidth="1"/>
    <col min="5379" max="5383" width="8.140625" style="92" customWidth="1"/>
    <col min="5384" max="5390" width="9.42578125" style="92" customWidth="1"/>
    <col min="5391" max="5391" width="8.85546875" style="92" customWidth="1"/>
    <col min="5392" max="5392" width="4.5703125" style="92" customWidth="1"/>
    <col min="5393" max="5393" width="7" style="92" customWidth="1"/>
    <col min="5394" max="5394" width="3.42578125" style="92" customWidth="1"/>
    <col min="5395" max="5396" width="8.7109375" style="92" customWidth="1"/>
    <col min="5397" max="5632" width="9.140625" style="92"/>
    <col min="5633" max="5633" width="14.7109375" style="92" customWidth="1"/>
    <col min="5634" max="5634" width="3.42578125" style="92" customWidth="1"/>
    <col min="5635" max="5639" width="8.140625" style="92" customWidth="1"/>
    <col min="5640" max="5646" width="9.42578125" style="92" customWidth="1"/>
    <col min="5647" max="5647" width="8.85546875" style="92" customWidth="1"/>
    <col min="5648" max="5648" width="4.5703125" style="92" customWidth="1"/>
    <col min="5649" max="5649" width="7" style="92" customWidth="1"/>
    <col min="5650" max="5650" width="3.42578125" style="92" customWidth="1"/>
    <col min="5651" max="5652" width="8.7109375" style="92" customWidth="1"/>
    <col min="5653" max="5888" width="9.140625" style="92"/>
    <col min="5889" max="5889" width="14.7109375" style="92" customWidth="1"/>
    <col min="5890" max="5890" width="3.42578125" style="92" customWidth="1"/>
    <col min="5891" max="5895" width="8.140625" style="92" customWidth="1"/>
    <col min="5896" max="5902" width="9.42578125" style="92" customWidth="1"/>
    <col min="5903" max="5903" width="8.85546875" style="92" customWidth="1"/>
    <col min="5904" max="5904" width="4.5703125" style="92" customWidth="1"/>
    <col min="5905" max="5905" width="7" style="92" customWidth="1"/>
    <col min="5906" max="5906" width="3.42578125" style="92" customWidth="1"/>
    <col min="5907" max="5908" width="8.7109375" style="92" customWidth="1"/>
    <col min="5909" max="6144" width="9.140625" style="92"/>
    <col min="6145" max="6145" width="14.7109375" style="92" customWidth="1"/>
    <col min="6146" max="6146" width="3.42578125" style="92" customWidth="1"/>
    <col min="6147" max="6151" width="8.140625" style="92" customWidth="1"/>
    <col min="6152" max="6158" width="9.42578125" style="92" customWidth="1"/>
    <col min="6159" max="6159" width="8.85546875" style="92" customWidth="1"/>
    <col min="6160" max="6160" width="4.5703125" style="92" customWidth="1"/>
    <col min="6161" max="6161" width="7" style="92" customWidth="1"/>
    <col min="6162" max="6162" width="3.42578125" style="92" customWidth="1"/>
    <col min="6163" max="6164" width="8.7109375" style="92" customWidth="1"/>
    <col min="6165" max="6400" width="9.140625" style="92"/>
    <col min="6401" max="6401" width="14.7109375" style="92" customWidth="1"/>
    <col min="6402" max="6402" width="3.42578125" style="92" customWidth="1"/>
    <col min="6403" max="6407" width="8.140625" style="92" customWidth="1"/>
    <col min="6408" max="6414" width="9.42578125" style="92" customWidth="1"/>
    <col min="6415" max="6415" width="8.85546875" style="92" customWidth="1"/>
    <col min="6416" max="6416" width="4.5703125" style="92" customWidth="1"/>
    <col min="6417" max="6417" width="7" style="92" customWidth="1"/>
    <col min="6418" max="6418" width="3.42578125" style="92" customWidth="1"/>
    <col min="6419" max="6420" width="8.7109375" style="92" customWidth="1"/>
    <col min="6421" max="6656" width="9.140625" style="92"/>
    <col min="6657" max="6657" width="14.7109375" style="92" customWidth="1"/>
    <col min="6658" max="6658" width="3.42578125" style="92" customWidth="1"/>
    <col min="6659" max="6663" width="8.140625" style="92" customWidth="1"/>
    <col min="6664" max="6670" width="9.42578125" style="92" customWidth="1"/>
    <col min="6671" max="6671" width="8.85546875" style="92" customWidth="1"/>
    <col min="6672" max="6672" width="4.5703125" style="92" customWidth="1"/>
    <col min="6673" max="6673" width="7" style="92" customWidth="1"/>
    <col min="6674" max="6674" width="3.42578125" style="92" customWidth="1"/>
    <col min="6675" max="6676" width="8.7109375" style="92" customWidth="1"/>
    <col min="6677" max="6912" width="9.140625" style="92"/>
    <col min="6913" max="6913" width="14.7109375" style="92" customWidth="1"/>
    <col min="6914" max="6914" width="3.42578125" style="92" customWidth="1"/>
    <col min="6915" max="6919" width="8.140625" style="92" customWidth="1"/>
    <col min="6920" max="6926" width="9.42578125" style="92" customWidth="1"/>
    <col min="6927" max="6927" width="8.85546875" style="92" customWidth="1"/>
    <col min="6928" max="6928" width="4.5703125" style="92" customWidth="1"/>
    <col min="6929" max="6929" width="7" style="92" customWidth="1"/>
    <col min="6930" max="6930" width="3.42578125" style="92" customWidth="1"/>
    <col min="6931" max="6932" width="8.7109375" style="92" customWidth="1"/>
    <col min="6933" max="7168" width="9.140625" style="92"/>
    <col min="7169" max="7169" width="14.7109375" style="92" customWidth="1"/>
    <col min="7170" max="7170" width="3.42578125" style="92" customWidth="1"/>
    <col min="7171" max="7175" width="8.140625" style="92" customWidth="1"/>
    <col min="7176" max="7182" width="9.42578125" style="92" customWidth="1"/>
    <col min="7183" max="7183" width="8.85546875" style="92" customWidth="1"/>
    <col min="7184" max="7184" width="4.5703125" style="92" customWidth="1"/>
    <col min="7185" max="7185" width="7" style="92" customWidth="1"/>
    <col min="7186" max="7186" width="3.42578125" style="92" customWidth="1"/>
    <col min="7187" max="7188" width="8.7109375" style="92" customWidth="1"/>
    <col min="7189" max="7424" width="9.140625" style="92"/>
    <col min="7425" max="7425" width="14.7109375" style="92" customWidth="1"/>
    <col min="7426" max="7426" width="3.42578125" style="92" customWidth="1"/>
    <col min="7427" max="7431" width="8.140625" style="92" customWidth="1"/>
    <col min="7432" max="7438" width="9.42578125" style="92" customWidth="1"/>
    <col min="7439" max="7439" width="8.85546875" style="92" customWidth="1"/>
    <col min="7440" max="7440" width="4.5703125" style="92" customWidth="1"/>
    <col min="7441" max="7441" width="7" style="92" customWidth="1"/>
    <col min="7442" max="7442" width="3.42578125" style="92" customWidth="1"/>
    <col min="7443" max="7444" width="8.7109375" style="92" customWidth="1"/>
    <col min="7445" max="7680" width="9.140625" style="92"/>
    <col min="7681" max="7681" width="14.7109375" style="92" customWidth="1"/>
    <col min="7682" max="7682" width="3.42578125" style="92" customWidth="1"/>
    <col min="7683" max="7687" width="8.140625" style="92" customWidth="1"/>
    <col min="7688" max="7694" width="9.42578125" style="92" customWidth="1"/>
    <col min="7695" max="7695" width="8.85546875" style="92" customWidth="1"/>
    <col min="7696" max="7696" width="4.5703125" style="92" customWidth="1"/>
    <col min="7697" max="7697" width="7" style="92" customWidth="1"/>
    <col min="7698" max="7698" width="3.42578125" style="92" customWidth="1"/>
    <col min="7699" max="7700" width="8.7109375" style="92" customWidth="1"/>
    <col min="7701" max="7936" width="9.140625" style="92"/>
    <col min="7937" max="7937" width="14.7109375" style="92" customWidth="1"/>
    <col min="7938" max="7938" width="3.42578125" style="92" customWidth="1"/>
    <col min="7939" max="7943" width="8.140625" style="92" customWidth="1"/>
    <col min="7944" max="7950" width="9.42578125" style="92" customWidth="1"/>
    <col min="7951" max="7951" width="8.85546875" style="92" customWidth="1"/>
    <col min="7952" max="7952" width="4.5703125" style="92" customWidth="1"/>
    <col min="7953" max="7953" width="7" style="92" customWidth="1"/>
    <col min="7954" max="7954" width="3.42578125" style="92" customWidth="1"/>
    <col min="7955" max="7956" width="8.7109375" style="92" customWidth="1"/>
    <col min="7957" max="8192" width="9.140625" style="92"/>
    <col min="8193" max="8193" width="14.7109375" style="92" customWidth="1"/>
    <col min="8194" max="8194" width="3.42578125" style="92" customWidth="1"/>
    <col min="8195" max="8199" width="8.140625" style="92" customWidth="1"/>
    <col min="8200" max="8206" width="9.42578125" style="92" customWidth="1"/>
    <col min="8207" max="8207" width="8.85546875" style="92" customWidth="1"/>
    <col min="8208" max="8208" width="4.5703125" style="92" customWidth="1"/>
    <col min="8209" max="8209" width="7" style="92" customWidth="1"/>
    <col min="8210" max="8210" width="3.42578125" style="92" customWidth="1"/>
    <col min="8211" max="8212" width="8.7109375" style="92" customWidth="1"/>
    <col min="8213" max="8448" width="9.140625" style="92"/>
    <col min="8449" max="8449" width="14.7109375" style="92" customWidth="1"/>
    <col min="8450" max="8450" width="3.42578125" style="92" customWidth="1"/>
    <col min="8451" max="8455" width="8.140625" style="92" customWidth="1"/>
    <col min="8456" max="8462" width="9.42578125" style="92" customWidth="1"/>
    <col min="8463" max="8463" width="8.85546875" style="92" customWidth="1"/>
    <col min="8464" max="8464" width="4.5703125" style="92" customWidth="1"/>
    <col min="8465" max="8465" width="7" style="92" customWidth="1"/>
    <col min="8466" max="8466" width="3.42578125" style="92" customWidth="1"/>
    <col min="8467" max="8468" width="8.7109375" style="92" customWidth="1"/>
    <col min="8469" max="8704" width="9.140625" style="92"/>
    <col min="8705" max="8705" width="14.7109375" style="92" customWidth="1"/>
    <col min="8706" max="8706" width="3.42578125" style="92" customWidth="1"/>
    <col min="8707" max="8711" width="8.140625" style="92" customWidth="1"/>
    <col min="8712" max="8718" width="9.42578125" style="92" customWidth="1"/>
    <col min="8719" max="8719" width="8.85546875" style="92" customWidth="1"/>
    <col min="8720" max="8720" width="4.5703125" style="92" customWidth="1"/>
    <col min="8721" max="8721" width="7" style="92" customWidth="1"/>
    <col min="8722" max="8722" width="3.42578125" style="92" customWidth="1"/>
    <col min="8723" max="8724" width="8.7109375" style="92" customWidth="1"/>
    <col min="8725" max="8960" width="9.140625" style="92"/>
    <col min="8961" max="8961" width="14.7109375" style="92" customWidth="1"/>
    <col min="8962" max="8962" width="3.42578125" style="92" customWidth="1"/>
    <col min="8963" max="8967" width="8.140625" style="92" customWidth="1"/>
    <col min="8968" max="8974" width="9.42578125" style="92" customWidth="1"/>
    <col min="8975" max="8975" width="8.85546875" style="92" customWidth="1"/>
    <col min="8976" max="8976" width="4.5703125" style="92" customWidth="1"/>
    <col min="8977" max="8977" width="7" style="92" customWidth="1"/>
    <col min="8978" max="8978" width="3.42578125" style="92" customWidth="1"/>
    <col min="8979" max="8980" width="8.7109375" style="92" customWidth="1"/>
    <col min="8981" max="9216" width="9.140625" style="92"/>
    <col min="9217" max="9217" width="14.7109375" style="92" customWidth="1"/>
    <col min="9218" max="9218" width="3.42578125" style="92" customWidth="1"/>
    <col min="9219" max="9223" width="8.140625" style="92" customWidth="1"/>
    <col min="9224" max="9230" width="9.42578125" style="92" customWidth="1"/>
    <col min="9231" max="9231" width="8.85546875" style="92" customWidth="1"/>
    <col min="9232" max="9232" width="4.5703125" style="92" customWidth="1"/>
    <col min="9233" max="9233" width="7" style="92" customWidth="1"/>
    <col min="9234" max="9234" width="3.42578125" style="92" customWidth="1"/>
    <col min="9235" max="9236" width="8.7109375" style="92" customWidth="1"/>
    <col min="9237" max="9472" width="9.140625" style="92"/>
    <col min="9473" max="9473" width="14.7109375" style="92" customWidth="1"/>
    <col min="9474" max="9474" width="3.42578125" style="92" customWidth="1"/>
    <col min="9475" max="9479" width="8.140625" style="92" customWidth="1"/>
    <col min="9480" max="9486" width="9.42578125" style="92" customWidth="1"/>
    <col min="9487" max="9487" width="8.85546875" style="92" customWidth="1"/>
    <col min="9488" max="9488" width="4.5703125" style="92" customWidth="1"/>
    <col min="9489" max="9489" width="7" style="92" customWidth="1"/>
    <col min="9490" max="9490" width="3.42578125" style="92" customWidth="1"/>
    <col min="9491" max="9492" width="8.7109375" style="92" customWidth="1"/>
    <col min="9493" max="9728" width="9.140625" style="92"/>
    <col min="9729" max="9729" width="14.7109375" style="92" customWidth="1"/>
    <col min="9730" max="9730" width="3.42578125" style="92" customWidth="1"/>
    <col min="9731" max="9735" width="8.140625" style="92" customWidth="1"/>
    <col min="9736" max="9742" width="9.42578125" style="92" customWidth="1"/>
    <col min="9743" max="9743" width="8.85546875" style="92" customWidth="1"/>
    <col min="9744" max="9744" width="4.5703125" style="92" customWidth="1"/>
    <col min="9745" max="9745" width="7" style="92" customWidth="1"/>
    <col min="9746" max="9746" width="3.42578125" style="92" customWidth="1"/>
    <col min="9747" max="9748" width="8.7109375" style="92" customWidth="1"/>
    <col min="9749" max="9984" width="9.140625" style="92"/>
    <col min="9985" max="9985" width="14.7109375" style="92" customWidth="1"/>
    <col min="9986" max="9986" width="3.42578125" style="92" customWidth="1"/>
    <col min="9987" max="9991" width="8.140625" style="92" customWidth="1"/>
    <col min="9992" max="9998" width="9.42578125" style="92" customWidth="1"/>
    <col min="9999" max="9999" width="8.85546875" style="92" customWidth="1"/>
    <col min="10000" max="10000" width="4.5703125" style="92" customWidth="1"/>
    <col min="10001" max="10001" width="7" style="92" customWidth="1"/>
    <col min="10002" max="10002" width="3.42578125" style="92" customWidth="1"/>
    <col min="10003" max="10004" width="8.7109375" style="92" customWidth="1"/>
    <col min="10005" max="10240" width="9.140625" style="92"/>
    <col min="10241" max="10241" width="14.7109375" style="92" customWidth="1"/>
    <col min="10242" max="10242" width="3.42578125" style="92" customWidth="1"/>
    <col min="10243" max="10247" width="8.140625" style="92" customWidth="1"/>
    <col min="10248" max="10254" width="9.42578125" style="92" customWidth="1"/>
    <col min="10255" max="10255" width="8.85546875" style="92" customWidth="1"/>
    <col min="10256" max="10256" width="4.5703125" style="92" customWidth="1"/>
    <col min="10257" max="10257" width="7" style="92" customWidth="1"/>
    <col min="10258" max="10258" width="3.42578125" style="92" customWidth="1"/>
    <col min="10259" max="10260" width="8.7109375" style="92" customWidth="1"/>
    <col min="10261" max="10496" width="9.140625" style="92"/>
    <col min="10497" max="10497" width="14.7109375" style="92" customWidth="1"/>
    <col min="10498" max="10498" width="3.42578125" style="92" customWidth="1"/>
    <col min="10499" max="10503" width="8.140625" style="92" customWidth="1"/>
    <col min="10504" max="10510" width="9.42578125" style="92" customWidth="1"/>
    <col min="10511" max="10511" width="8.85546875" style="92" customWidth="1"/>
    <col min="10512" max="10512" width="4.5703125" style="92" customWidth="1"/>
    <col min="10513" max="10513" width="7" style="92" customWidth="1"/>
    <col min="10514" max="10514" width="3.42578125" style="92" customWidth="1"/>
    <col min="10515" max="10516" width="8.7109375" style="92" customWidth="1"/>
    <col min="10517" max="10752" width="9.140625" style="92"/>
    <col min="10753" max="10753" width="14.7109375" style="92" customWidth="1"/>
    <col min="10754" max="10754" width="3.42578125" style="92" customWidth="1"/>
    <col min="10755" max="10759" width="8.140625" style="92" customWidth="1"/>
    <col min="10760" max="10766" width="9.42578125" style="92" customWidth="1"/>
    <col min="10767" max="10767" width="8.85546875" style="92" customWidth="1"/>
    <col min="10768" max="10768" width="4.5703125" style="92" customWidth="1"/>
    <col min="10769" max="10769" width="7" style="92" customWidth="1"/>
    <col min="10770" max="10770" width="3.42578125" style="92" customWidth="1"/>
    <col min="10771" max="10772" width="8.7109375" style="92" customWidth="1"/>
    <col min="10773" max="11008" width="9.140625" style="92"/>
    <col min="11009" max="11009" width="14.7109375" style="92" customWidth="1"/>
    <col min="11010" max="11010" width="3.42578125" style="92" customWidth="1"/>
    <col min="11011" max="11015" width="8.140625" style="92" customWidth="1"/>
    <col min="11016" max="11022" width="9.42578125" style="92" customWidth="1"/>
    <col min="11023" max="11023" width="8.85546875" style="92" customWidth="1"/>
    <col min="11024" max="11024" width="4.5703125" style="92" customWidth="1"/>
    <col min="11025" max="11025" width="7" style="92" customWidth="1"/>
    <col min="11026" max="11026" width="3.42578125" style="92" customWidth="1"/>
    <col min="11027" max="11028" width="8.7109375" style="92" customWidth="1"/>
    <col min="11029" max="11264" width="9.140625" style="92"/>
    <col min="11265" max="11265" width="14.7109375" style="92" customWidth="1"/>
    <col min="11266" max="11266" width="3.42578125" style="92" customWidth="1"/>
    <col min="11267" max="11271" width="8.140625" style="92" customWidth="1"/>
    <col min="11272" max="11278" width="9.42578125" style="92" customWidth="1"/>
    <col min="11279" max="11279" width="8.85546875" style="92" customWidth="1"/>
    <col min="11280" max="11280" width="4.5703125" style="92" customWidth="1"/>
    <col min="11281" max="11281" width="7" style="92" customWidth="1"/>
    <col min="11282" max="11282" width="3.42578125" style="92" customWidth="1"/>
    <col min="11283" max="11284" width="8.7109375" style="92" customWidth="1"/>
    <col min="11285" max="11520" width="9.140625" style="92"/>
    <col min="11521" max="11521" width="14.7109375" style="92" customWidth="1"/>
    <col min="11522" max="11522" width="3.42578125" style="92" customWidth="1"/>
    <col min="11523" max="11527" width="8.140625" style="92" customWidth="1"/>
    <col min="11528" max="11534" width="9.42578125" style="92" customWidth="1"/>
    <col min="11535" max="11535" width="8.85546875" style="92" customWidth="1"/>
    <col min="11536" max="11536" width="4.5703125" style="92" customWidth="1"/>
    <col min="11537" max="11537" width="7" style="92" customWidth="1"/>
    <col min="11538" max="11538" width="3.42578125" style="92" customWidth="1"/>
    <col min="11539" max="11540" width="8.7109375" style="92" customWidth="1"/>
    <col min="11541" max="11776" width="9.140625" style="92"/>
    <col min="11777" max="11777" width="14.7109375" style="92" customWidth="1"/>
    <col min="11778" max="11778" width="3.42578125" style="92" customWidth="1"/>
    <col min="11779" max="11783" width="8.140625" style="92" customWidth="1"/>
    <col min="11784" max="11790" width="9.42578125" style="92" customWidth="1"/>
    <col min="11791" max="11791" width="8.85546875" style="92" customWidth="1"/>
    <col min="11792" max="11792" width="4.5703125" style="92" customWidth="1"/>
    <col min="11793" max="11793" width="7" style="92" customWidth="1"/>
    <col min="11794" max="11794" width="3.42578125" style="92" customWidth="1"/>
    <col min="11795" max="11796" width="8.7109375" style="92" customWidth="1"/>
    <col min="11797" max="12032" width="9.140625" style="92"/>
    <col min="12033" max="12033" width="14.7109375" style="92" customWidth="1"/>
    <col min="12034" max="12034" width="3.42578125" style="92" customWidth="1"/>
    <col min="12035" max="12039" width="8.140625" style="92" customWidth="1"/>
    <col min="12040" max="12046" width="9.42578125" style="92" customWidth="1"/>
    <col min="12047" max="12047" width="8.85546875" style="92" customWidth="1"/>
    <col min="12048" max="12048" width="4.5703125" style="92" customWidth="1"/>
    <col min="12049" max="12049" width="7" style="92" customWidth="1"/>
    <col min="12050" max="12050" width="3.42578125" style="92" customWidth="1"/>
    <col min="12051" max="12052" width="8.7109375" style="92" customWidth="1"/>
    <col min="12053" max="12288" width="9.140625" style="92"/>
    <col min="12289" max="12289" width="14.7109375" style="92" customWidth="1"/>
    <col min="12290" max="12290" width="3.42578125" style="92" customWidth="1"/>
    <col min="12291" max="12295" width="8.140625" style="92" customWidth="1"/>
    <col min="12296" max="12302" width="9.42578125" style="92" customWidth="1"/>
    <col min="12303" max="12303" width="8.85546875" style="92" customWidth="1"/>
    <col min="12304" max="12304" width="4.5703125" style="92" customWidth="1"/>
    <col min="12305" max="12305" width="7" style="92" customWidth="1"/>
    <col min="12306" max="12306" width="3.42578125" style="92" customWidth="1"/>
    <col min="12307" max="12308" width="8.7109375" style="92" customWidth="1"/>
    <col min="12309" max="12544" width="9.140625" style="92"/>
    <col min="12545" max="12545" width="14.7109375" style="92" customWidth="1"/>
    <col min="12546" max="12546" width="3.42578125" style="92" customWidth="1"/>
    <col min="12547" max="12551" width="8.140625" style="92" customWidth="1"/>
    <col min="12552" max="12558" width="9.42578125" style="92" customWidth="1"/>
    <col min="12559" max="12559" width="8.85546875" style="92" customWidth="1"/>
    <col min="12560" max="12560" width="4.5703125" style="92" customWidth="1"/>
    <col min="12561" max="12561" width="7" style="92" customWidth="1"/>
    <col min="12562" max="12562" width="3.42578125" style="92" customWidth="1"/>
    <col min="12563" max="12564" width="8.7109375" style="92" customWidth="1"/>
    <col min="12565" max="12800" width="9.140625" style="92"/>
    <col min="12801" max="12801" width="14.7109375" style="92" customWidth="1"/>
    <col min="12802" max="12802" width="3.42578125" style="92" customWidth="1"/>
    <col min="12803" max="12807" width="8.140625" style="92" customWidth="1"/>
    <col min="12808" max="12814" width="9.42578125" style="92" customWidth="1"/>
    <col min="12815" max="12815" width="8.85546875" style="92" customWidth="1"/>
    <col min="12816" max="12816" width="4.5703125" style="92" customWidth="1"/>
    <col min="12817" max="12817" width="7" style="92" customWidth="1"/>
    <col min="12818" max="12818" width="3.42578125" style="92" customWidth="1"/>
    <col min="12819" max="12820" width="8.7109375" style="92" customWidth="1"/>
    <col min="12821" max="13056" width="9.140625" style="92"/>
    <col min="13057" max="13057" width="14.7109375" style="92" customWidth="1"/>
    <col min="13058" max="13058" width="3.42578125" style="92" customWidth="1"/>
    <col min="13059" max="13063" width="8.140625" style="92" customWidth="1"/>
    <col min="13064" max="13070" width="9.42578125" style="92" customWidth="1"/>
    <col min="13071" max="13071" width="8.85546875" style="92" customWidth="1"/>
    <col min="13072" max="13072" width="4.5703125" style="92" customWidth="1"/>
    <col min="13073" max="13073" width="7" style="92" customWidth="1"/>
    <col min="13074" max="13074" width="3.42578125" style="92" customWidth="1"/>
    <col min="13075" max="13076" width="8.7109375" style="92" customWidth="1"/>
    <col min="13077" max="13312" width="9.140625" style="92"/>
    <col min="13313" max="13313" width="14.7109375" style="92" customWidth="1"/>
    <col min="13314" max="13314" width="3.42578125" style="92" customWidth="1"/>
    <col min="13315" max="13319" width="8.140625" style="92" customWidth="1"/>
    <col min="13320" max="13326" width="9.42578125" style="92" customWidth="1"/>
    <col min="13327" max="13327" width="8.85546875" style="92" customWidth="1"/>
    <col min="13328" max="13328" width="4.5703125" style="92" customWidth="1"/>
    <col min="13329" max="13329" width="7" style="92" customWidth="1"/>
    <col min="13330" max="13330" width="3.42578125" style="92" customWidth="1"/>
    <col min="13331" max="13332" width="8.7109375" style="92" customWidth="1"/>
    <col min="13333" max="13568" width="9.140625" style="92"/>
    <col min="13569" max="13569" width="14.7109375" style="92" customWidth="1"/>
    <col min="13570" max="13570" width="3.42578125" style="92" customWidth="1"/>
    <col min="13571" max="13575" width="8.140625" style="92" customWidth="1"/>
    <col min="13576" max="13582" width="9.42578125" style="92" customWidth="1"/>
    <col min="13583" max="13583" width="8.85546875" style="92" customWidth="1"/>
    <col min="13584" max="13584" width="4.5703125" style="92" customWidth="1"/>
    <col min="13585" max="13585" width="7" style="92" customWidth="1"/>
    <col min="13586" max="13586" width="3.42578125" style="92" customWidth="1"/>
    <col min="13587" max="13588" width="8.7109375" style="92" customWidth="1"/>
    <col min="13589" max="13824" width="9.140625" style="92"/>
    <col min="13825" max="13825" width="14.7109375" style="92" customWidth="1"/>
    <col min="13826" max="13826" width="3.42578125" style="92" customWidth="1"/>
    <col min="13827" max="13831" width="8.140625" style="92" customWidth="1"/>
    <col min="13832" max="13838" width="9.42578125" style="92" customWidth="1"/>
    <col min="13839" max="13839" width="8.85546875" style="92" customWidth="1"/>
    <col min="13840" max="13840" width="4.5703125" style="92" customWidth="1"/>
    <col min="13841" max="13841" width="7" style="92" customWidth="1"/>
    <col min="13842" max="13842" width="3.42578125" style="92" customWidth="1"/>
    <col min="13843" max="13844" width="8.7109375" style="92" customWidth="1"/>
    <col min="13845" max="14080" width="9.140625" style="92"/>
    <col min="14081" max="14081" width="14.7109375" style="92" customWidth="1"/>
    <col min="14082" max="14082" width="3.42578125" style="92" customWidth="1"/>
    <col min="14083" max="14087" width="8.140625" style="92" customWidth="1"/>
    <col min="14088" max="14094" width="9.42578125" style="92" customWidth="1"/>
    <col min="14095" max="14095" width="8.85546875" style="92" customWidth="1"/>
    <col min="14096" max="14096" width="4.5703125" style="92" customWidth="1"/>
    <col min="14097" max="14097" width="7" style="92" customWidth="1"/>
    <col min="14098" max="14098" width="3.42578125" style="92" customWidth="1"/>
    <col min="14099" max="14100" width="8.7109375" style="92" customWidth="1"/>
    <col min="14101" max="14336" width="9.140625" style="92"/>
    <col min="14337" max="14337" width="14.7109375" style="92" customWidth="1"/>
    <col min="14338" max="14338" width="3.42578125" style="92" customWidth="1"/>
    <col min="14339" max="14343" width="8.140625" style="92" customWidth="1"/>
    <col min="14344" max="14350" width="9.42578125" style="92" customWidth="1"/>
    <col min="14351" max="14351" width="8.85546875" style="92" customWidth="1"/>
    <col min="14352" max="14352" width="4.5703125" style="92" customWidth="1"/>
    <col min="14353" max="14353" width="7" style="92" customWidth="1"/>
    <col min="14354" max="14354" width="3.42578125" style="92" customWidth="1"/>
    <col min="14355" max="14356" width="8.7109375" style="92" customWidth="1"/>
    <col min="14357" max="14592" width="9.140625" style="92"/>
    <col min="14593" max="14593" width="14.7109375" style="92" customWidth="1"/>
    <col min="14594" max="14594" width="3.42578125" style="92" customWidth="1"/>
    <col min="14595" max="14599" width="8.140625" style="92" customWidth="1"/>
    <col min="14600" max="14606" width="9.42578125" style="92" customWidth="1"/>
    <col min="14607" max="14607" width="8.85546875" style="92" customWidth="1"/>
    <col min="14608" max="14608" width="4.5703125" style="92" customWidth="1"/>
    <col min="14609" max="14609" width="7" style="92" customWidth="1"/>
    <col min="14610" max="14610" width="3.42578125" style="92" customWidth="1"/>
    <col min="14611" max="14612" width="8.7109375" style="92" customWidth="1"/>
    <col min="14613" max="14848" width="9.140625" style="92"/>
    <col min="14849" max="14849" width="14.7109375" style="92" customWidth="1"/>
    <col min="14850" max="14850" width="3.42578125" style="92" customWidth="1"/>
    <col min="14851" max="14855" width="8.140625" style="92" customWidth="1"/>
    <col min="14856" max="14862" width="9.42578125" style="92" customWidth="1"/>
    <col min="14863" max="14863" width="8.85546875" style="92" customWidth="1"/>
    <col min="14864" max="14864" width="4.5703125" style="92" customWidth="1"/>
    <col min="14865" max="14865" width="7" style="92" customWidth="1"/>
    <col min="14866" max="14866" width="3.42578125" style="92" customWidth="1"/>
    <col min="14867" max="14868" width="8.7109375" style="92" customWidth="1"/>
    <col min="14869" max="15104" width="9.140625" style="92"/>
    <col min="15105" max="15105" width="14.7109375" style="92" customWidth="1"/>
    <col min="15106" max="15106" width="3.42578125" style="92" customWidth="1"/>
    <col min="15107" max="15111" width="8.140625" style="92" customWidth="1"/>
    <col min="15112" max="15118" width="9.42578125" style="92" customWidth="1"/>
    <col min="15119" max="15119" width="8.85546875" style="92" customWidth="1"/>
    <col min="15120" max="15120" width="4.5703125" style="92" customWidth="1"/>
    <col min="15121" max="15121" width="7" style="92" customWidth="1"/>
    <col min="15122" max="15122" width="3.42578125" style="92" customWidth="1"/>
    <col min="15123" max="15124" width="8.7109375" style="92" customWidth="1"/>
    <col min="15125" max="15360" width="9.140625" style="92"/>
    <col min="15361" max="15361" width="14.7109375" style="92" customWidth="1"/>
    <col min="15362" max="15362" width="3.42578125" style="92" customWidth="1"/>
    <col min="15363" max="15367" width="8.140625" style="92" customWidth="1"/>
    <col min="15368" max="15374" width="9.42578125" style="92" customWidth="1"/>
    <col min="15375" max="15375" width="8.85546875" style="92" customWidth="1"/>
    <col min="15376" max="15376" width="4.5703125" style="92" customWidth="1"/>
    <col min="15377" max="15377" width="7" style="92" customWidth="1"/>
    <col min="15378" max="15378" width="3.42578125" style="92" customWidth="1"/>
    <col min="15379" max="15380" width="8.7109375" style="92" customWidth="1"/>
    <col min="15381" max="15616" width="9.140625" style="92"/>
    <col min="15617" max="15617" width="14.7109375" style="92" customWidth="1"/>
    <col min="15618" max="15618" width="3.42578125" style="92" customWidth="1"/>
    <col min="15619" max="15623" width="8.140625" style="92" customWidth="1"/>
    <col min="15624" max="15630" width="9.42578125" style="92" customWidth="1"/>
    <col min="15631" max="15631" width="8.85546875" style="92" customWidth="1"/>
    <col min="15632" max="15632" width="4.5703125" style="92" customWidth="1"/>
    <col min="15633" max="15633" width="7" style="92" customWidth="1"/>
    <col min="15634" max="15634" width="3.42578125" style="92" customWidth="1"/>
    <col min="15635" max="15636" width="8.7109375" style="92" customWidth="1"/>
    <col min="15637" max="15872" width="9.140625" style="92"/>
    <col min="15873" max="15873" width="14.7109375" style="92" customWidth="1"/>
    <col min="15874" max="15874" width="3.42578125" style="92" customWidth="1"/>
    <col min="15875" max="15879" width="8.140625" style="92" customWidth="1"/>
    <col min="15880" max="15886" width="9.42578125" style="92" customWidth="1"/>
    <col min="15887" max="15887" width="8.85546875" style="92" customWidth="1"/>
    <col min="15888" max="15888" width="4.5703125" style="92" customWidth="1"/>
    <col min="15889" max="15889" width="7" style="92" customWidth="1"/>
    <col min="15890" max="15890" width="3.42578125" style="92" customWidth="1"/>
    <col min="15891" max="15892" width="8.7109375" style="92" customWidth="1"/>
    <col min="15893" max="16128" width="9.140625" style="92"/>
    <col min="16129" max="16129" width="14.7109375" style="92" customWidth="1"/>
    <col min="16130" max="16130" width="3.42578125" style="92" customWidth="1"/>
    <col min="16131" max="16135" width="8.140625" style="92" customWidth="1"/>
    <col min="16136" max="16142" width="9.42578125" style="92" customWidth="1"/>
    <col min="16143" max="16143" width="8.85546875" style="92" customWidth="1"/>
    <col min="16144" max="16144" width="4.5703125" style="92" customWidth="1"/>
    <col min="16145" max="16145" width="7" style="92" customWidth="1"/>
    <col min="16146" max="16146" width="3.42578125" style="92" customWidth="1"/>
    <col min="16147" max="16148" width="8.7109375" style="92" customWidth="1"/>
    <col min="16149" max="16384" width="9.140625" style="92"/>
  </cols>
  <sheetData>
    <row r="1" spans="1:31" x14ac:dyDescent="0.2">
      <c r="K1" s="4"/>
    </row>
    <row r="2" spans="1:31" x14ac:dyDescent="0.2">
      <c r="B2" s="94"/>
    </row>
    <row r="3" spans="1:31" x14ac:dyDescent="0.2">
      <c r="A3" s="94"/>
      <c r="B3" s="94"/>
    </row>
    <row r="4" spans="1:31" x14ac:dyDescent="0.2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123"/>
      <c r="Q4" s="123"/>
    </row>
    <row r="5" spans="1:3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123"/>
      <c r="Q5" s="123"/>
    </row>
    <row r="10" spans="1:31" s="91" customFormat="1" ht="29.25" customHeight="1" x14ac:dyDescent="0.25">
      <c r="A10" s="192" t="s">
        <v>41</v>
      </c>
      <c r="B10" s="200" t="s">
        <v>1</v>
      </c>
      <c r="C10" s="192" t="s">
        <v>42</v>
      </c>
      <c r="D10" s="192"/>
      <c r="E10" s="192"/>
      <c r="F10" s="229" t="s">
        <v>43</v>
      </c>
      <c r="G10" s="230"/>
      <c r="H10" s="229" t="s">
        <v>44</v>
      </c>
      <c r="I10" s="230"/>
      <c r="J10" s="201" t="s">
        <v>45</v>
      </c>
      <c r="K10" s="220"/>
      <c r="L10" s="220"/>
      <c r="M10" s="220"/>
      <c r="N10" s="220"/>
      <c r="O10" s="202"/>
      <c r="P10" s="200" t="s">
        <v>1</v>
      </c>
      <c r="Q10" s="201" t="s">
        <v>45</v>
      </c>
      <c r="R10" s="202"/>
      <c r="S10" s="213" t="s">
        <v>46</v>
      </c>
      <c r="T10" s="217"/>
      <c r="U10" s="201" t="s">
        <v>45</v>
      </c>
      <c r="V10" s="220"/>
      <c r="W10" s="220"/>
      <c r="X10" s="220"/>
      <c r="Y10" s="220"/>
      <c r="Z10" s="220"/>
      <c r="AA10" s="220"/>
      <c r="AB10" s="202"/>
    </row>
    <row r="11" spans="1:31" s="91" customFormat="1" ht="30.75" customHeight="1" x14ac:dyDescent="0.25">
      <c r="A11" s="192"/>
      <c r="B11" s="216"/>
      <c r="C11" s="225" t="s">
        <v>47</v>
      </c>
      <c r="D11" s="225" t="s">
        <v>48</v>
      </c>
      <c r="E11" s="225" t="s">
        <v>49</v>
      </c>
      <c r="F11" s="234" t="s">
        <v>50</v>
      </c>
      <c r="G11" s="235" t="s">
        <v>51</v>
      </c>
      <c r="H11" s="231"/>
      <c r="I11" s="232"/>
      <c r="J11" s="221" t="s">
        <v>5</v>
      </c>
      <c r="K11" s="221"/>
      <c r="L11" s="221">
        <v>2</v>
      </c>
      <c r="M11" s="221"/>
      <c r="N11" s="233" t="s">
        <v>52</v>
      </c>
      <c r="O11" s="233"/>
      <c r="P11" s="216"/>
      <c r="Q11" s="222">
        <v>6</v>
      </c>
      <c r="R11" s="223"/>
      <c r="S11" s="218"/>
      <c r="T11" s="219"/>
      <c r="U11" s="222" t="s">
        <v>5</v>
      </c>
      <c r="V11" s="223"/>
      <c r="W11" s="222">
        <v>2</v>
      </c>
      <c r="X11" s="223"/>
      <c r="Y11" s="211" t="s">
        <v>52</v>
      </c>
      <c r="Z11" s="212"/>
      <c r="AA11" s="222">
        <v>6</v>
      </c>
      <c r="AB11" s="223"/>
    </row>
    <row r="12" spans="1:31" s="91" customFormat="1" ht="30.75" customHeight="1" x14ac:dyDescent="0.25">
      <c r="A12" s="192"/>
      <c r="B12" s="216"/>
      <c r="C12" s="226"/>
      <c r="D12" s="226"/>
      <c r="E12" s="226"/>
      <c r="F12" s="234"/>
      <c r="G12" s="235"/>
      <c r="H12" s="231"/>
      <c r="I12" s="232"/>
      <c r="J12" s="213" t="s">
        <v>2</v>
      </c>
      <c r="K12" s="125"/>
      <c r="L12" s="213" t="s">
        <v>2</v>
      </c>
      <c r="M12" s="125"/>
      <c r="N12" s="213" t="s">
        <v>2</v>
      </c>
      <c r="O12" s="125"/>
      <c r="P12" s="216"/>
      <c r="Q12" s="213" t="s">
        <v>2</v>
      </c>
      <c r="R12" s="125"/>
      <c r="S12" s="218"/>
      <c r="T12" s="219"/>
      <c r="U12" s="213" t="s">
        <v>2</v>
      </c>
      <c r="V12" s="125"/>
      <c r="W12" s="213" t="s">
        <v>2</v>
      </c>
      <c r="X12" s="125"/>
      <c r="Y12" s="213" t="s">
        <v>2</v>
      </c>
      <c r="Z12" s="125"/>
      <c r="AA12" s="213" t="s">
        <v>2</v>
      </c>
      <c r="AB12" s="125"/>
    </row>
    <row r="13" spans="1:31" s="91" customFormat="1" ht="30.75" customHeight="1" x14ac:dyDescent="0.25">
      <c r="A13" s="192"/>
      <c r="B13" s="186"/>
      <c r="C13" s="227"/>
      <c r="D13" s="227"/>
      <c r="E13" s="227"/>
      <c r="F13" s="234"/>
      <c r="G13" s="235"/>
      <c r="H13" s="126"/>
      <c r="I13" s="124" t="s">
        <v>6</v>
      </c>
      <c r="J13" s="214"/>
      <c r="K13" s="124" t="s">
        <v>6</v>
      </c>
      <c r="L13" s="214"/>
      <c r="M13" s="124" t="s">
        <v>6</v>
      </c>
      <c r="N13" s="215"/>
      <c r="O13" s="124" t="s">
        <v>6</v>
      </c>
      <c r="P13" s="186"/>
      <c r="Q13" s="215"/>
      <c r="R13" s="124" t="s">
        <v>6</v>
      </c>
      <c r="S13" s="127"/>
      <c r="T13" s="124" t="s">
        <v>6</v>
      </c>
      <c r="U13" s="215"/>
      <c r="V13" s="124" t="s">
        <v>6</v>
      </c>
      <c r="W13" s="215"/>
      <c r="X13" s="124" t="s">
        <v>6</v>
      </c>
      <c r="Y13" s="215"/>
      <c r="Z13" s="124" t="s">
        <v>6</v>
      </c>
      <c r="AA13" s="215"/>
      <c r="AB13" s="124" t="s">
        <v>6</v>
      </c>
    </row>
    <row r="14" spans="1:31" s="91" customFormat="1" x14ac:dyDescent="0.25">
      <c r="A14" s="95" t="s">
        <v>7</v>
      </c>
      <c r="B14" s="100" t="s">
        <v>8</v>
      </c>
      <c r="C14" s="128" t="s">
        <v>53</v>
      </c>
      <c r="D14" s="128" t="s">
        <v>54</v>
      </c>
      <c r="E14" s="128" t="s">
        <v>55</v>
      </c>
      <c r="F14" s="128" t="s">
        <v>56</v>
      </c>
      <c r="G14" s="128" t="s">
        <v>57</v>
      </c>
      <c r="H14" s="128" t="s">
        <v>58</v>
      </c>
      <c r="I14" s="128" t="s">
        <v>59</v>
      </c>
      <c r="J14" s="128" t="s">
        <v>60</v>
      </c>
      <c r="K14" s="128" t="s">
        <v>61</v>
      </c>
      <c r="L14" s="128" t="s">
        <v>62</v>
      </c>
      <c r="M14" s="128" t="s">
        <v>63</v>
      </c>
      <c r="N14" s="128" t="s">
        <v>64</v>
      </c>
      <c r="O14" s="128" t="s">
        <v>65</v>
      </c>
      <c r="P14" s="100" t="s">
        <v>8</v>
      </c>
      <c r="Q14" s="128" t="s">
        <v>66</v>
      </c>
      <c r="R14" s="128" t="s">
        <v>67</v>
      </c>
      <c r="S14" s="128" t="s">
        <v>68</v>
      </c>
      <c r="T14" s="128" t="s">
        <v>69</v>
      </c>
      <c r="U14" s="128" t="s">
        <v>70</v>
      </c>
      <c r="V14" s="128" t="s">
        <v>71</v>
      </c>
      <c r="W14" s="128" t="s">
        <v>72</v>
      </c>
      <c r="X14" s="128" t="s">
        <v>73</v>
      </c>
      <c r="Y14" s="128" t="s">
        <v>74</v>
      </c>
      <c r="Z14" s="128" t="s">
        <v>75</v>
      </c>
      <c r="AA14" s="128" t="s">
        <v>76</v>
      </c>
      <c r="AB14" s="128" t="s">
        <v>77</v>
      </c>
    </row>
    <row r="15" spans="1:31" s="91" customFormat="1" x14ac:dyDescent="0.2">
      <c r="A15" s="129" t="s">
        <v>78</v>
      </c>
      <c r="B15" s="130" t="s">
        <v>53</v>
      </c>
      <c r="C15" s="304">
        <f>C16+C22+C29+C37+C41</f>
        <v>1002</v>
      </c>
      <c r="D15" s="304">
        <f t="shared" ref="D15:AB15" si="0">D16+D22+D29+D37+D41</f>
        <v>22</v>
      </c>
      <c r="E15" s="131">
        <f t="shared" si="0"/>
        <v>383</v>
      </c>
      <c r="F15" s="132">
        <f t="shared" si="0"/>
        <v>8799</v>
      </c>
      <c r="G15" s="132">
        <f t="shared" si="0"/>
        <v>427</v>
      </c>
      <c r="H15" s="132">
        <f t="shared" si="0"/>
        <v>264818</v>
      </c>
      <c r="I15" s="132">
        <f t="shared" si="0"/>
        <v>129476</v>
      </c>
      <c r="J15" s="132">
        <f t="shared" si="0"/>
        <v>672</v>
      </c>
      <c r="K15" s="132">
        <f t="shared" si="0"/>
        <v>324</v>
      </c>
      <c r="L15" s="132">
        <f t="shared" si="0"/>
        <v>53176</v>
      </c>
      <c r="M15" s="132">
        <f t="shared" si="0"/>
        <v>25956</v>
      </c>
      <c r="N15" s="132">
        <f t="shared" si="0"/>
        <v>210607</v>
      </c>
      <c r="O15" s="132">
        <f t="shared" si="0"/>
        <v>103056</v>
      </c>
      <c r="P15" s="130" t="s">
        <v>53</v>
      </c>
      <c r="Q15" s="132">
        <f t="shared" si="0"/>
        <v>363</v>
      </c>
      <c r="R15" s="132">
        <f t="shared" si="0"/>
        <v>140</v>
      </c>
      <c r="S15" s="132">
        <f t="shared" si="0"/>
        <v>32282</v>
      </c>
      <c r="T15" s="132">
        <f t="shared" si="0"/>
        <v>15582</v>
      </c>
      <c r="U15" s="132">
        <f t="shared" si="0"/>
        <v>35</v>
      </c>
      <c r="V15" s="132">
        <f t="shared" si="0"/>
        <v>21</v>
      </c>
      <c r="W15" s="132">
        <f t="shared" si="0"/>
        <v>5172</v>
      </c>
      <c r="X15" s="132">
        <f t="shared" si="0"/>
        <v>2510</v>
      </c>
      <c r="Y15" s="132">
        <f t="shared" si="0"/>
        <v>27043</v>
      </c>
      <c r="Z15" s="132">
        <f t="shared" si="0"/>
        <v>13036</v>
      </c>
      <c r="AA15" s="132">
        <f t="shared" si="0"/>
        <v>32</v>
      </c>
      <c r="AB15" s="132">
        <f t="shared" si="0"/>
        <v>15</v>
      </c>
      <c r="AE15" s="133"/>
    </row>
    <row r="16" spans="1:31" s="91" customFormat="1" x14ac:dyDescent="0.2">
      <c r="A16" s="134" t="s">
        <v>79</v>
      </c>
      <c r="B16" s="130" t="s">
        <v>54</v>
      </c>
      <c r="C16" s="131">
        <f>SUM(C17:C21)</f>
        <v>172</v>
      </c>
      <c r="D16" s="131">
        <f t="shared" ref="D16:AB16" si="1">SUM(D17:D21)</f>
        <v>17</v>
      </c>
      <c r="E16" s="131">
        <f t="shared" si="1"/>
        <v>12</v>
      </c>
      <c r="F16" s="132">
        <f t="shared" si="1"/>
        <v>1128</v>
      </c>
      <c r="G16" s="132">
        <f t="shared" si="1"/>
        <v>128</v>
      </c>
      <c r="H16" s="132">
        <f t="shared" si="1"/>
        <v>34000</v>
      </c>
      <c r="I16" s="132">
        <f t="shared" si="1"/>
        <v>16497</v>
      </c>
      <c r="J16" s="132">
        <f t="shared" si="1"/>
        <v>46</v>
      </c>
      <c r="K16" s="132">
        <f t="shared" si="1"/>
        <v>24</v>
      </c>
      <c r="L16" s="132">
        <f t="shared" si="1"/>
        <v>7245</v>
      </c>
      <c r="M16" s="132">
        <f t="shared" si="1"/>
        <v>3558</v>
      </c>
      <c r="N16" s="132">
        <f t="shared" si="1"/>
        <v>26654</v>
      </c>
      <c r="O16" s="132">
        <f t="shared" si="1"/>
        <v>12892</v>
      </c>
      <c r="P16" s="130" t="s">
        <v>54</v>
      </c>
      <c r="Q16" s="132">
        <f t="shared" si="1"/>
        <v>55</v>
      </c>
      <c r="R16" s="132">
        <f t="shared" si="1"/>
        <v>23</v>
      </c>
      <c r="S16" s="132">
        <f t="shared" si="1"/>
        <v>8028</v>
      </c>
      <c r="T16" s="132">
        <f t="shared" si="1"/>
        <v>3898</v>
      </c>
      <c r="U16" s="132">
        <f t="shared" si="1"/>
        <v>1</v>
      </c>
      <c r="V16" s="132">
        <f t="shared" si="1"/>
        <v>1</v>
      </c>
      <c r="W16" s="132">
        <f t="shared" si="1"/>
        <v>1312</v>
      </c>
      <c r="X16" s="132">
        <f t="shared" si="1"/>
        <v>632</v>
      </c>
      <c r="Y16" s="132">
        <f t="shared" si="1"/>
        <v>6703</v>
      </c>
      <c r="Z16" s="132">
        <f t="shared" si="1"/>
        <v>3261</v>
      </c>
      <c r="AA16" s="132">
        <f t="shared" si="1"/>
        <v>12</v>
      </c>
      <c r="AB16" s="132">
        <f t="shared" si="1"/>
        <v>4</v>
      </c>
      <c r="AE16" s="133"/>
    </row>
    <row r="17" spans="1:31" s="91" customFormat="1" x14ac:dyDescent="0.2">
      <c r="A17" s="135" t="s">
        <v>80</v>
      </c>
      <c r="B17" s="130" t="s">
        <v>55</v>
      </c>
      <c r="C17" s="136">
        <v>41</v>
      </c>
      <c r="D17" s="136">
        <v>15</v>
      </c>
      <c r="E17" s="136">
        <v>6</v>
      </c>
      <c r="F17" s="137">
        <v>379</v>
      </c>
      <c r="G17" s="137">
        <v>24</v>
      </c>
      <c r="H17" s="108">
        <f t="shared" ref="H17:I41" si="2">J17+L17+N17+Q17</f>
        <v>10428</v>
      </c>
      <c r="I17" s="137">
        <f t="shared" si="2"/>
        <v>5175</v>
      </c>
      <c r="J17" s="137">
        <v>40</v>
      </c>
      <c r="K17" s="137">
        <v>20</v>
      </c>
      <c r="L17" s="137">
        <v>2368</v>
      </c>
      <c r="M17" s="137">
        <v>1217</v>
      </c>
      <c r="N17" s="137">
        <v>7999</v>
      </c>
      <c r="O17" s="137">
        <v>3928</v>
      </c>
      <c r="P17" s="130" t="s">
        <v>55</v>
      </c>
      <c r="Q17" s="137">
        <v>21</v>
      </c>
      <c r="R17" s="137">
        <v>10</v>
      </c>
      <c r="S17" s="132">
        <f t="shared" ref="S17:T41" si="3">U17+W17+Y17+AA17</f>
        <v>1617</v>
      </c>
      <c r="T17" s="132">
        <f t="shared" si="3"/>
        <v>801</v>
      </c>
      <c r="U17" s="137">
        <v>1</v>
      </c>
      <c r="V17" s="137">
        <v>1</v>
      </c>
      <c r="W17" s="137">
        <v>258</v>
      </c>
      <c r="X17" s="137">
        <v>131</v>
      </c>
      <c r="Y17" s="137">
        <v>1356</v>
      </c>
      <c r="Z17" s="137">
        <v>668</v>
      </c>
      <c r="AA17" s="137">
        <v>2</v>
      </c>
      <c r="AB17" s="137">
        <v>1</v>
      </c>
      <c r="AE17" s="133"/>
    </row>
    <row r="18" spans="1:31" s="91" customFormat="1" x14ac:dyDescent="0.2">
      <c r="A18" s="135" t="s">
        <v>81</v>
      </c>
      <c r="B18" s="130" t="s">
        <v>56</v>
      </c>
      <c r="C18" s="136">
        <v>31</v>
      </c>
      <c r="D18" s="136"/>
      <c r="E18" s="136"/>
      <c r="F18" s="137">
        <v>154</v>
      </c>
      <c r="G18" s="137">
        <v>18</v>
      </c>
      <c r="H18" s="108">
        <f t="shared" si="2"/>
        <v>4300</v>
      </c>
      <c r="I18" s="137">
        <f t="shared" si="2"/>
        <v>2007</v>
      </c>
      <c r="J18" s="137"/>
      <c r="K18" s="137"/>
      <c r="L18" s="137">
        <v>812</v>
      </c>
      <c r="M18" s="137">
        <v>365</v>
      </c>
      <c r="N18" s="137">
        <v>3484</v>
      </c>
      <c r="O18" s="137">
        <v>1639</v>
      </c>
      <c r="P18" s="130" t="s">
        <v>56</v>
      </c>
      <c r="Q18" s="137">
        <v>4</v>
      </c>
      <c r="R18" s="137">
        <v>3</v>
      </c>
      <c r="S18" s="132">
        <f t="shared" si="3"/>
        <v>1468</v>
      </c>
      <c r="T18" s="132">
        <f t="shared" si="3"/>
        <v>682</v>
      </c>
      <c r="U18" s="137"/>
      <c r="V18" s="137"/>
      <c r="W18" s="137">
        <v>190</v>
      </c>
      <c r="X18" s="137">
        <v>81</v>
      </c>
      <c r="Y18" s="137">
        <v>1277</v>
      </c>
      <c r="Z18" s="137">
        <v>600</v>
      </c>
      <c r="AA18" s="137">
        <v>1</v>
      </c>
      <c r="AB18" s="137">
        <v>1</v>
      </c>
      <c r="AE18" s="133"/>
    </row>
    <row r="19" spans="1:31" x14ac:dyDescent="0.2">
      <c r="A19" s="135" t="s">
        <v>82</v>
      </c>
      <c r="B19" s="130" t="s">
        <v>57</v>
      </c>
      <c r="C19" s="138">
        <v>38</v>
      </c>
      <c r="D19" s="138"/>
      <c r="E19" s="138">
        <v>1</v>
      </c>
      <c r="F19" s="139">
        <v>183</v>
      </c>
      <c r="G19" s="139">
        <v>5</v>
      </c>
      <c r="H19" s="108">
        <f t="shared" si="2"/>
        <v>4931</v>
      </c>
      <c r="I19" s="137">
        <f t="shared" si="2"/>
        <v>2462</v>
      </c>
      <c r="J19" s="139">
        <v>6</v>
      </c>
      <c r="K19" s="139">
        <v>4</v>
      </c>
      <c r="L19" s="139">
        <v>1055</v>
      </c>
      <c r="M19" s="139">
        <v>540</v>
      </c>
      <c r="N19" s="139">
        <v>3846</v>
      </c>
      <c r="O19" s="139">
        <v>1909</v>
      </c>
      <c r="P19" s="130" t="s">
        <v>57</v>
      </c>
      <c r="Q19" s="139">
        <v>24</v>
      </c>
      <c r="R19" s="139">
        <v>9</v>
      </c>
      <c r="S19" s="132">
        <f t="shared" si="3"/>
        <v>1209</v>
      </c>
      <c r="T19" s="132">
        <f t="shared" si="3"/>
        <v>591</v>
      </c>
      <c r="U19" s="139"/>
      <c r="V19" s="139"/>
      <c r="W19" s="139">
        <v>241</v>
      </c>
      <c r="X19" s="139">
        <v>125</v>
      </c>
      <c r="Y19" s="139">
        <v>961</v>
      </c>
      <c r="Z19" s="139">
        <v>465</v>
      </c>
      <c r="AA19" s="139">
        <v>7</v>
      </c>
      <c r="AB19" s="139">
        <v>1</v>
      </c>
      <c r="AE19" s="133"/>
    </row>
    <row r="20" spans="1:31" x14ac:dyDescent="0.2">
      <c r="A20" s="135" t="s">
        <v>83</v>
      </c>
      <c r="B20" s="130" t="s">
        <v>58</v>
      </c>
      <c r="C20" s="138">
        <v>31</v>
      </c>
      <c r="D20" s="138"/>
      <c r="E20" s="138">
        <v>1</v>
      </c>
      <c r="F20" s="139">
        <v>193</v>
      </c>
      <c r="G20" s="139">
        <v>51</v>
      </c>
      <c r="H20" s="108">
        <f t="shared" si="2"/>
        <v>7009</v>
      </c>
      <c r="I20" s="137">
        <f t="shared" si="2"/>
        <v>3286</v>
      </c>
      <c r="J20" s="139"/>
      <c r="K20" s="139"/>
      <c r="L20" s="139">
        <v>1523</v>
      </c>
      <c r="M20" s="139">
        <v>715</v>
      </c>
      <c r="N20" s="139">
        <v>5481</v>
      </c>
      <c r="O20" s="139">
        <v>2570</v>
      </c>
      <c r="P20" s="130" t="s">
        <v>58</v>
      </c>
      <c r="Q20" s="139">
        <v>5</v>
      </c>
      <c r="R20" s="139">
        <v>1</v>
      </c>
      <c r="S20" s="132">
        <f t="shared" si="3"/>
        <v>1989</v>
      </c>
      <c r="T20" s="132">
        <f t="shared" si="3"/>
        <v>950</v>
      </c>
      <c r="U20" s="139"/>
      <c r="V20" s="139"/>
      <c r="W20" s="139">
        <v>331</v>
      </c>
      <c r="X20" s="139">
        <v>143</v>
      </c>
      <c r="Y20" s="139">
        <v>1656</v>
      </c>
      <c r="Z20" s="139">
        <v>806</v>
      </c>
      <c r="AA20" s="139">
        <v>2</v>
      </c>
      <c r="AB20" s="139">
        <v>1</v>
      </c>
      <c r="AE20" s="133"/>
    </row>
    <row r="21" spans="1:31" x14ac:dyDescent="0.2">
      <c r="A21" s="135" t="s">
        <v>84</v>
      </c>
      <c r="B21" s="130" t="s">
        <v>59</v>
      </c>
      <c r="C21" s="138">
        <v>31</v>
      </c>
      <c r="D21" s="138">
        <v>2</v>
      </c>
      <c r="E21" s="138">
        <v>4</v>
      </c>
      <c r="F21" s="139">
        <v>219</v>
      </c>
      <c r="G21" s="139">
        <v>30</v>
      </c>
      <c r="H21" s="108">
        <f t="shared" si="2"/>
        <v>7332</v>
      </c>
      <c r="I21" s="137">
        <f t="shared" si="2"/>
        <v>3567</v>
      </c>
      <c r="J21" s="139"/>
      <c r="K21" s="139"/>
      <c r="L21" s="139">
        <v>1487</v>
      </c>
      <c r="M21" s="139">
        <v>721</v>
      </c>
      <c r="N21" s="139">
        <v>5844</v>
      </c>
      <c r="O21" s="139">
        <v>2846</v>
      </c>
      <c r="P21" s="130" t="s">
        <v>59</v>
      </c>
      <c r="Q21" s="139">
        <v>1</v>
      </c>
      <c r="R21" s="139"/>
      <c r="S21" s="132">
        <f t="shared" si="3"/>
        <v>1745</v>
      </c>
      <c r="T21" s="132">
        <f t="shared" si="3"/>
        <v>874</v>
      </c>
      <c r="U21" s="139"/>
      <c r="V21" s="139"/>
      <c r="W21" s="139">
        <v>292</v>
      </c>
      <c r="X21" s="139">
        <v>152</v>
      </c>
      <c r="Y21" s="139">
        <v>1453</v>
      </c>
      <c r="Z21" s="139">
        <v>722</v>
      </c>
      <c r="AA21" s="139"/>
      <c r="AB21" s="139"/>
      <c r="AE21" s="133"/>
    </row>
    <row r="22" spans="1:31" x14ac:dyDescent="0.2">
      <c r="A22" s="134" t="s">
        <v>85</v>
      </c>
      <c r="B22" s="130" t="s">
        <v>60</v>
      </c>
      <c r="C22" s="140">
        <f>SUM(C23:C28)</f>
        <v>213</v>
      </c>
      <c r="D22" s="140">
        <f t="shared" ref="D22:AB22" si="4">SUM(D23:D28)</f>
        <v>0</v>
      </c>
      <c r="E22" s="140">
        <f t="shared" si="4"/>
        <v>19</v>
      </c>
      <c r="F22" s="141">
        <f t="shared" si="4"/>
        <v>1339</v>
      </c>
      <c r="G22" s="141">
        <f t="shared" si="4"/>
        <v>186</v>
      </c>
      <c r="H22" s="141">
        <f t="shared" si="4"/>
        <v>44805</v>
      </c>
      <c r="I22" s="141">
        <f t="shared" si="4"/>
        <v>21773</v>
      </c>
      <c r="J22" s="141">
        <f t="shared" si="4"/>
        <v>268</v>
      </c>
      <c r="K22" s="141">
        <f t="shared" si="4"/>
        <v>128</v>
      </c>
      <c r="L22" s="141">
        <f t="shared" si="4"/>
        <v>9263</v>
      </c>
      <c r="M22" s="141">
        <f t="shared" si="4"/>
        <v>4430</v>
      </c>
      <c r="N22" s="141">
        <f t="shared" si="4"/>
        <v>35200</v>
      </c>
      <c r="O22" s="141">
        <f t="shared" si="4"/>
        <v>17184</v>
      </c>
      <c r="P22" s="130" t="s">
        <v>60</v>
      </c>
      <c r="Q22" s="141">
        <f t="shared" si="4"/>
        <v>74</v>
      </c>
      <c r="R22" s="141">
        <f t="shared" si="4"/>
        <v>31</v>
      </c>
      <c r="S22" s="141">
        <f t="shared" si="4"/>
        <v>11995</v>
      </c>
      <c r="T22" s="141">
        <f t="shared" si="4"/>
        <v>5798</v>
      </c>
      <c r="U22" s="141">
        <f t="shared" si="4"/>
        <v>2</v>
      </c>
      <c r="V22" s="141">
        <f t="shared" si="4"/>
        <v>1</v>
      </c>
      <c r="W22" s="141">
        <f t="shared" si="4"/>
        <v>2102</v>
      </c>
      <c r="X22" s="141">
        <f t="shared" si="4"/>
        <v>1019</v>
      </c>
      <c r="Y22" s="141">
        <f t="shared" si="4"/>
        <v>9876</v>
      </c>
      <c r="Z22" s="141">
        <f t="shared" si="4"/>
        <v>4768</v>
      </c>
      <c r="AA22" s="141">
        <f t="shared" si="4"/>
        <v>15</v>
      </c>
      <c r="AB22" s="141">
        <f t="shared" si="4"/>
        <v>10</v>
      </c>
      <c r="AE22" s="133"/>
    </row>
    <row r="23" spans="1:31" x14ac:dyDescent="0.2">
      <c r="A23" s="135" t="s">
        <v>86</v>
      </c>
      <c r="B23" s="130" t="s">
        <v>61</v>
      </c>
      <c r="C23" s="138">
        <v>35</v>
      </c>
      <c r="D23" s="138"/>
      <c r="E23" s="138"/>
      <c r="F23" s="139">
        <v>193</v>
      </c>
      <c r="G23" s="139">
        <v>40</v>
      </c>
      <c r="H23" s="108">
        <f t="shared" si="2"/>
        <v>6820</v>
      </c>
      <c r="I23" s="137">
        <f t="shared" si="2"/>
        <v>3290</v>
      </c>
      <c r="J23" s="139">
        <v>2</v>
      </c>
      <c r="K23" s="139">
        <v>1</v>
      </c>
      <c r="L23" s="139">
        <v>1490</v>
      </c>
      <c r="M23" s="139">
        <v>724</v>
      </c>
      <c r="N23" s="139">
        <v>5324</v>
      </c>
      <c r="O23" s="139">
        <v>2564</v>
      </c>
      <c r="P23" s="130" t="s">
        <v>61</v>
      </c>
      <c r="Q23" s="139">
        <v>4</v>
      </c>
      <c r="R23" s="139">
        <v>1</v>
      </c>
      <c r="S23" s="132">
        <f t="shared" si="3"/>
        <v>3287</v>
      </c>
      <c r="T23" s="132">
        <f t="shared" si="3"/>
        <v>1573</v>
      </c>
      <c r="U23" s="139">
        <v>1</v>
      </c>
      <c r="V23" s="139"/>
      <c r="W23" s="139">
        <v>686</v>
      </c>
      <c r="X23" s="139">
        <v>328</v>
      </c>
      <c r="Y23" s="139">
        <v>2600</v>
      </c>
      <c r="Z23" s="139">
        <v>1245</v>
      </c>
      <c r="AA23" s="139"/>
      <c r="AB23" s="139"/>
      <c r="AE23" s="133"/>
    </row>
    <row r="24" spans="1:31" x14ac:dyDescent="0.2">
      <c r="A24" s="135" t="s">
        <v>87</v>
      </c>
      <c r="B24" s="130" t="s">
        <v>62</v>
      </c>
      <c r="C24" s="138">
        <v>36</v>
      </c>
      <c r="D24" s="138"/>
      <c r="E24" s="138">
        <v>5</v>
      </c>
      <c r="F24" s="139">
        <v>220</v>
      </c>
      <c r="G24" s="139">
        <v>22</v>
      </c>
      <c r="H24" s="108">
        <f t="shared" si="2"/>
        <v>7181</v>
      </c>
      <c r="I24" s="137">
        <f t="shared" si="2"/>
        <v>3590</v>
      </c>
      <c r="J24" s="139">
        <v>131</v>
      </c>
      <c r="K24" s="139">
        <v>63</v>
      </c>
      <c r="L24" s="139">
        <v>1468</v>
      </c>
      <c r="M24" s="139">
        <v>710</v>
      </c>
      <c r="N24" s="139">
        <v>5577</v>
      </c>
      <c r="O24" s="139">
        <v>2814</v>
      </c>
      <c r="P24" s="130" t="s">
        <v>62</v>
      </c>
      <c r="Q24" s="139">
        <v>5</v>
      </c>
      <c r="R24" s="139">
        <v>3</v>
      </c>
      <c r="S24" s="132">
        <f t="shared" si="3"/>
        <v>2386</v>
      </c>
      <c r="T24" s="132">
        <f t="shared" si="3"/>
        <v>1216</v>
      </c>
      <c r="U24" s="139"/>
      <c r="V24" s="139"/>
      <c r="W24" s="139">
        <v>374</v>
      </c>
      <c r="X24" s="139">
        <v>190</v>
      </c>
      <c r="Y24" s="139">
        <v>2011</v>
      </c>
      <c r="Z24" s="139">
        <v>1026</v>
      </c>
      <c r="AA24" s="139">
        <v>1</v>
      </c>
      <c r="AB24" s="139"/>
      <c r="AE24" s="133"/>
    </row>
    <row r="25" spans="1:31" x14ac:dyDescent="0.2">
      <c r="A25" s="135" t="s">
        <v>88</v>
      </c>
      <c r="B25" s="130" t="s">
        <v>63</v>
      </c>
      <c r="C25" s="138">
        <v>22</v>
      </c>
      <c r="D25" s="138"/>
      <c r="E25" s="138"/>
      <c r="F25" s="139">
        <v>125</v>
      </c>
      <c r="G25" s="139">
        <v>31</v>
      </c>
      <c r="H25" s="108">
        <f t="shared" si="2"/>
        <v>3813</v>
      </c>
      <c r="I25" s="137">
        <f t="shared" si="2"/>
        <v>1792</v>
      </c>
      <c r="J25" s="139"/>
      <c r="K25" s="139"/>
      <c r="L25" s="139">
        <v>839</v>
      </c>
      <c r="M25" s="139">
        <v>389</v>
      </c>
      <c r="N25" s="139">
        <v>2964</v>
      </c>
      <c r="O25" s="139">
        <v>1399</v>
      </c>
      <c r="P25" s="130" t="s">
        <v>63</v>
      </c>
      <c r="Q25" s="139">
        <v>10</v>
      </c>
      <c r="R25" s="139">
        <v>4</v>
      </c>
      <c r="S25" s="132">
        <f t="shared" si="3"/>
        <v>1357</v>
      </c>
      <c r="T25" s="132">
        <f t="shared" si="3"/>
        <v>632</v>
      </c>
      <c r="U25" s="139"/>
      <c r="V25" s="139"/>
      <c r="W25" s="139">
        <v>260</v>
      </c>
      <c r="X25" s="139">
        <v>118</v>
      </c>
      <c r="Y25" s="139">
        <v>1092</v>
      </c>
      <c r="Z25" s="139">
        <v>510</v>
      </c>
      <c r="AA25" s="139">
        <v>5</v>
      </c>
      <c r="AB25" s="139">
        <v>4</v>
      </c>
      <c r="AE25" s="133"/>
    </row>
    <row r="26" spans="1:31" x14ac:dyDescent="0.2">
      <c r="A26" s="135" t="s">
        <v>89</v>
      </c>
      <c r="B26" s="130" t="s">
        <v>64</v>
      </c>
      <c r="C26" s="138">
        <v>32</v>
      </c>
      <c r="D26" s="138"/>
      <c r="E26" s="138">
        <v>7</v>
      </c>
      <c r="F26" s="138">
        <v>313</v>
      </c>
      <c r="G26" s="138"/>
      <c r="H26" s="142">
        <f t="shared" si="2"/>
        <v>8976</v>
      </c>
      <c r="I26" s="136">
        <f t="shared" si="2"/>
        <v>4381</v>
      </c>
      <c r="J26" s="138">
        <v>12</v>
      </c>
      <c r="K26" s="138">
        <v>3</v>
      </c>
      <c r="L26" s="138">
        <v>1845</v>
      </c>
      <c r="M26" s="138">
        <v>850</v>
      </c>
      <c r="N26" s="138">
        <v>7098</v>
      </c>
      <c r="O26" s="138">
        <v>3520</v>
      </c>
      <c r="P26" s="130" t="s">
        <v>64</v>
      </c>
      <c r="Q26" s="138">
        <v>21</v>
      </c>
      <c r="R26" s="138">
        <v>8</v>
      </c>
      <c r="S26" s="131">
        <f t="shared" si="3"/>
        <v>309</v>
      </c>
      <c r="T26" s="131">
        <f t="shared" si="3"/>
        <v>162</v>
      </c>
      <c r="U26" s="138"/>
      <c r="V26" s="138"/>
      <c r="W26" s="138">
        <v>37</v>
      </c>
      <c r="X26" s="138">
        <v>14</v>
      </c>
      <c r="Y26" s="138">
        <v>271</v>
      </c>
      <c r="Z26" s="138">
        <v>147</v>
      </c>
      <c r="AA26" s="138">
        <v>1</v>
      </c>
      <c r="AB26" s="138">
        <v>1</v>
      </c>
      <c r="AE26" s="133"/>
    </row>
    <row r="27" spans="1:31" x14ac:dyDescent="0.2">
      <c r="A27" s="135" t="s">
        <v>90</v>
      </c>
      <c r="B27" s="130" t="s">
        <v>65</v>
      </c>
      <c r="C27" s="138">
        <v>45</v>
      </c>
      <c r="D27" s="138"/>
      <c r="E27" s="138">
        <v>4</v>
      </c>
      <c r="F27" s="138">
        <v>237</v>
      </c>
      <c r="G27" s="138">
        <v>39</v>
      </c>
      <c r="H27" s="142">
        <f t="shared" si="2"/>
        <v>8638</v>
      </c>
      <c r="I27" s="136">
        <f t="shared" si="2"/>
        <v>4168</v>
      </c>
      <c r="J27" s="138">
        <v>1</v>
      </c>
      <c r="K27" s="138"/>
      <c r="L27" s="138">
        <v>1804</v>
      </c>
      <c r="M27" s="138">
        <v>871</v>
      </c>
      <c r="N27" s="138">
        <v>6812</v>
      </c>
      <c r="O27" s="138">
        <v>3287</v>
      </c>
      <c r="P27" s="130" t="s">
        <v>65</v>
      </c>
      <c r="Q27" s="138">
        <v>21</v>
      </c>
      <c r="R27" s="138">
        <v>10</v>
      </c>
      <c r="S27" s="131">
        <f t="shared" si="3"/>
        <v>2073</v>
      </c>
      <c r="T27" s="131">
        <f t="shared" si="3"/>
        <v>990</v>
      </c>
      <c r="U27" s="138"/>
      <c r="V27" s="138"/>
      <c r="W27" s="138">
        <v>348</v>
      </c>
      <c r="X27" s="138">
        <v>171</v>
      </c>
      <c r="Y27" s="138">
        <v>1722</v>
      </c>
      <c r="Z27" s="138">
        <v>816</v>
      </c>
      <c r="AA27" s="138">
        <v>3</v>
      </c>
      <c r="AB27" s="138">
        <v>3</v>
      </c>
      <c r="AE27" s="133"/>
    </row>
    <row r="28" spans="1:31" x14ac:dyDescent="0.2">
      <c r="A28" s="135" t="s">
        <v>91</v>
      </c>
      <c r="B28" s="130" t="s">
        <v>66</v>
      </c>
      <c r="C28" s="138">
        <v>43</v>
      </c>
      <c r="D28" s="138"/>
      <c r="E28" s="138">
        <v>3</v>
      </c>
      <c r="F28" s="138">
        <v>251</v>
      </c>
      <c r="G28" s="138">
        <v>54</v>
      </c>
      <c r="H28" s="142">
        <f t="shared" si="2"/>
        <v>9377</v>
      </c>
      <c r="I28" s="136">
        <f t="shared" si="2"/>
        <v>4552</v>
      </c>
      <c r="J28" s="138">
        <v>122</v>
      </c>
      <c r="K28" s="138">
        <v>61</v>
      </c>
      <c r="L28" s="138">
        <v>1817</v>
      </c>
      <c r="M28" s="138">
        <v>886</v>
      </c>
      <c r="N28" s="138">
        <v>7425</v>
      </c>
      <c r="O28" s="138">
        <v>3600</v>
      </c>
      <c r="P28" s="130" t="s">
        <v>66</v>
      </c>
      <c r="Q28" s="138">
        <v>13</v>
      </c>
      <c r="R28" s="138">
        <v>5</v>
      </c>
      <c r="S28" s="131">
        <f t="shared" si="3"/>
        <v>2583</v>
      </c>
      <c r="T28" s="131">
        <f t="shared" si="3"/>
        <v>1225</v>
      </c>
      <c r="U28" s="138">
        <v>1</v>
      </c>
      <c r="V28" s="138">
        <v>1</v>
      </c>
      <c r="W28" s="138">
        <v>397</v>
      </c>
      <c r="X28" s="138">
        <v>198</v>
      </c>
      <c r="Y28" s="138">
        <v>2180</v>
      </c>
      <c r="Z28" s="138">
        <v>1024</v>
      </c>
      <c r="AA28" s="138">
        <v>5</v>
      </c>
      <c r="AB28" s="138">
        <v>2</v>
      </c>
      <c r="AE28" s="133"/>
    </row>
    <row r="29" spans="1:31" x14ac:dyDescent="0.2">
      <c r="A29" s="134" t="s">
        <v>92</v>
      </c>
      <c r="B29" s="130" t="s">
        <v>67</v>
      </c>
      <c r="C29" s="140">
        <f>SUM(C30:C36)</f>
        <v>213</v>
      </c>
      <c r="D29" s="140">
        <f t="shared" ref="D29:AB29" si="5">SUM(D30:D36)</f>
        <v>4</v>
      </c>
      <c r="E29" s="140">
        <f t="shared" si="5"/>
        <v>12</v>
      </c>
      <c r="F29" s="140">
        <f t="shared" si="5"/>
        <v>1318</v>
      </c>
      <c r="G29" s="140">
        <f t="shared" si="5"/>
        <v>81</v>
      </c>
      <c r="H29" s="140">
        <f t="shared" si="5"/>
        <v>40404</v>
      </c>
      <c r="I29" s="140">
        <f t="shared" si="5"/>
        <v>19751</v>
      </c>
      <c r="J29" s="140">
        <f t="shared" si="5"/>
        <v>301</v>
      </c>
      <c r="K29" s="140">
        <f t="shared" si="5"/>
        <v>146</v>
      </c>
      <c r="L29" s="140">
        <f t="shared" si="5"/>
        <v>7961</v>
      </c>
      <c r="M29" s="140">
        <f t="shared" si="5"/>
        <v>3915</v>
      </c>
      <c r="N29" s="140">
        <f t="shared" si="5"/>
        <v>32095</v>
      </c>
      <c r="O29" s="140">
        <f t="shared" si="5"/>
        <v>15667</v>
      </c>
      <c r="P29" s="130" t="s">
        <v>67</v>
      </c>
      <c r="Q29" s="140">
        <f t="shared" si="5"/>
        <v>47</v>
      </c>
      <c r="R29" s="140">
        <f t="shared" si="5"/>
        <v>23</v>
      </c>
      <c r="S29" s="140">
        <f t="shared" si="5"/>
        <v>6035</v>
      </c>
      <c r="T29" s="140">
        <f t="shared" si="5"/>
        <v>2899</v>
      </c>
      <c r="U29" s="140">
        <f t="shared" si="5"/>
        <v>32</v>
      </c>
      <c r="V29" s="140">
        <f t="shared" si="5"/>
        <v>19</v>
      </c>
      <c r="W29" s="140">
        <f t="shared" si="5"/>
        <v>878</v>
      </c>
      <c r="X29" s="140">
        <f t="shared" si="5"/>
        <v>437</v>
      </c>
      <c r="Y29" s="140">
        <f t="shared" si="5"/>
        <v>5121</v>
      </c>
      <c r="Z29" s="140">
        <f t="shared" si="5"/>
        <v>2442</v>
      </c>
      <c r="AA29" s="140">
        <f t="shared" si="5"/>
        <v>4</v>
      </c>
      <c r="AB29" s="140">
        <f t="shared" si="5"/>
        <v>1</v>
      </c>
      <c r="AE29" s="133"/>
    </row>
    <row r="30" spans="1:31" x14ac:dyDescent="0.2">
      <c r="A30" s="135" t="s">
        <v>93</v>
      </c>
      <c r="B30" s="130" t="s">
        <v>68</v>
      </c>
      <c r="C30" s="138">
        <v>7</v>
      </c>
      <c r="D30" s="138"/>
      <c r="E30" s="138">
        <v>0</v>
      </c>
      <c r="F30" s="138">
        <v>49</v>
      </c>
      <c r="G30" s="138">
        <v>4</v>
      </c>
      <c r="H30" s="142">
        <f t="shared" si="2"/>
        <v>1643</v>
      </c>
      <c r="I30" s="136">
        <f t="shared" si="2"/>
        <v>816</v>
      </c>
      <c r="J30" s="138">
        <v>8</v>
      </c>
      <c r="K30" s="138">
        <v>4</v>
      </c>
      <c r="L30" s="138">
        <v>358</v>
      </c>
      <c r="M30" s="138">
        <v>174</v>
      </c>
      <c r="N30" s="138">
        <v>1277</v>
      </c>
      <c r="O30" s="138">
        <v>638</v>
      </c>
      <c r="P30" s="130" t="s">
        <v>68</v>
      </c>
      <c r="Q30" s="138"/>
      <c r="R30" s="138"/>
      <c r="S30" s="131">
        <f t="shared" si="3"/>
        <v>185</v>
      </c>
      <c r="T30" s="131">
        <f t="shared" si="3"/>
        <v>90</v>
      </c>
      <c r="U30" s="138"/>
      <c r="V30" s="138"/>
      <c r="W30" s="138">
        <v>28</v>
      </c>
      <c r="X30" s="138">
        <v>12</v>
      </c>
      <c r="Y30" s="138">
        <v>157</v>
      </c>
      <c r="Z30" s="138">
        <v>78</v>
      </c>
      <c r="AA30" s="138"/>
      <c r="AB30" s="138"/>
      <c r="AE30" s="133"/>
    </row>
    <row r="31" spans="1:31" x14ac:dyDescent="0.2">
      <c r="A31" s="135" t="s">
        <v>94</v>
      </c>
      <c r="B31" s="130" t="s">
        <v>69</v>
      </c>
      <c r="C31" s="138">
        <v>34</v>
      </c>
      <c r="D31" s="138"/>
      <c r="E31" s="138">
        <v>7</v>
      </c>
      <c r="F31" s="138">
        <v>292</v>
      </c>
      <c r="G31" s="138">
        <v>2</v>
      </c>
      <c r="H31" s="142">
        <f t="shared" si="2"/>
        <v>8631</v>
      </c>
      <c r="I31" s="136">
        <f t="shared" si="2"/>
        <v>4230</v>
      </c>
      <c r="J31" s="138">
        <v>15</v>
      </c>
      <c r="K31" s="138">
        <v>7</v>
      </c>
      <c r="L31" s="138">
        <v>1742</v>
      </c>
      <c r="M31" s="138">
        <v>826</v>
      </c>
      <c r="N31" s="138">
        <v>6852</v>
      </c>
      <c r="O31" s="138">
        <v>3388</v>
      </c>
      <c r="P31" s="130" t="s">
        <v>69</v>
      </c>
      <c r="Q31" s="138">
        <v>22</v>
      </c>
      <c r="R31" s="138">
        <v>9</v>
      </c>
      <c r="S31" s="131">
        <f t="shared" si="3"/>
        <v>352</v>
      </c>
      <c r="T31" s="131">
        <f t="shared" si="3"/>
        <v>164</v>
      </c>
      <c r="U31" s="138"/>
      <c r="V31" s="138"/>
      <c r="W31" s="138">
        <v>46</v>
      </c>
      <c r="X31" s="138">
        <v>16</v>
      </c>
      <c r="Y31" s="138">
        <v>304</v>
      </c>
      <c r="Z31" s="138">
        <v>148</v>
      </c>
      <c r="AA31" s="138">
        <v>2</v>
      </c>
      <c r="AB31" s="138"/>
      <c r="AE31" s="133"/>
    </row>
    <row r="32" spans="1:31" x14ac:dyDescent="0.2">
      <c r="A32" s="135" t="s">
        <v>95</v>
      </c>
      <c r="B32" s="130" t="s">
        <v>70</v>
      </c>
      <c r="C32" s="138">
        <v>39</v>
      </c>
      <c r="D32" s="138"/>
      <c r="E32" s="138">
        <v>1</v>
      </c>
      <c r="F32" s="138">
        <v>190</v>
      </c>
      <c r="G32" s="138">
        <v>10</v>
      </c>
      <c r="H32" s="142">
        <f t="shared" si="2"/>
        <v>5726</v>
      </c>
      <c r="I32" s="136">
        <f t="shared" si="2"/>
        <v>2784</v>
      </c>
      <c r="J32" s="138">
        <v>29</v>
      </c>
      <c r="K32" s="138">
        <v>18</v>
      </c>
      <c r="L32" s="138">
        <v>1180</v>
      </c>
      <c r="M32" s="138">
        <v>583</v>
      </c>
      <c r="N32" s="138">
        <v>4512</v>
      </c>
      <c r="O32" s="138">
        <v>2181</v>
      </c>
      <c r="P32" s="130" t="s">
        <v>70</v>
      </c>
      <c r="Q32" s="138">
        <v>5</v>
      </c>
      <c r="R32" s="138">
        <v>2</v>
      </c>
      <c r="S32" s="131">
        <f t="shared" si="3"/>
        <v>772</v>
      </c>
      <c r="T32" s="131">
        <f t="shared" si="3"/>
        <v>364</v>
      </c>
      <c r="U32" s="138"/>
      <c r="V32" s="138"/>
      <c r="W32" s="138">
        <v>110</v>
      </c>
      <c r="X32" s="138">
        <v>49</v>
      </c>
      <c r="Y32" s="138">
        <v>662</v>
      </c>
      <c r="Z32" s="138">
        <v>315</v>
      </c>
      <c r="AA32" s="138"/>
      <c r="AB32" s="138"/>
      <c r="AE32" s="133"/>
    </row>
    <row r="33" spans="1:31" x14ac:dyDescent="0.2">
      <c r="A33" s="135" t="s">
        <v>96</v>
      </c>
      <c r="B33" s="130" t="s">
        <v>71</v>
      </c>
      <c r="C33" s="138">
        <v>22</v>
      </c>
      <c r="D33" s="138"/>
      <c r="E33" s="138"/>
      <c r="F33" s="138">
        <v>102</v>
      </c>
      <c r="G33" s="138">
        <v>11</v>
      </c>
      <c r="H33" s="142">
        <f t="shared" si="2"/>
        <v>3406</v>
      </c>
      <c r="I33" s="136">
        <f t="shared" si="2"/>
        <v>1731</v>
      </c>
      <c r="J33" s="138"/>
      <c r="K33" s="138"/>
      <c r="L33" s="138">
        <v>640</v>
      </c>
      <c r="M33" s="138">
        <v>336</v>
      </c>
      <c r="N33" s="138">
        <v>2765</v>
      </c>
      <c r="O33" s="138">
        <v>1394</v>
      </c>
      <c r="P33" s="130" t="s">
        <v>71</v>
      </c>
      <c r="Q33" s="138">
        <v>1</v>
      </c>
      <c r="R33" s="138">
        <v>1</v>
      </c>
      <c r="S33" s="131">
        <f t="shared" si="3"/>
        <v>1313</v>
      </c>
      <c r="T33" s="131">
        <f t="shared" si="3"/>
        <v>674</v>
      </c>
      <c r="U33" s="138"/>
      <c r="V33" s="138"/>
      <c r="W33" s="138">
        <v>194</v>
      </c>
      <c r="X33" s="138">
        <v>112</v>
      </c>
      <c r="Y33" s="138">
        <v>1119</v>
      </c>
      <c r="Z33" s="138">
        <v>562</v>
      </c>
      <c r="AA33" s="138"/>
      <c r="AB33" s="138"/>
      <c r="AE33" s="133"/>
    </row>
    <row r="34" spans="1:31" x14ac:dyDescent="0.2">
      <c r="A34" s="135" t="s">
        <v>97</v>
      </c>
      <c r="B34" s="130" t="s">
        <v>72</v>
      </c>
      <c r="C34" s="138">
        <v>28</v>
      </c>
      <c r="D34" s="138">
        <v>4</v>
      </c>
      <c r="E34" s="138"/>
      <c r="F34" s="138">
        <v>190</v>
      </c>
      <c r="G34" s="138">
        <v>6</v>
      </c>
      <c r="H34" s="142">
        <f t="shared" si="2"/>
        <v>6510</v>
      </c>
      <c r="I34" s="136">
        <f t="shared" si="2"/>
        <v>3154</v>
      </c>
      <c r="J34" s="138"/>
      <c r="K34" s="138"/>
      <c r="L34" s="138">
        <v>1162</v>
      </c>
      <c r="M34" s="138">
        <v>573</v>
      </c>
      <c r="N34" s="138">
        <v>5339</v>
      </c>
      <c r="O34" s="138">
        <v>2576</v>
      </c>
      <c r="P34" s="130" t="s">
        <v>72</v>
      </c>
      <c r="Q34" s="138">
        <v>9</v>
      </c>
      <c r="R34" s="138">
        <v>5</v>
      </c>
      <c r="S34" s="131">
        <f t="shared" si="3"/>
        <v>749</v>
      </c>
      <c r="T34" s="131">
        <f t="shared" si="3"/>
        <v>340</v>
      </c>
      <c r="U34" s="138"/>
      <c r="V34" s="138"/>
      <c r="W34" s="138">
        <v>67</v>
      </c>
      <c r="X34" s="138">
        <v>32</v>
      </c>
      <c r="Y34" s="138">
        <v>681</v>
      </c>
      <c r="Z34" s="138">
        <v>308</v>
      </c>
      <c r="AA34" s="138">
        <v>1</v>
      </c>
      <c r="AB34" s="138"/>
      <c r="AE34" s="133"/>
    </row>
    <row r="35" spans="1:31" x14ac:dyDescent="0.2">
      <c r="A35" s="135" t="s">
        <v>98</v>
      </c>
      <c r="B35" s="130" t="s">
        <v>73</v>
      </c>
      <c r="C35" s="138">
        <v>42</v>
      </c>
      <c r="D35" s="138"/>
      <c r="E35" s="138">
        <v>1</v>
      </c>
      <c r="F35" s="138">
        <v>276</v>
      </c>
      <c r="G35" s="138">
        <v>9</v>
      </c>
      <c r="H35" s="142">
        <f t="shared" si="2"/>
        <v>7507</v>
      </c>
      <c r="I35" s="136">
        <f t="shared" si="2"/>
        <v>3652</v>
      </c>
      <c r="J35" s="138">
        <v>9</v>
      </c>
      <c r="K35" s="138">
        <v>3</v>
      </c>
      <c r="L35" s="138">
        <v>1494</v>
      </c>
      <c r="M35" s="138">
        <v>734</v>
      </c>
      <c r="N35" s="138">
        <v>5996</v>
      </c>
      <c r="O35" s="138">
        <v>2910</v>
      </c>
      <c r="P35" s="130" t="s">
        <v>73</v>
      </c>
      <c r="Q35" s="138">
        <v>8</v>
      </c>
      <c r="R35" s="138">
        <v>5</v>
      </c>
      <c r="S35" s="131">
        <f t="shared" si="3"/>
        <v>876</v>
      </c>
      <c r="T35" s="131">
        <f t="shared" si="3"/>
        <v>412</v>
      </c>
      <c r="U35" s="138"/>
      <c r="V35" s="138"/>
      <c r="W35" s="138">
        <v>118</v>
      </c>
      <c r="X35" s="138">
        <v>52</v>
      </c>
      <c r="Y35" s="138">
        <v>757</v>
      </c>
      <c r="Z35" s="138">
        <v>359</v>
      </c>
      <c r="AA35" s="138">
        <v>1</v>
      </c>
      <c r="AB35" s="138">
        <v>1</v>
      </c>
      <c r="AE35" s="133"/>
    </row>
    <row r="36" spans="1:31" x14ac:dyDescent="0.2">
      <c r="A36" s="135" t="s">
        <v>99</v>
      </c>
      <c r="B36" s="130" t="s">
        <v>74</v>
      </c>
      <c r="C36" s="138">
        <v>41</v>
      </c>
      <c r="D36" s="138"/>
      <c r="E36" s="138">
        <v>3</v>
      </c>
      <c r="F36" s="138">
        <v>219</v>
      </c>
      <c r="G36" s="138">
        <v>39</v>
      </c>
      <c r="H36" s="142">
        <f t="shared" si="2"/>
        <v>6981</v>
      </c>
      <c r="I36" s="136">
        <f t="shared" si="2"/>
        <v>3384</v>
      </c>
      <c r="J36" s="138">
        <v>240</v>
      </c>
      <c r="K36" s="138">
        <v>114</v>
      </c>
      <c r="L36" s="138">
        <v>1385</v>
      </c>
      <c r="M36" s="138">
        <v>689</v>
      </c>
      <c r="N36" s="138">
        <v>5354</v>
      </c>
      <c r="O36" s="138">
        <v>2580</v>
      </c>
      <c r="P36" s="130" t="s">
        <v>74</v>
      </c>
      <c r="Q36" s="138">
        <v>2</v>
      </c>
      <c r="R36" s="138">
        <v>1</v>
      </c>
      <c r="S36" s="131">
        <f t="shared" si="3"/>
        <v>1788</v>
      </c>
      <c r="T36" s="131">
        <f t="shared" si="3"/>
        <v>855</v>
      </c>
      <c r="U36" s="138">
        <v>32</v>
      </c>
      <c r="V36" s="138">
        <v>19</v>
      </c>
      <c r="W36" s="138">
        <v>315</v>
      </c>
      <c r="X36" s="138">
        <v>164</v>
      </c>
      <c r="Y36" s="138">
        <v>1441</v>
      </c>
      <c r="Z36" s="138">
        <v>672</v>
      </c>
      <c r="AA36" s="138"/>
      <c r="AB36" s="138"/>
      <c r="AE36" s="133"/>
    </row>
    <row r="37" spans="1:31" x14ac:dyDescent="0.2">
      <c r="A37" s="134" t="s">
        <v>100</v>
      </c>
      <c r="B37" s="130" t="s">
        <v>75</v>
      </c>
      <c r="C37" s="140">
        <f>SUM(C38:C40)</f>
        <v>89</v>
      </c>
      <c r="D37" s="140">
        <f t="shared" ref="D37:AB37" si="6">SUM(D38:D40)</f>
        <v>0</v>
      </c>
      <c r="E37" s="140">
        <f t="shared" si="6"/>
        <v>1</v>
      </c>
      <c r="F37" s="140">
        <f t="shared" si="6"/>
        <v>585</v>
      </c>
      <c r="G37" s="140">
        <f t="shared" si="6"/>
        <v>32</v>
      </c>
      <c r="H37" s="140">
        <f t="shared" si="6"/>
        <v>18270</v>
      </c>
      <c r="I37" s="140">
        <f t="shared" si="6"/>
        <v>8968</v>
      </c>
      <c r="J37" s="140">
        <f t="shared" si="6"/>
        <v>0</v>
      </c>
      <c r="K37" s="140">
        <f t="shared" si="6"/>
        <v>0</v>
      </c>
      <c r="L37" s="140">
        <f t="shared" si="6"/>
        <v>3651</v>
      </c>
      <c r="M37" s="140">
        <f t="shared" si="6"/>
        <v>1816</v>
      </c>
      <c r="N37" s="140">
        <f t="shared" si="6"/>
        <v>14608</v>
      </c>
      <c r="O37" s="140">
        <f t="shared" si="6"/>
        <v>7149</v>
      </c>
      <c r="P37" s="130" t="s">
        <v>75</v>
      </c>
      <c r="Q37" s="140">
        <f t="shared" si="6"/>
        <v>11</v>
      </c>
      <c r="R37" s="140">
        <f t="shared" si="6"/>
        <v>3</v>
      </c>
      <c r="S37" s="140">
        <f t="shared" si="6"/>
        <v>4983</v>
      </c>
      <c r="T37" s="140">
        <f t="shared" si="6"/>
        <v>2385</v>
      </c>
      <c r="U37" s="140">
        <f t="shared" si="6"/>
        <v>0</v>
      </c>
      <c r="V37" s="140">
        <f t="shared" si="6"/>
        <v>0</v>
      </c>
      <c r="W37" s="140">
        <f t="shared" si="6"/>
        <v>777</v>
      </c>
      <c r="X37" s="140">
        <f t="shared" si="6"/>
        <v>375</v>
      </c>
      <c r="Y37" s="140">
        <f t="shared" si="6"/>
        <v>4205</v>
      </c>
      <c r="Z37" s="140">
        <f t="shared" si="6"/>
        <v>2010</v>
      </c>
      <c r="AA37" s="140">
        <f t="shared" si="6"/>
        <v>1</v>
      </c>
      <c r="AB37" s="140">
        <f t="shared" si="6"/>
        <v>0</v>
      </c>
      <c r="AE37" s="133"/>
    </row>
    <row r="38" spans="1:31" x14ac:dyDescent="0.2">
      <c r="A38" s="135" t="s">
        <v>101</v>
      </c>
      <c r="B38" s="130" t="s">
        <v>76</v>
      </c>
      <c r="C38" s="138">
        <v>31</v>
      </c>
      <c r="D38" s="138"/>
      <c r="E38" s="138">
        <v>1</v>
      </c>
      <c r="F38" s="138">
        <v>228</v>
      </c>
      <c r="G38" s="138">
        <v>9</v>
      </c>
      <c r="H38" s="142">
        <f t="shared" si="2"/>
        <v>6704</v>
      </c>
      <c r="I38" s="136">
        <f t="shared" si="2"/>
        <v>3271</v>
      </c>
      <c r="J38" s="138"/>
      <c r="K38" s="138"/>
      <c r="L38" s="138">
        <v>1302</v>
      </c>
      <c r="M38" s="138">
        <v>625</v>
      </c>
      <c r="N38" s="138">
        <v>5392</v>
      </c>
      <c r="O38" s="138">
        <v>2644</v>
      </c>
      <c r="P38" s="130" t="s">
        <v>76</v>
      </c>
      <c r="Q38" s="138">
        <v>10</v>
      </c>
      <c r="R38" s="138">
        <v>2</v>
      </c>
      <c r="S38" s="131">
        <f t="shared" si="3"/>
        <v>1290</v>
      </c>
      <c r="T38" s="131">
        <f t="shared" si="3"/>
        <v>611</v>
      </c>
      <c r="U38" s="138"/>
      <c r="V38" s="138"/>
      <c r="W38" s="138">
        <v>211</v>
      </c>
      <c r="X38" s="138">
        <v>98</v>
      </c>
      <c r="Y38" s="138">
        <v>1078</v>
      </c>
      <c r="Z38" s="138">
        <v>513</v>
      </c>
      <c r="AA38" s="138">
        <v>1</v>
      </c>
      <c r="AB38" s="138"/>
      <c r="AE38" s="133"/>
    </row>
    <row r="39" spans="1:31" x14ac:dyDescent="0.2">
      <c r="A39" s="135" t="s">
        <v>102</v>
      </c>
      <c r="B39" s="130" t="s">
        <v>77</v>
      </c>
      <c r="C39" s="138">
        <v>24</v>
      </c>
      <c r="D39" s="138"/>
      <c r="E39" s="138"/>
      <c r="F39" s="138">
        <v>150</v>
      </c>
      <c r="G39" s="138">
        <v>16</v>
      </c>
      <c r="H39" s="142">
        <f t="shared" si="2"/>
        <v>5481</v>
      </c>
      <c r="I39" s="136">
        <f t="shared" si="2"/>
        <v>2701</v>
      </c>
      <c r="J39" s="138"/>
      <c r="K39" s="138"/>
      <c r="L39" s="138">
        <v>1081</v>
      </c>
      <c r="M39" s="138">
        <v>534</v>
      </c>
      <c r="N39" s="138">
        <v>4400</v>
      </c>
      <c r="O39" s="138">
        <v>2167</v>
      </c>
      <c r="P39" s="130" t="s">
        <v>77</v>
      </c>
      <c r="Q39" s="138"/>
      <c r="R39" s="138"/>
      <c r="S39" s="131">
        <f t="shared" si="3"/>
        <v>2077</v>
      </c>
      <c r="T39" s="131">
        <f t="shared" si="3"/>
        <v>995</v>
      </c>
      <c r="U39" s="138"/>
      <c r="V39" s="138"/>
      <c r="W39" s="138">
        <v>324</v>
      </c>
      <c r="X39" s="138">
        <v>151</v>
      </c>
      <c r="Y39" s="138">
        <v>1753</v>
      </c>
      <c r="Z39" s="138">
        <v>844</v>
      </c>
      <c r="AA39" s="138"/>
      <c r="AB39" s="138"/>
      <c r="AE39" s="133"/>
    </row>
    <row r="40" spans="1:31" x14ac:dyDescent="0.2">
      <c r="A40" s="135" t="s">
        <v>103</v>
      </c>
      <c r="B40" s="130" t="s">
        <v>104</v>
      </c>
      <c r="C40" s="138">
        <v>34</v>
      </c>
      <c r="D40" s="138"/>
      <c r="E40" s="138"/>
      <c r="F40" s="138">
        <v>207</v>
      </c>
      <c r="G40" s="138">
        <v>7</v>
      </c>
      <c r="H40" s="142">
        <f t="shared" si="2"/>
        <v>6085</v>
      </c>
      <c r="I40" s="136">
        <f t="shared" si="2"/>
        <v>2996</v>
      </c>
      <c r="J40" s="138"/>
      <c r="K40" s="138"/>
      <c r="L40" s="138">
        <v>1268</v>
      </c>
      <c r="M40" s="138">
        <v>657</v>
      </c>
      <c r="N40" s="138">
        <v>4816</v>
      </c>
      <c r="O40" s="138">
        <v>2338</v>
      </c>
      <c r="P40" s="130" t="s">
        <v>104</v>
      </c>
      <c r="Q40" s="138">
        <v>1</v>
      </c>
      <c r="R40" s="138">
        <v>1</v>
      </c>
      <c r="S40" s="131">
        <f t="shared" si="3"/>
        <v>1616</v>
      </c>
      <c r="T40" s="131">
        <f t="shared" si="3"/>
        <v>779</v>
      </c>
      <c r="U40" s="138"/>
      <c r="V40" s="138"/>
      <c r="W40" s="138">
        <v>242</v>
      </c>
      <c r="X40" s="138">
        <v>126</v>
      </c>
      <c r="Y40" s="138">
        <v>1374</v>
      </c>
      <c r="Z40" s="138">
        <v>653</v>
      </c>
      <c r="AA40" s="138"/>
      <c r="AB40" s="138"/>
      <c r="AE40" s="133"/>
    </row>
    <row r="41" spans="1:31" s="93" customFormat="1" x14ac:dyDescent="0.2">
      <c r="A41" s="143" t="s">
        <v>105</v>
      </c>
      <c r="B41" s="130" t="s">
        <v>106</v>
      </c>
      <c r="C41" s="140">
        <v>315</v>
      </c>
      <c r="D41" s="140">
        <v>1</v>
      </c>
      <c r="E41" s="140">
        <v>339</v>
      </c>
      <c r="F41" s="140">
        <v>4429</v>
      </c>
      <c r="G41" s="140"/>
      <c r="H41" s="142">
        <f t="shared" si="2"/>
        <v>127339</v>
      </c>
      <c r="I41" s="136">
        <f t="shared" si="2"/>
        <v>62487</v>
      </c>
      <c r="J41" s="140">
        <v>57</v>
      </c>
      <c r="K41" s="140">
        <v>26</v>
      </c>
      <c r="L41" s="140">
        <v>25056</v>
      </c>
      <c r="M41" s="140">
        <v>12237</v>
      </c>
      <c r="N41" s="140">
        <v>102050</v>
      </c>
      <c r="O41" s="140">
        <v>50164</v>
      </c>
      <c r="P41" s="130" t="s">
        <v>106</v>
      </c>
      <c r="Q41" s="140">
        <v>176</v>
      </c>
      <c r="R41" s="140">
        <v>60</v>
      </c>
      <c r="S41" s="131">
        <f t="shared" si="3"/>
        <v>1241</v>
      </c>
      <c r="T41" s="131">
        <f t="shared" si="3"/>
        <v>602</v>
      </c>
      <c r="U41" s="140"/>
      <c r="V41" s="140"/>
      <c r="W41" s="140">
        <v>103</v>
      </c>
      <c r="X41" s="140">
        <v>47</v>
      </c>
      <c r="Y41" s="140">
        <v>1138</v>
      </c>
      <c r="Z41" s="140">
        <v>555</v>
      </c>
      <c r="AA41" s="140"/>
      <c r="AB41" s="140"/>
      <c r="AE41" s="133"/>
    </row>
    <row r="42" spans="1:31" x14ac:dyDescent="0.2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</row>
    <row r="43" spans="1:31" x14ac:dyDescent="0.2">
      <c r="A43" s="224" t="s">
        <v>107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</row>
    <row r="44" spans="1:31" ht="12.75" customHeight="1" x14ac:dyDescent="0.2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</row>
    <row r="45" spans="1:31" x14ac:dyDescent="0.2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</row>
    <row r="48" spans="1:31" x14ac:dyDescent="0.2">
      <c r="U48" s="120"/>
      <c r="V48" s="120"/>
      <c r="W48" s="120"/>
      <c r="X48" s="120"/>
      <c r="Y48" s="120"/>
      <c r="Z48" s="121"/>
      <c r="AA48" s="120"/>
      <c r="AB48" s="120"/>
    </row>
    <row r="49" spans="3:28" x14ac:dyDescent="0.2">
      <c r="U49" s="91"/>
      <c r="V49" s="91"/>
      <c r="AA49" s="91"/>
      <c r="AB49" s="91"/>
    </row>
    <row r="54" spans="3:28" x14ac:dyDescent="0.2">
      <c r="C54" s="146"/>
      <c r="D54" s="146"/>
      <c r="E54" s="146"/>
    </row>
  </sheetData>
  <mergeCells count="34">
    <mergeCell ref="A4:O4"/>
    <mergeCell ref="A5:O5"/>
    <mergeCell ref="A10:A13"/>
    <mergeCell ref="B10:B13"/>
    <mergeCell ref="C10:E10"/>
    <mergeCell ref="F10:G10"/>
    <mergeCell ref="H10:I12"/>
    <mergeCell ref="J10:O10"/>
    <mergeCell ref="L11:M11"/>
    <mergeCell ref="N11:O11"/>
    <mergeCell ref="E11:E13"/>
    <mergeCell ref="F11:F13"/>
    <mergeCell ref="G11:G13"/>
    <mergeCell ref="A43:O44"/>
    <mergeCell ref="Q11:R11"/>
    <mergeCell ref="U11:V11"/>
    <mergeCell ref="W11:X11"/>
    <mergeCell ref="C11:C13"/>
    <mergeCell ref="D11:D13"/>
    <mergeCell ref="Y11:Z11"/>
    <mergeCell ref="J12:J13"/>
    <mergeCell ref="L12:L13"/>
    <mergeCell ref="N12:N13"/>
    <mergeCell ref="Q12:Q13"/>
    <mergeCell ref="U12:U13"/>
    <mergeCell ref="P10:P13"/>
    <mergeCell ref="Q10:R10"/>
    <mergeCell ref="S10:T12"/>
    <mergeCell ref="U10:AB10"/>
    <mergeCell ref="J11:K11"/>
    <mergeCell ref="W12:W13"/>
    <mergeCell ref="Y12:Y13"/>
    <mergeCell ref="AA12:AA13"/>
    <mergeCell ref="AA11:AB11"/>
  </mergeCells>
  <pageMargins left="1.71" right="0.7" top="0.98" bottom="0.3" header="0.3" footer="0.3"/>
  <pageSetup scale="73" orientation="landscape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D9B3-3EE9-44A0-931E-9830C738459A}">
  <dimension ref="A1:AD56"/>
  <sheetViews>
    <sheetView zoomScaleNormal="100" workbookViewId="0">
      <selection activeCell="V10" sqref="V10"/>
    </sheetView>
  </sheetViews>
  <sheetFormatPr defaultColWidth="4" defaultRowHeight="12.75" x14ac:dyDescent="0.2"/>
  <cols>
    <col min="1" max="1" width="4" style="27"/>
    <col min="2" max="2" width="18.28515625" style="27" customWidth="1"/>
    <col min="3" max="3" width="3.28515625" style="27" customWidth="1"/>
    <col min="4" max="11" width="7.85546875" style="27" customWidth="1"/>
    <col min="12" max="13" width="7.85546875" style="31" customWidth="1"/>
    <col min="14" max="15" width="7.85546875" style="27" customWidth="1"/>
    <col min="16" max="18" width="4" style="27"/>
    <col min="19" max="24" width="9.28515625" style="27" customWidth="1"/>
    <col min="25" max="26" width="4" style="27"/>
    <col min="27" max="27" width="5" style="27" bestFit="1" customWidth="1"/>
    <col min="28" max="28" width="10" style="27" customWidth="1"/>
    <col min="29" max="29" width="4.7109375" style="27" bestFit="1" customWidth="1"/>
    <col min="30" max="30" width="6.42578125" style="27" customWidth="1"/>
    <col min="31" max="211" width="4" style="27"/>
    <col min="212" max="212" width="18.28515625" style="27" customWidth="1"/>
    <col min="213" max="213" width="3.28515625" style="27" customWidth="1"/>
    <col min="214" max="225" width="7.85546875" style="27" customWidth="1"/>
    <col min="226" max="467" width="4" style="27"/>
    <col min="468" max="468" width="18.28515625" style="27" customWidth="1"/>
    <col min="469" max="469" width="3.28515625" style="27" customWidth="1"/>
    <col min="470" max="481" width="7.85546875" style="27" customWidth="1"/>
    <col min="482" max="723" width="4" style="27"/>
    <col min="724" max="724" width="18.28515625" style="27" customWidth="1"/>
    <col min="725" max="725" width="3.28515625" style="27" customWidth="1"/>
    <col min="726" max="737" width="7.85546875" style="27" customWidth="1"/>
    <col min="738" max="979" width="4" style="27"/>
    <col min="980" max="980" width="18.28515625" style="27" customWidth="1"/>
    <col min="981" max="981" width="3.28515625" style="27" customWidth="1"/>
    <col min="982" max="993" width="7.85546875" style="27" customWidth="1"/>
    <col min="994" max="1235" width="4" style="27"/>
    <col min="1236" max="1236" width="18.28515625" style="27" customWidth="1"/>
    <col min="1237" max="1237" width="3.28515625" style="27" customWidth="1"/>
    <col min="1238" max="1249" width="7.85546875" style="27" customWidth="1"/>
    <col min="1250" max="1491" width="4" style="27"/>
    <col min="1492" max="1492" width="18.28515625" style="27" customWidth="1"/>
    <col min="1493" max="1493" width="3.28515625" style="27" customWidth="1"/>
    <col min="1494" max="1505" width="7.85546875" style="27" customWidth="1"/>
    <col min="1506" max="1747" width="4" style="27"/>
    <col min="1748" max="1748" width="18.28515625" style="27" customWidth="1"/>
    <col min="1749" max="1749" width="3.28515625" style="27" customWidth="1"/>
    <col min="1750" max="1761" width="7.85546875" style="27" customWidth="1"/>
    <col min="1762" max="2003" width="4" style="27"/>
    <col min="2004" max="2004" width="18.28515625" style="27" customWidth="1"/>
    <col min="2005" max="2005" width="3.28515625" style="27" customWidth="1"/>
    <col min="2006" max="2017" width="7.85546875" style="27" customWidth="1"/>
    <col min="2018" max="2259" width="4" style="27"/>
    <col min="2260" max="2260" width="18.28515625" style="27" customWidth="1"/>
    <col min="2261" max="2261" width="3.28515625" style="27" customWidth="1"/>
    <col min="2262" max="2273" width="7.85546875" style="27" customWidth="1"/>
    <col min="2274" max="2515" width="4" style="27"/>
    <col min="2516" max="2516" width="18.28515625" style="27" customWidth="1"/>
    <col min="2517" max="2517" width="3.28515625" style="27" customWidth="1"/>
    <col min="2518" max="2529" width="7.85546875" style="27" customWidth="1"/>
    <col min="2530" max="2771" width="4" style="27"/>
    <col min="2772" max="2772" width="18.28515625" style="27" customWidth="1"/>
    <col min="2773" max="2773" width="3.28515625" style="27" customWidth="1"/>
    <col min="2774" max="2785" width="7.85546875" style="27" customWidth="1"/>
    <col min="2786" max="3027" width="4" style="27"/>
    <col min="3028" max="3028" width="18.28515625" style="27" customWidth="1"/>
    <col min="3029" max="3029" width="3.28515625" style="27" customWidth="1"/>
    <col min="3030" max="3041" width="7.85546875" style="27" customWidth="1"/>
    <col min="3042" max="3283" width="4" style="27"/>
    <col min="3284" max="3284" width="18.28515625" style="27" customWidth="1"/>
    <col min="3285" max="3285" width="3.28515625" style="27" customWidth="1"/>
    <col min="3286" max="3297" width="7.85546875" style="27" customWidth="1"/>
    <col min="3298" max="3539" width="4" style="27"/>
    <col min="3540" max="3540" width="18.28515625" style="27" customWidth="1"/>
    <col min="3541" max="3541" width="3.28515625" style="27" customWidth="1"/>
    <col min="3542" max="3553" width="7.85546875" style="27" customWidth="1"/>
    <col min="3554" max="3795" width="4" style="27"/>
    <col min="3796" max="3796" width="18.28515625" style="27" customWidth="1"/>
    <col min="3797" max="3797" width="3.28515625" style="27" customWidth="1"/>
    <col min="3798" max="3809" width="7.85546875" style="27" customWidth="1"/>
    <col min="3810" max="4051" width="4" style="27"/>
    <col min="4052" max="4052" width="18.28515625" style="27" customWidth="1"/>
    <col min="4053" max="4053" width="3.28515625" style="27" customWidth="1"/>
    <col min="4054" max="4065" width="7.85546875" style="27" customWidth="1"/>
    <col min="4066" max="4307" width="4" style="27"/>
    <col min="4308" max="4308" width="18.28515625" style="27" customWidth="1"/>
    <col min="4309" max="4309" width="3.28515625" style="27" customWidth="1"/>
    <col min="4310" max="4321" width="7.85546875" style="27" customWidth="1"/>
    <col min="4322" max="4563" width="4" style="27"/>
    <col min="4564" max="4564" width="18.28515625" style="27" customWidth="1"/>
    <col min="4565" max="4565" width="3.28515625" style="27" customWidth="1"/>
    <col min="4566" max="4577" width="7.85546875" style="27" customWidth="1"/>
    <col min="4578" max="4819" width="4" style="27"/>
    <col min="4820" max="4820" width="18.28515625" style="27" customWidth="1"/>
    <col min="4821" max="4821" width="3.28515625" style="27" customWidth="1"/>
    <col min="4822" max="4833" width="7.85546875" style="27" customWidth="1"/>
    <col min="4834" max="5075" width="4" style="27"/>
    <col min="5076" max="5076" width="18.28515625" style="27" customWidth="1"/>
    <col min="5077" max="5077" width="3.28515625" style="27" customWidth="1"/>
    <col min="5078" max="5089" width="7.85546875" style="27" customWidth="1"/>
    <col min="5090" max="5331" width="4" style="27"/>
    <col min="5332" max="5332" width="18.28515625" style="27" customWidth="1"/>
    <col min="5333" max="5333" width="3.28515625" style="27" customWidth="1"/>
    <col min="5334" max="5345" width="7.85546875" style="27" customWidth="1"/>
    <col min="5346" max="5587" width="4" style="27"/>
    <col min="5588" max="5588" width="18.28515625" style="27" customWidth="1"/>
    <col min="5589" max="5589" width="3.28515625" style="27" customWidth="1"/>
    <col min="5590" max="5601" width="7.85546875" style="27" customWidth="1"/>
    <col min="5602" max="5843" width="4" style="27"/>
    <col min="5844" max="5844" width="18.28515625" style="27" customWidth="1"/>
    <col min="5845" max="5845" width="3.28515625" style="27" customWidth="1"/>
    <col min="5846" max="5857" width="7.85546875" style="27" customWidth="1"/>
    <col min="5858" max="6099" width="4" style="27"/>
    <col min="6100" max="6100" width="18.28515625" style="27" customWidth="1"/>
    <col min="6101" max="6101" width="3.28515625" style="27" customWidth="1"/>
    <col min="6102" max="6113" width="7.85546875" style="27" customWidth="1"/>
    <col min="6114" max="6355" width="4" style="27"/>
    <col min="6356" max="6356" width="18.28515625" style="27" customWidth="1"/>
    <col min="6357" max="6357" width="3.28515625" style="27" customWidth="1"/>
    <col min="6358" max="6369" width="7.85546875" style="27" customWidth="1"/>
    <col min="6370" max="6611" width="4" style="27"/>
    <col min="6612" max="6612" width="18.28515625" style="27" customWidth="1"/>
    <col min="6613" max="6613" width="3.28515625" style="27" customWidth="1"/>
    <col min="6614" max="6625" width="7.85546875" style="27" customWidth="1"/>
    <col min="6626" max="6867" width="4" style="27"/>
    <col min="6868" max="6868" width="18.28515625" style="27" customWidth="1"/>
    <col min="6869" max="6869" width="3.28515625" style="27" customWidth="1"/>
    <col min="6870" max="6881" width="7.85546875" style="27" customWidth="1"/>
    <col min="6882" max="7123" width="4" style="27"/>
    <col min="7124" max="7124" width="18.28515625" style="27" customWidth="1"/>
    <col min="7125" max="7125" width="3.28515625" style="27" customWidth="1"/>
    <col min="7126" max="7137" width="7.85546875" style="27" customWidth="1"/>
    <col min="7138" max="7379" width="4" style="27"/>
    <col min="7380" max="7380" width="18.28515625" style="27" customWidth="1"/>
    <col min="7381" max="7381" width="3.28515625" style="27" customWidth="1"/>
    <col min="7382" max="7393" width="7.85546875" style="27" customWidth="1"/>
    <col min="7394" max="7635" width="4" style="27"/>
    <col min="7636" max="7636" width="18.28515625" style="27" customWidth="1"/>
    <col min="7637" max="7637" width="3.28515625" style="27" customWidth="1"/>
    <col min="7638" max="7649" width="7.85546875" style="27" customWidth="1"/>
    <col min="7650" max="7891" width="4" style="27"/>
    <col min="7892" max="7892" width="18.28515625" style="27" customWidth="1"/>
    <col min="7893" max="7893" width="3.28515625" style="27" customWidth="1"/>
    <col min="7894" max="7905" width="7.85546875" style="27" customWidth="1"/>
    <col min="7906" max="8147" width="4" style="27"/>
    <col min="8148" max="8148" width="18.28515625" style="27" customWidth="1"/>
    <col min="8149" max="8149" width="3.28515625" style="27" customWidth="1"/>
    <col min="8150" max="8161" width="7.85546875" style="27" customWidth="1"/>
    <col min="8162" max="8403" width="4" style="27"/>
    <col min="8404" max="8404" width="18.28515625" style="27" customWidth="1"/>
    <col min="8405" max="8405" width="3.28515625" style="27" customWidth="1"/>
    <col min="8406" max="8417" width="7.85546875" style="27" customWidth="1"/>
    <col min="8418" max="8659" width="4" style="27"/>
    <col min="8660" max="8660" width="18.28515625" style="27" customWidth="1"/>
    <col min="8661" max="8661" width="3.28515625" style="27" customWidth="1"/>
    <col min="8662" max="8673" width="7.85546875" style="27" customWidth="1"/>
    <col min="8674" max="8915" width="4" style="27"/>
    <col min="8916" max="8916" width="18.28515625" style="27" customWidth="1"/>
    <col min="8917" max="8917" width="3.28515625" style="27" customWidth="1"/>
    <col min="8918" max="8929" width="7.85546875" style="27" customWidth="1"/>
    <col min="8930" max="9171" width="4" style="27"/>
    <col min="9172" max="9172" width="18.28515625" style="27" customWidth="1"/>
    <col min="9173" max="9173" width="3.28515625" style="27" customWidth="1"/>
    <col min="9174" max="9185" width="7.85546875" style="27" customWidth="1"/>
    <col min="9186" max="9427" width="4" style="27"/>
    <col min="9428" max="9428" width="18.28515625" style="27" customWidth="1"/>
    <col min="9429" max="9429" width="3.28515625" style="27" customWidth="1"/>
    <col min="9430" max="9441" width="7.85546875" style="27" customWidth="1"/>
    <col min="9442" max="9683" width="4" style="27"/>
    <col min="9684" max="9684" width="18.28515625" style="27" customWidth="1"/>
    <col min="9685" max="9685" width="3.28515625" style="27" customWidth="1"/>
    <col min="9686" max="9697" width="7.85546875" style="27" customWidth="1"/>
    <col min="9698" max="9939" width="4" style="27"/>
    <col min="9940" max="9940" width="18.28515625" style="27" customWidth="1"/>
    <col min="9941" max="9941" width="3.28515625" style="27" customWidth="1"/>
    <col min="9942" max="9953" width="7.85546875" style="27" customWidth="1"/>
    <col min="9954" max="10195" width="4" style="27"/>
    <col min="10196" max="10196" width="18.28515625" style="27" customWidth="1"/>
    <col min="10197" max="10197" width="3.28515625" style="27" customWidth="1"/>
    <col min="10198" max="10209" width="7.85546875" style="27" customWidth="1"/>
    <col min="10210" max="10451" width="4" style="27"/>
    <col min="10452" max="10452" width="18.28515625" style="27" customWidth="1"/>
    <col min="10453" max="10453" width="3.28515625" style="27" customWidth="1"/>
    <col min="10454" max="10465" width="7.85546875" style="27" customWidth="1"/>
    <col min="10466" max="10707" width="4" style="27"/>
    <col min="10708" max="10708" width="18.28515625" style="27" customWidth="1"/>
    <col min="10709" max="10709" width="3.28515625" style="27" customWidth="1"/>
    <col min="10710" max="10721" width="7.85546875" style="27" customWidth="1"/>
    <col min="10722" max="10963" width="4" style="27"/>
    <col min="10964" max="10964" width="18.28515625" style="27" customWidth="1"/>
    <col min="10965" max="10965" width="3.28515625" style="27" customWidth="1"/>
    <col min="10966" max="10977" width="7.85546875" style="27" customWidth="1"/>
    <col min="10978" max="11219" width="4" style="27"/>
    <col min="11220" max="11220" width="18.28515625" style="27" customWidth="1"/>
    <col min="11221" max="11221" width="3.28515625" style="27" customWidth="1"/>
    <col min="11222" max="11233" width="7.85546875" style="27" customWidth="1"/>
    <col min="11234" max="11475" width="4" style="27"/>
    <col min="11476" max="11476" width="18.28515625" style="27" customWidth="1"/>
    <col min="11477" max="11477" width="3.28515625" style="27" customWidth="1"/>
    <col min="11478" max="11489" width="7.85546875" style="27" customWidth="1"/>
    <col min="11490" max="11731" width="4" style="27"/>
    <col min="11732" max="11732" width="18.28515625" style="27" customWidth="1"/>
    <col min="11733" max="11733" width="3.28515625" style="27" customWidth="1"/>
    <col min="11734" max="11745" width="7.85546875" style="27" customWidth="1"/>
    <col min="11746" max="11987" width="4" style="27"/>
    <col min="11988" max="11988" width="18.28515625" style="27" customWidth="1"/>
    <col min="11989" max="11989" width="3.28515625" style="27" customWidth="1"/>
    <col min="11990" max="12001" width="7.85546875" style="27" customWidth="1"/>
    <col min="12002" max="12243" width="4" style="27"/>
    <col min="12244" max="12244" width="18.28515625" style="27" customWidth="1"/>
    <col min="12245" max="12245" width="3.28515625" style="27" customWidth="1"/>
    <col min="12246" max="12257" width="7.85546875" style="27" customWidth="1"/>
    <col min="12258" max="12499" width="4" style="27"/>
    <col min="12500" max="12500" width="18.28515625" style="27" customWidth="1"/>
    <col min="12501" max="12501" width="3.28515625" style="27" customWidth="1"/>
    <col min="12502" max="12513" width="7.85546875" style="27" customWidth="1"/>
    <col min="12514" max="12755" width="4" style="27"/>
    <col min="12756" max="12756" width="18.28515625" style="27" customWidth="1"/>
    <col min="12757" max="12757" width="3.28515625" style="27" customWidth="1"/>
    <col min="12758" max="12769" width="7.85546875" style="27" customWidth="1"/>
    <col min="12770" max="13011" width="4" style="27"/>
    <col min="13012" max="13012" width="18.28515625" style="27" customWidth="1"/>
    <col min="13013" max="13013" width="3.28515625" style="27" customWidth="1"/>
    <col min="13014" max="13025" width="7.85546875" style="27" customWidth="1"/>
    <col min="13026" max="13267" width="4" style="27"/>
    <col min="13268" max="13268" width="18.28515625" style="27" customWidth="1"/>
    <col min="13269" max="13269" width="3.28515625" style="27" customWidth="1"/>
    <col min="13270" max="13281" width="7.85546875" style="27" customWidth="1"/>
    <col min="13282" max="13523" width="4" style="27"/>
    <col min="13524" max="13524" width="18.28515625" style="27" customWidth="1"/>
    <col min="13525" max="13525" width="3.28515625" style="27" customWidth="1"/>
    <col min="13526" max="13537" width="7.85546875" style="27" customWidth="1"/>
    <col min="13538" max="13779" width="4" style="27"/>
    <col min="13780" max="13780" width="18.28515625" style="27" customWidth="1"/>
    <col min="13781" max="13781" width="3.28515625" style="27" customWidth="1"/>
    <col min="13782" max="13793" width="7.85546875" style="27" customWidth="1"/>
    <col min="13794" max="14035" width="4" style="27"/>
    <col min="14036" max="14036" width="18.28515625" style="27" customWidth="1"/>
    <col min="14037" max="14037" width="3.28515625" style="27" customWidth="1"/>
    <col min="14038" max="14049" width="7.85546875" style="27" customWidth="1"/>
    <col min="14050" max="14291" width="4" style="27"/>
    <col min="14292" max="14292" width="18.28515625" style="27" customWidth="1"/>
    <col min="14293" max="14293" width="3.28515625" style="27" customWidth="1"/>
    <col min="14294" max="14305" width="7.85546875" style="27" customWidth="1"/>
    <col min="14306" max="14547" width="4" style="27"/>
    <col min="14548" max="14548" width="18.28515625" style="27" customWidth="1"/>
    <col min="14549" max="14549" width="3.28515625" style="27" customWidth="1"/>
    <col min="14550" max="14561" width="7.85546875" style="27" customWidth="1"/>
    <col min="14562" max="14803" width="4" style="27"/>
    <col min="14804" max="14804" width="18.28515625" style="27" customWidth="1"/>
    <col min="14805" max="14805" width="3.28515625" style="27" customWidth="1"/>
    <col min="14806" max="14817" width="7.85546875" style="27" customWidth="1"/>
    <col min="14818" max="15059" width="4" style="27"/>
    <col min="15060" max="15060" width="18.28515625" style="27" customWidth="1"/>
    <col min="15061" max="15061" width="3.28515625" style="27" customWidth="1"/>
    <col min="15062" max="15073" width="7.85546875" style="27" customWidth="1"/>
    <col min="15074" max="15315" width="4" style="27"/>
    <col min="15316" max="15316" width="18.28515625" style="27" customWidth="1"/>
    <col min="15317" max="15317" width="3.28515625" style="27" customWidth="1"/>
    <col min="15318" max="15329" width="7.85546875" style="27" customWidth="1"/>
    <col min="15330" max="15571" width="4" style="27"/>
    <col min="15572" max="15572" width="18.28515625" style="27" customWidth="1"/>
    <col min="15573" max="15573" width="3.28515625" style="27" customWidth="1"/>
    <col min="15574" max="15585" width="7.85546875" style="27" customWidth="1"/>
    <col min="15586" max="15827" width="4" style="27"/>
    <col min="15828" max="15828" width="18.28515625" style="27" customWidth="1"/>
    <col min="15829" max="15829" width="3.28515625" style="27" customWidth="1"/>
    <col min="15830" max="15841" width="7.85546875" style="27" customWidth="1"/>
    <col min="15842" max="16083" width="4" style="27"/>
    <col min="16084" max="16084" width="18.28515625" style="27" customWidth="1"/>
    <col min="16085" max="16085" width="3.28515625" style="27" customWidth="1"/>
    <col min="16086" max="16097" width="7.85546875" style="27" customWidth="1"/>
    <col min="16098" max="16384" width="4" style="27"/>
  </cols>
  <sheetData>
    <row r="1" spans="1:30" s="23" customFormat="1" x14ac:dyDescent="0.2">
      <c r="M1" s="24"/>
      <c r="O1" s="25" t="s">
        <v>108</v>
      </c>
    </row>
    <row r="2" spans="1:30" s="23" customFormat="1" x14ac:dyDescent="0.2">
      <c r="E2" s="26"/>
      <c r="K2" s="27"/>
      <c r="M2" s="24"/>
    </row>
    <row r="3" spans="1:30" ht="12" customHeight="1" x14ac:dyDescent="0.2">
      <c r="A3" s="28"/>
      <c r="E3" s="29"/>
      <c r="F3" s="29"/>
      <c r="G3" s="30"/>
      <c r="H3" s="30"/>
      <c r="I3" s="30"/>
      <c r="K3" s="29"/>
      <c r="L3" s="29"/>
    </row>
    <row r="4" spans="1:30" ht="18" customHeight="1" x14ac:dyDescent="0.2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30" ht="17.25" customHeight="1" x14ac:dyDescent="0.25">
      <c r="A5" s="249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</row>
    <row r="6" spans="1:30" x14ac:dyDescent="0.2">
      <c r="A6" s="250"/>
      <c r="B6" s="250"/>
      <c r="C6" s="251"/>
      <c r="D6" s="251"/>
      <c r="E6" s="251"/>
      <c r="F6" s="2"/>
      <c r="G6" s="1"/>
      <c r="H6" s="1"/>
      <c r="I6" s="1"/>
      <c r="J6" s="32"/>
      <c r="K6" s="32"/>
      <c r="L6" s="34"/>
      <c r="M6" s="34"/>
      <c r="N6" s="32"/>
      <c r="O6" s="32"/>
    </row>
    <row r="7" spans="1:30" ht="16.5" customHeight="1" x14ac:dyDescent="0.2">
      <c r="A7" s="1"/>
      <c r="B7" s="1"/>
      <c r="C7" s="1"/>
      <c r="D7" s="1"/>
      <c r="E7" s="1"/>
      <c r="G7" s="1"/>
      <c r="H7" s="1"/>
      <c r="I7" s="1"/>
      <c r="J7" s="1"/>
      <c r="K7" s="1"/>
      <c r="L7" s="35"/>
      <c r="M7" s="35"/>
      <c r="N7" s="1"/>
      <c r="O7" s="1"/>
    </row>
    <row r="8" spans="1:30" ht="17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5"/>
      <c r="M8" s="35"/>
      <c r="N8" s="1"/>
      <c r="O8" s="1"/>
    </row>
    <row r="9" spans="1:30" ht="14.25" customHeight="1" x14ac:dyDescent="0.2">
      <c r="A9" s="32"/>
      <c r="B9" s="32"/>
      <c r="C9" s="33"/>
      <c r="D9" s="33"/>
      <c r="E9" s="33"/>
      <c r="F9" s="1"/>
      <c r="G9" s="1"/>
      <c r="H9" s="1"/>
      <c r="I9" s="1"/>
      <c r="J9" s="32"/>
      <c r="K9" s="32"/>
      <c r="L9" s="34"/>
      <c r="M9" s="34"/>
      <c r="N9" s="32"/>
      <c r="O9" s="32"/>
    </row>
    <row r="10" spans="1:30" ht="14.25" customHeight="1" x14ac:dyDescent="0.2">
      <c r="A10" s="242" t="s">
        <v>0</v>
      </c>
      <c r="B10" s="242"/>
      <c r="C10" s="242" t="s">
        <v>1</v>
      </c>
      <c r="D10" s="252" t="s">
        <v>109</v>
      </c>
      <c r="E10" s="253"/>
      <c r="F10" s="257" t="s">
        <v>110</v>
      </c>
      <c r="G10" s="258"/>
      <c r="H10" s="258"/>
      <c r="I10" s="258"/>
      <c r="J10" s="258"/>
      <c r="K10" s="259"/>
      <c r="L10" s="260" t="s">
        <v>111</v>
      </c>
      <c r="M10" s="253"/>
      <c r="N10" s="262" t="s">
        <v>112</v>
      </c>
      <c r="O10" s="262"/>
    </row>
    <row r="11" spans="1:30" ht="42" customHeight="1" x14ac:dyDescent="0.2">
      <c r="A11" s="242"/>
      <c r="B11" s="242"/>
      <c r="C11" s="242"/>
      <c r="D11" s="254"/>
      <c r="E11" s="255"/>
      <c r="F11" s="262" t="s">
        <v>113</v>
      </c>
      <c r="G11" s="262"/>
      <c r="H11" s="257" t="s">
        <v>114</v>
      </c>
      <c r="I11" s="259"/>
      <c r="J11" s="262" t="s">
        <v>115</v>
      </c>
      <c r="K11" s="262"/>
      <c r="L11" s="261"/>
      <c r="M11" s="256"/>
      <c r="N11" s="262"/>
      <c r="O11" s="263"/>
    </row>
    <row r="12" spans="1:30" x14ac:dyDescent="0.2">
      <c r="A12" s="242"/>
      <c r="B12" s="242"/>
      <c r="C12" s="242"/>
      <c r="D12" s="254"/>
      <c r="E12" s="256"/>
      <c r="F12" s="238" t="s">
        <v>2</v>
      </c>
      <c r="G12" s="36"/>
      <c r="H12" s="238" t="s">
        <v>2</v>
      </c>
      <c r="I12" s="36"/>
      <c r="J12" s="238" t="s">
        <v>2</v>
      </c>
      <c r="K12" s="36"/>
      <c r="L12" s="238" t="s">
        <v>2</v>
      </c>
      <c r="M12" s="36"/>
      <c r="N12" s="240" t="s">
        <v>2</v>
      </c>
      <c r="O12" s="36"/>
    </row>
    <row r="13" spans="1:30" x14ac:dyDescent="0.2">
      <c r="A13" s="242"/>
      <c r="B13" s="242"/>
      <c r="C13" s="242"/>
      <c r="D13" s="10"/>
      <c r="E13" s="37" t="s">
        <v>6</v>
      </c>
      <c r="F13" s="239"/>
      <c r="G13" s="37" t="s">
        <v>6</v>
      </c>
      <c r="H13" s="239"/>
      <c r="I13" s="37" t="s">
        <v>6</v>
      </c>
      <c r="J13" s="239"/>
      <c r="K13" s="37" t="s">
        <v>6</v>
      </c>
      <c r="L13" s="239"/>
      <c r="M13" s="37" t="s">
        <v>6</v>
      </c>
      <c r="N13" s="241"/>
      <c r="O13" s="38" t="s">
        <v>6</v>
      </c>
    </row>
    <row r="14" spans="1:30" ht="19.5" customHeight="1" x14ac:dyDescent="0.2">
      <c r="A14" s="242" t="s">
        <v>7</v>
      </c>
      <c r="B14" s="242"/>
      <c r="C14" s="11" t="s">
        <v>8</v>
      </c>
      <c r="D14" s="7">
        <v>1</v>
      </c>
      <c r="E14" s="7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6">
        <v>8</v>
      </c>
      <c r="L14" s="6">
        <v>9</v>
      </c>
      <c r="M14" s="6">
        <v>10</v>
      </c>
      <c r="N14" s="6">
        <v>11</v>
      </c>
      <c r="O14" s="6">
        <v>12</v>
      </c>
    </row>
    <row r="15" spans="1:30" s="41" customFormat="1" ht="12" customHeight="1" x14ac:dyDescent="0.2">
      <c r="A15" s="243" t="s">
        <v>116</v>
      </c>
      <c r="B15" s="244"/>
      <c r="C15" s="39" t="s">
        <v>53</v>
      </c>
      <c r="D15" s="40">
        <f>+D16+D17+D18+D26+D27+D28+D29+D30+D31+D32+D33+D34+D35+D36+D37+D38+D39+D40</f>
        <v>35339</v>
      </c>
      <c r="E15" s="40">
        <f t="shared" ref="E15:O15" si="0">+E16+E17+E18+E26+E27+E28+E29+E30+E31+E32+E33+E34+E35+E36+E37+E38+E39+E40</f>
        <v>29998</v>
      </c>
      <c r="F15" s="89">
        <f t="shared" si="0"/>
        <v>30937</v>
      </c>
      <c r="G15" s="80">
        <f t="shared" si="0"/>
        <v>25975</v>
      </c>
      <c r="H15" s="80">
        <f t="shared" si="0"/>
        <v>689</v>
      </c>
      <c r="I15" s="80">
        <f t="shared" si="0"/>
        <v>522</v>
      </c>
      <c r="J15" s="80">
        <f t="shared" si="0"/>
        <v>3713</v>
      </c>
      <c r="K15" s="80">
        <f t="shared" si="0"/>
        <v>3501</v>
      </c>
      <c r="L15" s="48">
        <f t="shared" si="0"/>
        <v>230</v>
      </c>
      <c r="M15" s="48">
        <f t="shared" si="0"/>
        <v>157</v>
      </c>
      <c r="N15" s="48">
        <f t="shared" si="0"/>
        <v>598</v>
      </c>
      <c r="O15" s="48">
        <f t="shared" si="0"/>
        <v>520</v>
      </c>
      <c r="S15" s="88"/>
      <c r="T15" s="122"/>
      <c r="U15" s="88"/>
      <c r="V15" s="88"/>
    </row>
    <row r="16" spans="1:30" ht="12" customHeight="1" x14ac:dyDescent="0.2">
      <c r="A16" s="42"/>
      <c r="B16" s="43" t="s">
        <v>117</v>
      </c>
      <c r="C16" s="44" t="s">
        <v>54</v>
      </c>
      <c r="D16" s="45">
        <f t="shared" ref="D16:D40" si="1">F16+H16+J16</f>
        <v>1339</v>
      </c>
      <c r="E16" s="45">
        <f t="shared" ref="E16:E40" si="2">+G16+I16+K16</f>
        <v>1312</v>
      </c>
      <c r="F16" s="90">
        <v>964</v>
      </c>
      <c r="G16" s="85">
        <v>959</v>
      </c>
      <c r="H16" s="85">
        <v>21</v>
      </c>
      <c r="I16" s="85">
        <v>21</v>
      </c>
      <c r="J16" s="85">
        <v>354</v>
      </c>
      <c r="K16" s="85">
        <v>332</v>
      </c>
      <c r="L16" s="46">
        <v>1</v>
      </c>
      <c r="M16" s="46">
        <v>1</v>
      </c>
      <c r="N16" s="46">
        <v>33</v>
      </c>
      <c r="O16" s="46">
        <v>33</v>
      </c>
      <c r="S16" s="88"/>
      <c r="T16" s="88"/>
      <c r="U16" s="88"/>
      <c r="V16" s="88"/>
      <c r="AC16" s="86"/>
      <c r="AD16" s="86"/>
    </row>
    <row r="17" spans="1:30" ht="12" customHeight="1" x14ac:dyDescent="0.2">
      <c r="A17" s="47"/>
      <c r="B17" s="13" t="s">
        <v>118</v>
      </c>
      <c r="C17" s="44" t="s">
        <v>55</v>
      </c>
      <c r="D17" s="45">
        <f t="shared" si="1"/>
        <v>1034</v>
      </c>
      <c r="E17" s="45">
        <f t="shared" si="2"/>
        <v>1024</v>
      </c>
      <c r="F17" s="90">
        <v>940</v>
      </c>
      <c r="G17" s="85">
        <v>933</v>
      </c>
      <c r="H17" s="85">
        <v>19</v>
      </c>
      <c r="I17" s="85">
        <v>19</v>
      </c>
      <c r="J17" s="85">
        <v>75</v>
      </c>
      <c r="K17" s="85">
        <v>72</v>
      </c>
      <c r="L17" s="46"/>
      <c r="M17" s="46"/>
      <c r="N17" s="46">
        <v>20</v>
      </c>
      <c r="O17" s="46">
        <v>20</v>
      </c>
      <c r="S17" s="88"/>
      <c r="T17" s="122"/>
      <c r="U17" s="88"/>
      <c r="V17" s="88"/>
      <c r="AC17" s="86"/>
      <c r="AD17" s="86"/>
    </row>
    <row r="18" spans="1:30" s="41" customFormat="1" ht="12" customHeight="1" x14ac:dyDescent="0.2">
      <c r="A18" s="245" t="s">
        <v>119</v>
      </c>
      <c r="B18" s="246"/>
      <c r="C18" s="39" t="s">
        <v>56</v>
      </c>
      <c r="D18" s="40">
        <f>SUM(D19:D25)</f>
        <v>9945</v>
      </c>
      <c r="E18" s="40">
        <f t="shared" ref="E18:O18" si="3">SUM(E19:E25)</f>
        <v>9496</v>
      </c>
      <c r="F18" s="89">
        <f t="shared" si="3"/>
        <v>8598</v>
      </c>
      <c r="G18" s="80">
        <f t="shared" si="3"/>
        <v>8188</v>
      </c>
      <c r="H18" s="80">
        <f t="shared" si="3"/>
        <v>170</v>
      </c>
      <c r="I18" s="80">
        <f t="shared" si="3"/>
        <v>154</v>
      </c>
      <c r="J18" s="80">
        <f t="shared" si="3"/>
        <v>1177</v>
      </c>
      <c r="K18" s="80">
        <f t="shared" si="3"/>
        <v>1154</v>
      </c>
      <c r="L18" s="48">
        <f t="shared" si="3"/>
        <v>22</v>
      </c>
      <c r="M18" s="48">
        <f t="shared" si="3"/>
        <v>17</v>
      </c>
      <c r="N18" s="48">
        <f t="shared" si="3"/>
        <v>163</v>
      </c>
      <c r="O18" s="48">
        <f t="shared" si="3"/>
        <v>158</v>
      </c>
      <c r="S18" s="88"/>
      <c r="T18" s="88"/>
      <c r="U18" s="88"/>
      <c r="V18" s="88"/>
      <c r="AA18" s="27"/>
      <c r="AB18" s="27"/>
      <c r="AC18" s="86"/>
      <c r="AD18" s="86"/>
    </row>
    <row r="19" spans="1:30" ht="12" customHeight="1" x14ac:dyDescent="0.2">
      <c r="A19" s="49"/>
      <c r="B19" s="50" t="s">
        <v>120</v>
      </c>
      <c r="C19" s="44" t="s">
        <v>57</v>
      </c>
      <c r="D19" s="45">
        <f t="shared" si="1"/>
        <v>8399</v>
      </c>
      <c r="E19" s="45">
        <f t="shared" si="2"/>
        <v>8386</v>
      </c>
      <c r="F19" s="85">
        <v>7167</v>
      </c>
      <c r="G19" s="85">
        <v>7159</v>
      </c>
      <c r="H19" s="85">
        <v>132</v>
      </c>
      <c r="I19" s="85">
        <v>132</v>
      </c>
      <c r="J19" s="85">
        <v>1100</v>
      </c>
      <c r="K19" s="85">
        <v>1095</v>
      </c>
      <c r="L19" s="46">
        <v>10</v>
      </c>
      <c r="M19" s="46">
        <v>10</v>
      </c>
      <c r="N19" s="46">
        <v>110</v>
      </c>
      <c r="O19" s="46">
        <v>110</v>
      </c>
      <c r="S19" s="88"/>
      <c r="T19" s="88"/>
      <c r="U19" s="88"/>
      <c r="V19" s="88"/>
      <c r="W19" s="87"/>
      <c r="X19" s="87"/>
      <c r="AC19" s="86"/>
      <c r="AD19" s="86"/>
    </row>
    <row r="20" spans="1:30" ht="12" customHeight="1" x14ac:dyDescent="0.2">
      <c r="A20" s="49"/>
      <c r="B20" s="50" t="s">
        <v>121</v>
      </c>
      <c r="C20" s="44" t="s">
        <v>58</v>
      </c>
      <c r="D20" s="45">
        <f t="shared" si="1"/>
        <v>841</v>
      </c>
      <c r="E20" s="45">
        <f t="shared" si="2"/>
        <v>663</v>
      </c>
      <c r="F20" s="85">
        <v>770</v>
      </c>
      <c r="G20" s="85">
        <v>605</v>
      </c>
      <c r="H20" s="85">
        <v>18</v>
      </c>
      <c r="I20" s="85">
        <v>13</v>
      </c>
      <c r="J20" s="85">
        <v>53</v>
      </c>
      <c r="K20" s="85">
        <v>45</v>
      </c>
      <c r="L20" s="46">
        <v>8</v>
      </c>
      <c r="M20" s="46">
        <v>4</v>
      </c>
      <c r="N20" s="46">
        <v>43</v>
      </c>
      <c r="O20" s="46">
        <v>38</v>
      </c>
      <c r="S20" s="88"/>
      <c r="T20" s="88"/>
      <c r="U20" s="88"/>
      <c r="V20" s="88"/>
      <c r="AC20" s="86"/>
      <c r="AD20" s="86"/>
    </row>
    <row r="21" spans="1:30" ht="12" customHeight="1" x14ac:dyDescent="0.2">
      <c r="A21" s="49"/>
      <c r="B21" s="50" t="s">
        <v>122</v>
      </c>
      <c r="C21" s="44" t="s">
        <v>59</v>
      </c>
      <c r="D21" s="45">
        <f t="shared" si="1"/>
        <v>569</v>
      </c>
      <c r="E21" s="45">
        <f t="shared" si="2"/>
        <v>314</v>
      </c>
      <c r="F21" s="85">
        <v>531</v>
      </c>
      <c r="G21" s="85">
        <v>297</v>
      </c>
      <c r="H21" s="85">
        <v>15</v>
      </c>
      <c r="I21" s="85">
        <v>4</v>
      </c>
      <c r="J21" s="85">
        <v>23</v>
      </c>
      <c r="K21" s="85">
        <v>13</v>
      </c>
      <c r="L21" s="46">
        <v>1</v>
      </c>
      <c r="M21" s="46"/>
      <c r="N21" s="46">
        <v>6</v>
      </c>
      <c r="O21" s="46">
        <v>6</v>
      </c>
      <c r="S21" s="88"/>
      <c r="T21" s="88"/>
      <c r="U21" s="88"/>
      <c r="V21" s="88"/>
      <c r="AC21" s="86"/>
      <c r="AD21" s="86"/>
    </row>
    <row r="22" spans="1:30" ht="12" customHeight="1" x14ac:dyDescent="0.2">
      <c r="A22" s="49"/>
      <c r="B22" s="50" t="s">
        <v>123</v>
      </c>
      <c r="C22" s="44" t="s">
        <v>60</v>
      </c>
      <c r="D22" s="45">
        <f t="shared" si="1"/>
        <v>7</v>
      </c>
      <c r="E22" s="45">
        <f t="shared" si="2"/>
        <v>7</v>
      </c>
      <c r="F22" s="46">
        <v>6</v>
      </c>
      <c r="G22" s="46">
        <v>6</v>
      </c>
      <c r="H22" s="46"/>
      <c r="I22" s="46"/>
      <c r="J22" s="46">
        <v>1</v>
      </c>
      <c r="K22" s="46">
        <v>1</v>
      </c>
      <c r="L22" s="46"/>
      <c r="M22" s="46"/>
      <c r="N22" s="46"/>
      <c r="O22" s="46"/>
      <c r="S22" s="88"/>
      <c r="T22" s="88"/>
      <c r="U22" s="88"/>
      <c r="V22" s="88"/>
      <c r="AC22" s="86"/>
      <c r="AD22" s="86"/>
    </row>
    <row r="23" spans="1:30" ht="12" customHeight="1" x14ac:dyDescent="0.2">
      <c r="A23" s="49"/>
      <c r="B23" s="50" t="s">
        <v>124</v>
      </c>
      <c r="C23" s="44" t="s">
        <v>61</v>
      </c>
      <c r="D23" s="45">
        <f t="shared" si="1"/>
        <v>0</v>
      </c>
      <c r="E23" s="45">
        <f t="shared" si="2"/>
        <v>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S23" s="88"/>
      <c r="T23" s="88"/>
      <c r="U23" s="88"/>
      <c r="V23" s="88"/>
      <c r="AC23" s="86"/>
      <c r="AD23" s="86"/>
    </row>
    <row r="24" spans="1:30" ht="12" customHeight="1" x14ac:dyDescent="0.2">
      <c r="A24" s="49"/>
      <c r="B24" s="50" t="s">
        <v>125</v>
      </c>
      <c r="C24" s="44" t="s">
        <v>62</v>
      </c>
      <c r="D24" s="45">
        <f t="shared" si="1"/>
        <v>64</v>
      </c>
      <c r="E24" s="45">
        <f t="shared" si="2"/>
        <v>63</v>
      </c>
      <c r="F24" s="46">
        <v>61</v>
      </c>
      <c r="G24" s="46">
        <v>60</v>
      </c>
      <c r="H24" s="46">
        <v>3</v>
      </c>
      <c r="I24" s="46">
        <v>3</v>
      </c>
      <c r="J24" s="46">
        <v>0</v>
      </c>
      <c r="K24" s="46">
        <v>0</v>
      </c>
      <c r="L24" s="46">
        <v>2</v>
      </c>
      <c r="M24" s="46">
        <v>2</v>
      </c>
      <c r="N24" s="46"/>
      <c r="O24" s="46"/>
      <c r="S24" s="88"/>
      <c r="T24" s="88"/>
      <c r="U24" s="88"/>
      <c r="V24" s="88"/>
      <c r="AC24" s="86"/>
      <c r="AD24" s="86"/>
    </row>
    <row r="25" spans="1:30" ht="12" customHeight="1" x14ac:dyDescent="0.2">
      <c r="A25" s="49"/>
      <c r="B25" s="50" t="s">
        <v>126</v>
      </c>
      <c r="C25" s="44" t="s">
        <v>63</v>
      </c>
      <c r="D25" s="45">
        <f t="shared" si="1"/>
        <v>65</v>
      </c>
      <c r="E25" s="45">
        <f t="shared" si="2"/>
        <v>63</v>
      </c>
      <c r="F25" s="46">
        <v>63</v>
      </c>
      <c r="G25" s="46">
        <v>61</v>
      </c>
      <c r="H25" s="46">
        <v>2</v>
      </c>
      <c r="I25" s="46">
        <v>2</v>
      </c>
      <c r="J25" s="46">
        <v>0</v>
      </c>
      <c r="K25" s="46">
        <v>0</v>
      </c>
      <c r="L25" s="46">
        <v>1</v>
      </c>
      <c r="M25" s="46">
        <v>1</v>
      </c>
      <c r="N25" s="46">
        <v>4</v>
      </c>
      <c r="O25" s="46">
        <v>4</v>
      </c>
      <c r="S25" s="88"/>
      <c r="T25" s="88"/>
      <c r="U25" s="88"/>
      <c r="V25" s="88"/>
      <c r="AC25" s="86"/>
      <c r="AD25" s="86"/>
    </row>
    <row r="26" spans="1:30" ht="12" customHeight="1" x14ac:dyDescent="0.2">
      <c r="A26" s="236" t="s">
        <v>127</v>
      </c>
      <c r="B26" s="237"/>
      <c r="C26" s="44" t="s">
        <v>64</v>
      </c>
      <c r="D26" s="45">
        <f t="shared" si="1"/>
        <v>8743</v>
      </c>
      <c r="E26" s="45">
        <f t="shared" si="2"/>
        <v>8730</v>
      </c>
      <c r="F26" s="46">
        <v>7427</v>
      </c>
      <c r="G26" s="46">
        <v>7422</v>
      </c>
      <c r="H26" s="46">
        <v>135</v>
      </c>
      <c r="I26" s="46">
        <v>135</v>
      </c>
      <c r="J26" s="46">
        <v>1181</v>
      </c>
      <c r="K26" s="46">
        <v>1173</v>
      </c>
      <c r="L26" s="46">
        <v>8</v>
      </c>
      <c r="M26" s="46">
        <v>8</v>
      </c>
      <c r="N26" s="46">
        <v>45</v>
      </c>
      <c r="O26" s="46">
        <v>45</v>
      </c>
      <c r="S26" s="88"/>
      <c r="T26" s="88"/>
      <c r="U26" s="88"/>
      <c r="V26" s="88"/>
      <c r="AC26" s="86"/>
      <c r="AD26" s="86"/>
    </row>
    <row r="27" spans="1:30" ht="12" customHeight="1" x14ac:dyDescent="0.2">
      <c r="A27" s="236" t="s">
        <v>128</v>
      </c>
      <c r="B27" s="237"/>
      <c r="C27" s="44" t="s">
        <v>65</v>
      </c>
      <c r="D27" s="45">
        <f t="shared" si="1"/>
        <v>0</v>
      </c>
      <c r="E27" s="45">
        <f t="shared" si="2"/>
        <v>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S27" s="88"/>
      <c r="T27" s="88"/>
      <c r="U27" s="88"/>
      <c r="V27" s="88"/>
      <c r="AC27" s="86"/>
      <c r="AD27" s="86"/>
    </row>
    <row r="28" spans="1:30" ht="12" customHeight="1" x14ac:dyDescent="0.2">
      <c r="A28" s="236" t="s">
        <v>129</v>
      </c>
      <c r="B28" s="237"/>
      <c r="C28" s="44" t="s">
        <v>66</v>
      </c>
      <c r="D28" s="45">
        <f t="shared" si="1"/>
        <v>32</v>
      </c>
      <c r="E28" s="45">
        <f t="shared" si="2"/>
        <v>26</v>
      </c>
      <c r="F28" s="46">
        <v>30</v>
      </c>
      <c r="G28" s="46">
        <v>24</v>
      </c>
      <c r="H28" s="46"/>
      <c r="I28" s="46"/>
      <c r="J28" s="46">
        <v>2</v>
      </c>
      <c r="K28" s="46">
        <v>2</v>
      </c>
      <c r="L28" s="45"/>
      <c r="M28" s="46"/>
      <c r="N28" s="46">
        <v>2</v>
      </c>
      <c r="O28" s="46">
        <v>2</v>
      </c>
      <c r="S28" s="88"/>
      <c r="T28" s="88"/>
      <c r="U28" s="88"/>
      <c r="V28" s="88"/>
      <c r="AC28" s="86"/>
      <c r="AD28" s="86"/>
    </row>
    <row r="29" spans="1:30" ht="12" customHeight="1" x14ac:dyDescent="0.2">
      <c r="A29" s="247" t="s">
        <v>130</v>
      </c>
      <c r="B29" s="248"/>
      <c r="C29" s="44" t="s">
        <v>67</v>
      </c>
      <c r="D29" s="45">
        <f t="shared" si="1"/>
        <v>5</v>
      </c>
      <c r="E29" s="45">
        <f t="shared" si="2"/>
        <v>3</v>
      </c>
      <c r="F29" s="46">
        <v>4</v>
      </c>
      <c r="G29" s="46">
        <v>2</v>
      </c>
      <c r="H29" s="46"/>
      <c r="I29" s="46"/>
      <c r="J29" s="46">
        <v>1</v>
      </c>
      <c r="K29" s="46">
        <v>1</v>
      </c>
      <c r="L29" s="45"/>
      <c r="M29" s="46"/>
      <c r="N29" s="46"/>
      <c r="O29" s="46"/>
      <c r="S29" s="88"/>
      <c r="T29" s="88"/>
      <c r="U29" s="88"/>
      <c r="V29" s="88"/>
      <c r="AC29" s="86"/>
      <c r="AD29" s="86"/>
    </row>
    <row r="30" spans="1:30" ht="12" customHeight="1" x14ac:dyDescent="0.2">
      <c r="A30" s="236" t="s">
        <v>131</v>
      </c>
      <c r="B30" s="237"/>
      <c r="C30" s="44" t="s">
        <v>68</v>
      </c>
      <c r="D30" s="45">
        <f t="shared" si="1"/>
        <v>1003</v>
      </c>
      <c r="E30" s="45">
        <f t="shared" si="2"/>
        <v>860</v>
      </c>
      <c r="F30" s="46">
        <v>900</v>
      </c>
      <c r="G30" s="46">
        <v>782</v>
      </c>
      <c r="H30" s="46">
        <v>20</v>
      </c>
      <c r="I30" s="46">
        <v>14</v>
      </c>
      <c r="J30" s="46">
        <v>83</v>
      </c>
      <c r="K30" s="46">
        <v>64</v>
      </c>
      <c r="L30" s="46">
        <v>48</v>
      </c>
      <c r="M30" s="46">
        <v>42</v>
      </c>
      <c r="N30" s="46">
        <v>17</v>
      </c>
      <c r="O30" s="46">
        <v>17</v>
      </c>
      <c r="S30" s="88"/>
      <c r="T30" s="88"/>
      <c r="U30" s="88"/>
      <c r="V30" s="88"/>
      <c r="AC30" s="86"/>
      <c r="AD30" s="86"/>
    </row>
    <row r="31" spans="1:30" ht="12" customHeight="1" x14ac:dyDescent="0.2">
      <c r="A31" s="236" t="s">
        <v>132</v>
      </c>
      <c r="B31" s="237"/>
      <c r="C31" s="44" t="s">
        <v>69</v>
      </c>
      <c r="D31" s="45">
        <f t="shared" si="1"/>
        <v>1069</v>
      </c>
      <c r="E31" s="45">
        <f t="shared" si="2"/>
        <v>884</v>
      </c>
      <c r="F31" s="46">
        <v>980</v>
      </c>
      <c r="G31" s="46">
        <v>835</v>
      </c>
      <c r="H31" s="46">
        <v>22</v>
      </c>
      <c r="I31" s="46">
        <v>12</v>
      </c>
      <c r="J31" s="46">
        <v>67</v>
      </c>
      <c r="K31" s="46">
        <v>37</v>
      </c>
      <c r="L31" s="46">
        <v>4</v>
      </c>
      <c r="M31" s="46">
        <v>1</v>
      </c>
      <c r="N31" s="46">
        <v>17</v>
      </c>
      <c r="O31" s="46">
        <v>13</v>
      </c>
      <c r="S31" s="88"/>
      <c r="T31" s="88"/>
      <c r="U31" s="88"/>
      <c r="V31" s="88"/>
      <c r="AC31" s="86"/>
      <c r="AD31" s="86"/>
    </row>
    <row r="32" spans="1:30" ht="12" customHeight="1" x14ac:dyDescent="0.2">
      <c r="A32" s="236" t="s">
        <v>133</v>
      </c>
      <c r="B32" s="237"/>
      <c r="C32" s="44" t="s">
        <v>70</v>
      </c>
      <c r="D32" s="45">
        <f t="shared" si="1"/>
        <v>750</v>
      </c>
      <c r="E32" s="45">
        <f t="shared" si="2"/>
        <v>701</v>
      </c>
      <c r="F32" s="46">
        <v>676</v>
      </c>
      <c r="G32" s="46">
        <v>634</v>
      </c>
      <c r="H32" s="46">
        <v>18</v>
      </c>
      <c r="I32" s="46">
        <v>17</v>
      </c>
      <c r="J32" s="46">
        <v>56</v>
      </c>
      <c r="K32" s="46">
        <v>50</v>
      </c>
      <c r="L32" s="46">
        <v>22</v>
      </c>
      <c r="M32" s="46">
        <v>17</v>
      </c>
      <c r="N32" s="46">
        <v>72</v>
      </c>
      <c r="O32" s="46">
        <v>72</v>
      </c>
      <c r="S32" s="88"/>
      <c r="T32" s="88"/>
      <c r="U32" s="88"/>
      <c r="V32" s="88"/>
      <c r="AC32" s="86"/>
      <c r="AD32" s="86"/>
    </row>
    <row r="33" spans="1:30" ht="12" customHeight="1" x14ac:dyDescent="0.2">
      <c r="A33" s="236" t="s">
        <v>134</v>
      </c>
      <c r="B33" s="237"/>
      <c r="C33" s="44" t="s">
        <v>71</v>
      </c>
      <c r="D33" s="45">
        <f t="shared" si="1"/>
        <v>3788</v>
      </c>
      <c r="E33" s="45">
        <f t="shared" si="2"/>
        <v>3739</v>
      </c>
      <c r="F33" s="46">
        <v>3233</v>
      </c>
      <c r="G33" s="46">
        <v>3201</v>
      </c>
      <c r="H33" s="46">
        <v>79</v>
      </c>
      <c r="I33" s="46">
        <v>79</v>
      </c>
      <c r="J33" s="46">
        <v>476</v>
      </c>
      <c r="K33" s="46">
        <v>459</v>
      </c>
      <c r="L33" s="46">
        <v>11</v>
      </c>
      <c r="M33" s="46">
        <v>10</v>
      </c>
      <c r="N33" s="46">
        <v>84</v>
      </c>
      <c r="O33" s="46">
        <v>83</v>
      </c>
      <c r="S33" s="88"/>
      <c r="T33" s="88"/>
      <c r="U33" s="88"/>
      <c r="V33" s="88"/>
      <c r="AC33" s="86"/>
      <c r="AD33" s="86"/>
    </row>
    <row r="34" spans="1:30" ht="12" customHeight="1" x14ac:dyDescent="0.2">
      <c r="A34" s="236" t="s">
        <v>135</v>
      </c>
      <c r="B34" s="237"/>
      <c r="C34" s="44" t="s">
        <v>72</v>
      </c>
      <c r="D34" s="45">
        <f t="shared" si="1"/>
        <v>512</v>
      </c>
      <c r="E34" s="45">
        <f t="shared" si="2"/>
        <v>7</v>
      </c>
      <c r="F34" s="46">
        <v>488</v>
      </c>
      <c r="G34" s="46">
        <v>7</v>
      </c>
      <c r="H34" s="46">
        <v>15</v>
      </c>
      <c r="I34" s="46"/>
      <c r="J34" s="46">
        <v>9</v>
      </c>
      <c r="K34" s="46">
        <v>0</v>
      </c>
      <c r="L34" s="46">
        <v>7</v>
      </c>
      <c r="M34" s="46"/>
      <c r="N34" s="46">
        <v>11</v>
      </c>
      <c r="O34" s="46"/>
      <c r="S34" s="88"/>
      <c r="T34" s="88"/>
      <c r="U34" s="88"/>
      <c r="V34" s="88"/>
      <c r="AC34" s="86"/>
      <c r="AD34" s="86"/>
    </row>
    <row r="35" spans="1:30" ht="12" customHeight="1" x14ac:dyDescent="0.2">
      <c r="A35" s="236" t="s">
        <v>136</v>
      </c>
      <c r="B35" s="237"/>
      <c r="C35" s="44" t="s">
        <v>73</v>
      </c>
      <c r="D35" s="45">
        <f t="shared" si="1"/>
        <v>124</v>
      </c>
      <c r="E35" s="45">
        <f t="shared" si="2"/>
        <v>2</v>
      </c>
      <c r="F35" s="46">
        <v>116</v>
      </c>
      <c r="G35" s="46">
        <v>2</v>
      </c>
      <c r="H35" s="46">
        <v>3</v>
      </c>
      <c r="I35" s="46"/>
      <c r="J35" s="46">
        <v>5</v>
      </c>
      <c r="K35" s="46">
        <v>0</v>
      </c>
      <c r="L35" s="46">
        <v>7</v>
      </c>
      <c r="M35" s="46"/>
      <c r="N35" s="46">
        <v>3</v>
      </c>
      <c r="O35" s="46"/>
      <c r="S35" s="88"/>
      <c r="T35" s="88"/>
      <c r="U35" s="88"/>
      <c r="V35" s="88"/>
      <c r="AC35" s="86"/>
      <c r="AD35" s="86"/>
    </row>
    <row r="36" spans="1:30" ht="12" customHeight="1" x14ac:dyDescent="0.2">
      <c r="A36" s="236" t="s">
        <v>137</v>
      </c>
      <c r="B36" s="237"/>
      <c r="C36" s="44" t="s">
        <v>74</v>
      </c>
      <c r="D36" s="45">
        <f t="shared" si="1"/>
        <v>28</v>
      </c>
      <c r="E36" s="45">
        <f t="shared" si="2"/>
        <v>0</v>
      </c>
      <c r="F36" s="46">
        <v>25</v>
      </c>
      <c r="G36" s="46">
        <v>0</v>
      </c>
      <c r="H36" s="46">
        <v>1</v>
      </c>
      <c r="I36" s="46"/>
      <c r="J36" s="46">
        <v>2</v>
      </c>
      <c r="K36" s="46">
        <v>0</v>
      </c>
      <c r="L36" s="46"/>
      <c r="M36" s="46"/>
      <c r="N36" s="46"/>
      <c r="O36" s="46"/>
      <c r="S36" s="88"/>
      <c r="T36" s="88"/>
      <c r="U36" s="88"/>
      <c r="V36" s="88"/>
      <c r="AC36" s="86"/>
      <c r="AD36" s="86"/>
    </row>
    <row r="37" spans="1:30" ht="12" customHeight="1" x14ac:dyDescent="0.2">
      <c r="A37" s="236" t="s">
        <v>138</v>
      </c>
      <c r="B37" s="237"/>
      <c r="C37" s="44" t="s">
        <v>75</v>
      </c>
      <c r="D37" s="45">
        <f t="shared" si="1"/>
        <v>1531</v>
      </c>
      <c r="E37" s="45">
        <f t="shared" si="2"/>
        <v>1492</v>
      </c>
      <c r="F37" s="46">
        <v>1431</v>
      </c>
      <c r="G37" s="46">
        <v>1393</v>
      </c>
      <c r="H37" s="46">
        <v>38</v>
      </c>
      <c r="I37" s="46">
        <v>37</v>
      </c>
      <c r="J37" s="46">
        <v>62</v>
      </c>
      <c r="K37" s="46">
        <v>62</v>
      </c>
      <c r="L37" s="46">
        <v>4</v>
      </c>
      <c r="M37" s="46">
        <v>4</v>
      </c>
      <c r="N37" s="46">
        <v>33</v>
      </c>
      <c r="O37" s="46">
        <v>31</v>
      </c>
      <c r="S37" s="88"/>
      <c r="T37" s="88"/>
      <c r="U37" s="88"/>
      <c r="V37" s="88"/>
      <c r="AC37" s="86"/>
      <c r="AD37" s="86"/>
    </row>
    <row r="38" spans="1:30" ht="12" customHeight="1" x14ac:dyDescent="0.2">
      <c r="A38" s="236" t="s">
        <v>139</v>
      </c>
      <c r="B38" s="237"/>
      <c r="C38" s="44" t="s">
        <v>76</v>
      </c>
      <c r="D38" s="45">
        <f t="shared" si="1"/>
        <v>3729</v>
      </c>
      <c r="E38" s="45">
        <f t="shared" si="2"/>
        <v>555</v>
      </c>
      <c r="F38" s="46">
        <v>3577</v>
      </c>
      <c r="G38" s="46">
        <v>532</v>
      </c>
      <c r="H38" s="46">
        <v>79</v>
      </c>
      <c r="I38" s="46">
        <v>6</v>
      </c>
      <c r="J38" s="46">
        <v>73</v>
      </c>
      <c r="K38" s="46">
        <v>17</v>
      </c>
      <c r="L38" s="46">
        <v>7</v>
      </c>
      <c r="M38" s="46">
        <v>2</v>
      </c>
      <c r="N38" s="46">
        <v>73</v>
      </c>
      <c r="O38" s="46">
        <v>21</v>
      </c>
      <c r="S38" s="88"/>
      <c r="T38" s="88"/>
      <c r="U38" s="88"/>
      <c r="V38" s="88"/>
      <c r="AC38" s="86"/>
      <c r="AD38" s="86"/>
    </row>
    <row r="39" spans="1:30" ht="12" customHeight="1" x14ac:dyDescent="0.2">
      <c r="A39" s="236" t="s">
        <v>140</v>
      </c>
      <c r="B39" s="237"/>
      <c r="C39" s="44" t="s">
        <v>77</v>
      </c>
      <c r="D39" s="45">
        <f t="shared" si="1"/>
        <v>523</v>
      </c>
      <c r="E39" s="45">
        <f t="shared" si="2"/>
        <v>8</v>
      </c>
      <c r="F39" s="46">
        <v>474</v>
      </c>
      <c r="G39" s="46">
        <v>7</v>
      </c>
      <c r="H39" s="46">
        <v>41</v>
      </c>
      <c r="I39" s="46"/>
      <c r="J39" s="46">
        <v>8</v>
      </c>
      <c r="K39" s="46">
        <v>1</v>
      </c>
      <c r="L39" s="46">
        <v>33</v>
      </c>
      <c r="M39" s="46"/>
      <c r="N39" s="46"/>
      <c r="O39" s="46"/>
      <c r="S39" s="88"/>
      <c r="T39" s="88"/>
      <c r="U39" s="88"/>
      <c r="V39" s="88"/>
      <c r="AC39" s="86"/>
      <c r="AD39" s="86"/>
    </row>
    <row r="40" spans="1:30" ht="12" customHeight="1" x14ac:dyDescent="0.2">
      <c r="A40" s="236" t="s">
        <v>141</v>
      </c>
      <c r="B40" s="237"/>
      <c r="C40" s="44" t="s">
        <v>104</v>
      </c>
      <c r="D40" s="45">
        <f t="shared" si="1"/>
        <v>1184</v>
      </c>
      <c r="E40" s="45">
        <f t="shared" si="2"/>
        <v>1159</v>
      </c>
      <c r="F40" s="46">
        <v>1074</v>
      </c>
      <c r="G40" s="46">
        <v>1054</v>
      </c>
      <c r="H40" s="46">
        <v>28</v>
      </c>
      <c r="I40" s="46">
        <v>28</v>
      </c>
      <c r="J40" s="46">
        <v>82</v>
      </c>
      <c r="K40" s="46">
        <v>77</v>
      </c>
      <c r="L40" s="46">
        <v>56</v>
      </c>
      <c r="M40" s="46">
        <v>55</v>
      </c>
      <c r="N40" s="46">
        <v>25</v>
      </c>
      <c r="O40" s="46">
        <v>25</v>
      </c>
      <c r="S40" s="88"/>
      <c r="T40" s="88"/>
      <c r="U40" s="88"/>
      <c r="V40" s="88"/>
      <c r="AC40" s="86"/>
      <c r="AD40" s="86"/>
    </row>
    <row r="41" spans="1:30" ht="15" customHeight="1" x14ac:dyDescent="0.2">
      <c r="A41" s="51"/>
      <c r="B41" s="52"/>
      <c r="C41" s="53"/>
      <c r="D41" s="33"/>
      <c r="E41" s="33"/>
      <c r="F41" s="33"/>
      <c r="G41" s="33"/>
      <c r="H41" s="33"/>
      <c r="I41" s="33"/>
      <c r="J41" s="33"/>
      <c r="K41" s="33"/>
      <c r="L41" s="54"/>
      <c r="M41" s="54"/>
      <c r="N41" s="33"/>
      <c r="O41" s="33"/>
    </row>
    <row r="42" spans="1:30" x14ac:dyDescent="0.2">
      <c r="A42" s="1" t="s">
        <v>142</v>
      </c>
      <c r="B42" s="1"/>
      <c r="C42" s="1"/>
      <c r="D42" s="1"/>
      <c r="E42" s="1"/>
      <c r="F42" s="1"/>
      <c r="G42" s="1"/>
      <c r="H42" s="1"/>
      <c r="I42" s="1"/>
      <c r="J42" s="1"/>
      <c r="K42" s="33"/>
      <c r="L42" s="54"/>
      <c r="M42" s="1"/>
      <c r="N42" s="1"/>
      <c r="O42" s="1"/>
    </row>
    <row r="43" spans="1:30" x14ac:dyDescent="0.2">
      <c r="B43" s="1"/>
      <c r="C43" s="1"/>
      <c r="D43" s="1"/>
      <c r="E43" s="1"/>
      <c r="F43" s="1"/>
      <c r="G43" s="1"/>
      <c r="H43" s="1"/>
      <c r="I43" s="1"/>
      <c r="J43" s="1"/>
      <c r="K43" s="33"/>
      <c r="L43" s="54"/>
      <c r="M43" s="1"/>
      <c r="N43" s="1"/>
      <c r="O43" s="1"/>
    </row>
    <row r="44" spans="1:30" x14ac:dyDescent="0.2">
      <c r="B44" s="1"/>
      <c r="C44" s="1"/>
      <c r="D44" s="1"/>
      <c r="E44" s="1"/>
      <c r="F44" s="1"/>
      <c r="G44" s="1"/>
      <c r="H44" s="1"/>
      <c r="I44" s="1"/>
      <c r="J44" s="1"/>
      <c r="K44" s="33"/>
      <c r="L44" s="54"/>
      <c r="M44" s="1"/>
      <c r="N44" s="1"/>
      <c r="O44" s="1"/>
    </row>
    <row r="45" spans="1:30" x14ac:dyDescent="0.2">
      <c r="B45" s="1"/>
      <c r="C45" s="1"/>
      <c r="D45" s="1"/>
      <c r="E45" s="1"/>
      <c r="F45" s="1"/>
      <c r="G45" s="1"/>
      <c r="H45" s="1"/>
      <c r="I45" s="1"/>
      <c r="J45" s="1"/>
      <c r="K45" s="33"/>
      <c r="L45" s="54"/>
      <c r="M45" s="1"/>
      <c r="N45" s="1"/>
      <c r="O45" s="1"/>
    </row>
    <row r="46" spans="1:3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32"/>
      <c r="L46" s="54"/>
      <c r="M46" s="35"/>
      <c r="N46" s="1"/>
      <c r="O46" s="1"/>
    </row>
    <row r="47" spans="1:3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32"/>
      <c r="L47" s="54"/>
      <c r="M47" s="35"/>
      <c r="N47" s="1"/>
      <c r="O47" s="1"/>
    </row>
    <row r="48" spans="1:30" x14ac:dyDescent="0.2">
      <c r="A48" s="1"/>
      <c r="B48" s="55"/>
      <c r="C48" s="51"/>
      <c r="D48" s="51"/>
      <c r="E48" s="51"/>
      <c r="F48" s="55"/>
      <c r="G48" s="56"/>
      <c r="H48" s="56"/>
      <c r="I48" s="56"/>
      <c r="J48" s="51"/>
      <c r="K48" s="12"/>
      <c r="L48" s="12"/>
      <c r="M48" s="8"/>
      <c r="N48" s="51"/>
      <c r="O48" s="51"/>
    </row>
    <row r="49" spans="1:15" x14ac:dyDescent="0.2">
      <c r="A49" s="1"/>
      <c r="B49" s="55"/>
      <c r="C49" s="51"/>
      <c r="D49" s="51"/>
      <c r="E49" s="55"/>
      <c r="F49" s="10"/>
      <c r="G49" s="51"/>
      <c r="H49" s="51"/>
      <c r="I49" s="51"/>
      <c r="J49" s="51"/>
      <c r="K49" s="9"/>
      <c r="L49" s="51"/>
      <c r="M49" s="8"/>
      <c r="N49" s="9"/>
      <c r="O49" s="51"/>
    </row>
    <row r="50" spans="1:15" x14ac:dyDescent="0.2">
      <c r="A50" s="1"/>
      <c r="B50" s="55"/>
      <c r="C50" s="51"/>
      <c r="D50" s="51"/>
      <c r="E50" s="51"/>
      <c r="F50" s="51"/>
      <c r="G50" s="51"/>
      <c r="H50" s="51"/>
      <c r="I50" s="51"/>
      <c r="J50" s="56"/>
      <c r="K50" s="12"/>
      <c r="L50" s="51"/>
      <c r="M50" s="12"/>
      <c r="N50" s="8"/>
      <c r="O50" s="51"/>
    </row>
    <row r="51" spans="1:15" x14ac:dyDescent="0.2">
      <c r="A51" s="1"/>
      <c r="B51" s="55"/>
      <c r="C51" s="51"/>
      <c r="D51" s="51"/>
      <c r="E51" s="55"/>
      <c r="F51" s="10"/>
      <c r="G51" s="51"/>
      <c r="H51" s="51"/>
      <c r="I51" s="51"/>
      <c r="J51" s="51"/>
      <c r="K51" s="9"/>
      <c r="L51" s="51"/>
      <c r="M51" s="51"/>
      <c r="N51" s="9"/>
      <c r="O51" s="51"/>
    </row>
    <row r="52" spans="1:15" x14ac:dyDescent="0.2">
      <c r="A52" s="1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x14ac:dyDescent="0.2">
      <c r="A53" s="1"/>
      <c r="B53" s="10"/>
      <c r="C53" s="51"/>
      <c r="D53" s="51"/>
      <c r="E53" s="8"/>
      <c r="F53" s="51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2">
      <c r="A54" s="1"/>
      <c r="B54" s="5"/>
      <c r="C54" s="1"/>
      <c r="D54" s="1"/>
      <c r="E54" s="1"/>
      <c r="F54" s="1"/>
      <c r="G54" s="5"/>
      <c r="H54" s="5"/>
      <c r="I54" s="5"/>
      <c r="J54" s="1"/>
      <c r="K54" s="1"/>
      <c r="L54" s="35"/>
      <c r="M54" s="35"/>
      <c r="N54" s="1"/>
      <c r="O54" s="1"/>
    </row>
    <row r="55" spans="1:15" x14ac:dyDescent="0.2">
      <c r="A55" s="1"/>
      <c r="B55" s="5"/>
      <c r="C55" s="5"/>
      <c r="D55" s="5"/>
      <c r="E55" s="1"/>
      <c r="F55" s="5"/>
      <c r="G55" s="5"/>
      <c r="H55" s="5"/>
      <c r="I55" s="5"/>
      <c r="J55" s="5"/>
      <c r="K55" s="5"/>
      <c r="L55" s="35"/>
      <c r="M55" s="35"/>
      <c r="N55" s="1"/>
      <c r="O55" s="1"/>
    </row>
    <row r="56" spans="1:15" x14ac:dyDescent="0.2">
      <c r="A56" s="1"/>
      <c r="B56" s="5"/>
      <c r="C56" s="5"/>
      <c r="D56" s="5"/>
      <c r="E56" s="5"/>
      <c r="F56" s="5"/>
      <c r="G56" s="5"/>
      <c r="H56" s="5"/>
      <c r="I56" s="5"/>
      <c r="J56" s="5"/>
      <c r="K56" s="5"/>
      <c r="L56" s="35"/>
      <c r="M56" s="35"/>
      <c r="N56" s="1"/>
      <c r="O56" s="1"/>
    </row>
  </sheetData>
  <mergeCells count="36">
    <mergeCell ref="A4:O4"/>
    <mergeCell ref="A5:O5"/>
    <mergeCell ref="A6:B6"/>
    <mergeCell ref="C6:E6"/>
    <mergeCell ref="A10:B13"/>
    <mergeCell ref="C10:C13"/>
    <mergeCell ref="D10:E12"/>
    <mergeCell ref="F10:K10"/>
    <mergeCell ref="L10:M11"/>
    <mergeCell ref="N10:O11"/>
    <mergeCell ref="F11:G11"/>
    <mergeCell ref="H11:I11"/>
    <mergeCell ref="J11:K11"/>
    <mergeCell ref="F12:F13"/>
    <mergeCell ref="H12:H13"/>
    <mergeCell ref="J12:J13"/>
    <mergeCell ref="A32:B32"/>
    <mergeCell ref="L12:L13"/>
    <mergeCell ref="N12:N13"/>
    <mergeCell ref="A14:B14"/>
    <mergeCell ref="A15:B15"/>
    <mergeCell ref="A18:B18"/>
    <mergeCell ref="A26:B26"/>
    <mergeCell ref="A27:B27"/>
    <mergeCell ref="A28:B28"/>
    <mergeCell ref="A29:B29"/>
    <mergeCell ref="A30:B30"/>
    <mergeCell ref="A31:B31"/>
    <mergeCell ref="A39:B39"/>
    <mergeCell ref="A40:B40"/>
    <mergeCell ref="A33:B33"/>
    <mergeCell ref="A34:B34"/>
    <mergeCell ref="A35:B35"/>
    <mergeCell ref="A36:B36"/>
    <mergeCell ref="A37:B37"/>
    <mergeCell ref="A38:B38"/>
  </mergeCells>
  <pageMargins left="0.9" right="0.34" top="1.1499999999999999" bottom="0.55000000000000004" header="0.3" footer="0.3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553C-9B1A-418D-9D4B-BD4CF98E8EC3}">
  <dimension ref="A1:AF55"/>
  <sheetViews>
    <sheetView topLeftCell="A18" zoomScaleNormal="100" workbookViewId="0">
      <selection activeCell="AD17" sqref="AD17"/>
    </sheetView>
  </sheetViews>
  <sheetFormatPr defaultRowHeight="12.75" x14ac:dyDescent="0.2"/>
  <cols>
    <col min="1" max="1" width="16.7109375" style="27" customWidth="1"/>
    <col min="2" max="2" width="4.85546875" style="58" customWidth="1"/>
    <col min="3" max="13" width="7" style="27" customWidth="1"/>
    <col min="14" max="14" width="10.5703125" style="27" customWidth="1"/>
    <col min="15" max="15" width="5.7109375" style="27" customWidth="1"/>
    <col min="16" max="16" width="16.7109375" style="27" customWidth="1"/>
    <col min="17" max="17" width="4.85546875" style="27" customWidth="1"/>
    <col min="18" max="27" width="7.5703125" style="27" customWidth="1"/>
    <col min="28" max="256" width="9.140625" style="27"/>
    <col min="257" max="257" width="16.7109375" style="27" customWidth="1"/>
    <col min="258" max="258" width="4.85546875" style="27" customWidth="1"/>
    <col min="259" max="270" width="9.7109375" style="27" customWidth="1"/>
    <col min="271" max="271" width="5.7109375" style="27" customWidth="1"/>
    <col min="272" max="272" width="16.7109375" style="27" customWidth="1"/>
    <col min="273" max="273" width="4.85546875" style="27" customWidth="1"/>
    <col min="274" max="283" width="9.7109375" style="27" customWidth="1"/>
    <col min="284" max="512" width="9.140625" style="27"/>
    <col min="513" max="513" width="16.7109375" style="27" customWidth="1"/>
    <col min="514" max="514" width="4.85546875" style="27" customWidth="1"/>
    <col min="515" max="526" width="9.7109375" style="27" customWidth="1"/>
    <col min="527" max="527" width="5.7109375" style="27" customWidth="1"/>
    <col min="528" max="528" width="16.7109375" style="27" customWidth="1"/>
    <col min="529" max="529" width="4.85546875" style="27" customWidth="1"/>
    <col min="530" max="539" width="9.7109375" style="27" customWidth="1"/>
    <col min="540" max="768" width="9.140625" style="27"/>
    <col min="769" max="769" width="16.7109375" style="27" customWidth="1"/>
    <col min="770" max="770" width="4.85546875" style="27" customWidth="1"/>
    <col min="771" max="782" width="9.7109375" style="27" customWidth="1"/>
    <col min="783" max="783" width="5.7109375" style="27" customWidth="1"/>
    <col min="784" max="784" width="16.7109375" style="27" customWidth="1"/>
    <col min="785" max="785" width="4.85546875" style="27" customWidth="1"/>
    <col min="786" max="795" width="9.7109375" style="27" customWidth="1"/>
    <col min="796" max="1024" width="9.140625" style="27"/>
    <col min="1025" max="1025" width="16.7109375" style="27" customWidth="1"/>
    <col min="1026" max="1026" width="4.85546875" style="27" customWidth="1"/>
    <col min="1027" max="1038" width="9.7109375" style="27" customWidth="1"/>
    <col min="1039" max="1039" width="5.7109375" style="27" customWidth="1"/>
    <col min="1040" max="1040" width="16.7109375" style="27" customWidth="1"/>
    <col min="1041" max="1041" width="4.85546875" style="27" customWidth="1"/>
    <col min="1042" max="1051" width="9.7109375" style="27" customWidth="1"/>
    <col min="1052" max="1280" width="9.140625" style="27"/>
    <col min="1281" max="1281" width="16.7109375" style="27" customWidth="1"/>
    <col min="1282" max="1282" width="4.85546875" style="27" customWidth="1"/>
    <col min="1283" max="1294" width="9.7109375" style="27" customWidth="1"/>
    <col min="1295" max="1295" width="5.7109375" style="27" customWidth="1"/>
    <col min="1296" max="1296" width="16.7109375" style="27" customWidth="1"/>
    <col min="1297" max="1297" width="4.85546875" style="27" customWidth="1"/>
    <col min="1298" max="1307" width="9.7109375" style="27" customWidth="1"/>
    <col min="1308" max="1536" width="9.140625" style="27"/>
    <col min="1537" max="1537" width="16.7109375" style="27" customWidth="1"/>
    <col min="1538" max="1538" width="4.85546875" style="27" customWidth="1"/>
    <col min="1539" max="1550" width="9.7109375" style="27" customWidth="1"/>
    <col min="1551" max="1551" width="5.7109375" style="27" customWidth="1"/>
    <col min="1552" max="1552" width="16.7109375" style="27" customWidth="1"/>
    <col min="1553" max="1553" width="4.85546875" style="27" customWidth="1"/>
    <col min="1554" max="1563" width="9.7109375" style="27" customWidth="1"/>
    <col min="1564" max="1792" width="9.140625" style="27"/>
    <col min="1793" max="1793" width="16.7109375" style="27" customWidth="1"/>
    <col min="1794" max="1794" width="4.85546875" style="27" customWidth="1"/>
    <col min="1795" max="1806" width="9.7109375" style="27" customWidth="1"/>
    <col min="1807" max="1807" width="5.7109375" style="27" customWidth="1"/>
    <col min="1808" max="1808" width="16.7109375" style="27" customWidth="1"/>
    <col min="1809" max="1809" width="4.85546875" style="27" customWidth="1"/>
    <col min="1810" max="1819" width="9.7109375" style="27" customWidth="1"/>
    <col min="1820" max="2048" width="9.140625" style="27"/>
    <col min="2049" max="2049" width="16.7109375" style="27" customWidth="1"/>
    <col min="2050" max="2050" width="4.85546875" style="27" customWidth="1"/>
    <col min="2051" max="2062" width="9.7109375" style="27" customWidth="1"/>
    <col min="2063" max="2063" width="5.7109375" style="27" customWidth="1"/>
    <col min="2064" max="2064" width="16.7109375" style="27" customWidth="1"/>
    <col min="2065" max="2065" width="4.85546875" style="27" customWidth="1"/>
    <col min="2066" max="2075" width="9.7109375" style="27" customWidth="1"/>
    <col min="2076" max="2304" width="9.140625" style="27"/>
    <col min="2305" max="2305" width="16.7109375" style="27" customWidth="1"/>
    <col min="2306" max="2306" width="4.85546875" style="27" customWidth="1"/>
    <col min="2307" max="2318" width="9.7109375" style="27" customWidth="1"/>
    <col min="2319" max="2319" width="5.7109375" style="27" customWidth="1"/>
    <col min="2320" max="2320" width="16.7109375" style="27" customWidth="1"/>
    <col min="2321" max="2321" width="4.85546875" style="27" customWidth="1"/>
    <col min="2322" max="2331" width="9.7109375" style="27" customWidth="1"/>
    <col min="2332" max="2560" width="9.140625" style="27"/>
    <col min="2561" max="2561" width="16.7109375" style="27" customWidth="1"/>
    <col min="2562" max="2562" width="4.85546875" style="27" customWidth="1"/>
    <col min="2563" max="2574" width="9.7109375" style="27" customWidth="1"/>
    <col min="2575" max="2575" width="5.7109375" style="27" customWidth="1"/>
    <col min="2576" max="2576" width="16.7109375" style="27" customWidth="1"/>
    <col min="2577" max="2577" width="4.85546875" style="27" customWidth="1"/>
    <col min="2578" max="2587" width="9.7109375" style="27" customWidth="1"/>
    <col min="2588" max="2816" width="9.140625" style="27"/>
    <col min="2817" max="2817" width="16.7109375" style="27" customWidth="1"/>
    <col min="2818" max="2818" width="4.85546875" style="27" customWidth="1"/>
    <col min="2819" max="2830" width="9.7109375" style="27" customWidth="1"/>
    <col min="2831" max="2831" width="5.7109375" style="27" customWidth="1"/>
    <col min="2832" max="2832" width="16.7109375" style="27" customWidth="1"/>
    <col min="2833" max="2833" width="4.85546875" style="27" customWidth="1"/>
    <col min="2834" max="2843" width="9.7109375" style="27" customWidth="1"/>
    <col min="2844" max="3072" width="9.140625" style="27"/>
    <col min="3073" max="3073" width="16.7109375" style="27" customWidth="1"/>
    <col min="3074" max="3074" width="4.85546875" style="27" customWidth="1"/>
    <col min="3075" max="3086" width="9.7109375" style="27" customWidth="1"/>
    <col min="3087" max="3087" width="5.7109375" style="27" customWidth="1"/>
    <col min="3088" max="3088" width="16.7109375" style="27" customWidth="1"/>
    <col min="3089" max="3089" width="4.85546875" style="27" customWidth="1"/>
    <col min="3090" max="3099" width="9.7109375" style="27" customWidth="1"/>
    <col min="3100" max="3328" width="9.140625" style="27"/>
    <col min="3329" max="3329" width="16.7109375" style="27" customWidth="1"/>
    <col min="3330" max="3330" width="4.85546875" style="27" customWidth="1"/>
    <col min="3331" max="3342" width="9.7109375" style="27" customWidth="1"/>
    <col min="3343" max="3343" width="5.7109375" style="27" customWidth="1"/>
    <col min="3344" max="3344" width="16.7109375" style="27" customWidth="1"/>
    <col min="3345" max="3345" width="4.85546875" style="27" customWidth="1"/>
    <col min="3346" max="3355" width="9.7109375" style="27" customWidth="1"/>
    <col min="3356" max="3584" width="9.140625" style="27"/>
    <col min="3585" max="3585" width="16.7109375" style="27" customWidth="1"/>
    <col min="3586" max="3586" width="4.85546875" style="27" customWidth="1"/>
    <col min="3587" max="3598" width="9.7109375" style="27" customWidth="1"/>
    <col min="3599" max="3599" width="5.7109375" style="27" customWidth="1"/>
    <col min="3600" max="3600" width="16.7109375" style="27" customWidth="1"/>
    <col min="3601" max="3601" width="4.85546875" style="27" customWidth="1"/>
    <col min="3602" max="3611" width="9.7109375" style="27" customWidth="1"/>
    <col min="3612" max="3840" width="9.140625" style="27"/>
    <col min="3841" max="3841" width="16.7109375" style="27" customWidth="1"/>
    <col min="3842" max="3842" width="4.85546875" style="27" customWidth="1"/>
    <col min="3843" max="3854" width="9.7109375" style="27" customWidth="1"/>
    <col min="3855" max="3855" width="5.7109375" style="27" customWidth="1"/>
    <col min="3856" max="3856" width="16.7109375" style="27" customWidth="1"/>
    <col min="3857" max="3857" width="4.85546875" style="27" customWidth="1"/>
    <col min="3858" max="3867" width="9.7109375" style="27" customWidth="1"/>
    <col min="3868" max="4096" width="9.140625" style="27"/>
    <col min="4097" max="4097" width="16.7109375" style="27" customWidth="1"/>
    <col min="4098" max="4098" width="4.85546875" style="27" customWidth="1"/>
    <col min="4099" max="4110" width="9.7109375" style="27" customWidth="1"/>
    <col min="4111" max="4111" width="5.7109375" style="27" customWidth="1"/>
    <col min="4112" max="4112" width="16.7109375" style="27" customWidth="1"/>
    <col min="4113" max="4113" width="4.85546875" style="27" customWidth="1"/>
    <col min="4114" max="4123" width="9.7109375" style="27" customWidth="1"/>
    <col min="4124" max="4352" width="9.140625" style="27"/>
    <col min="4353" max="4353" width="16.7109375" style="27" customWidth="1"/>
    <col min="4354" max="4354" width="4.85546875" style="27" customWidth="1"/>
    <col min="4355" max="4366" width="9.7109375" style="27" customWidth="1"/>
    <col min="4367" max="4367" width="5.7109375" style="27" customWidth="1"/>
    <col min="4368" max="4368" width="16.7109375" style="27" customWidth="1"/>
    <col min="4369" max="4369" width="4.85546875" style="27" customWidth="1"/>
    <col min="4370" max="4379" width="9.7109375" style="27" customWidth="1"/>
    <col min="4380" max="4608" width="9.140625" style="27"/>
    <col min="4609" max="4609" width="16.7109375" style="27" customWidth="1"/>
    <col min="4610" max="4610" width="4.85546875" style="27" customWidth="1"/>
    <col min="4611" max="4622" width="9.7109375" style="27" customWidth="1"/>
    <col min="4623" max="4623" width="5.7109375" style="27" customWidth="1"/>
    <col min="4624" max="4624" width="16.7109375" style="27" customWidth="1"/>
    <col min="4625" max="4625" width="4.85546875" style="27" customWidth="1"/>
    <col min="4626" max="4635" width="9.7109375" style="27" customWidth="1"/>
    <col min="4636" max="4864" width="9.140625" style="27"/>
    <col min="4865" max="4865" width="16.7109375" style="27" customWidth="1"/>
    <col min="4866" max="4866" width="4.85546875" style="27" customWidth="1"/>
    <col min="4867" max="4878" width="9.7109375" style="27" customWidth="1"/>
    <col min="4879" max="4879" width="5.7109375" style="27" customWidth="1"/>
    <col min="4880" max="4880" width="16.7109375" style="27" customWidth="1"/>
    <col min="4881" max="4881" width="4.85546875" style="27" customWidth="1"/>
    <col min="4882" max="4891" width="9.7109375" style="27" customWidth="1"/>
    <col min="4892" max="5120" width="9.140625" style="27"/>
    <col min="5121" max="5121" width="16.7109375" style="27" customWidth="1"/>
    <col min="5122" max="5122" width="4.85546875" style="27" customWidth="1"/>
    <col min="5123" max="5134" width="9.7109375" style="27" customWidth="1"/>
    <col min="5135" max="5135" width="5.7109375" style="27" customWidth="1"/>
    <col min="5136" max="5136" width="16.7109375" style="27" customWidth="1"/>
    <col min="5137" max="5137" width="4.85546875" style="27" customWidth="1"/>
    <col min="5138" max="5147" width="9.7109375" style="27" customWidth="1"/>
    <col min="5148" max="5376" width="9.140625" style="27"/>
    <col min="5377" max="5377" width="16.7109375" style="27" customWidth="1"/>
    <col min="5378" max="5378" width="4.85546875" style="27" customWidth="1"/>
    <col min="5379" max="5390" width="9.7109375" style="27" customWidth="1"/>
    <col min="5391" max="5391" width="5.7109375" style="27" customWidth="1"/>
    <col min="5392" max="5392" width="16.7109375" style="27" customWidth="1"/>
    <col min="5393" max="5393" width="4.85546875" style="27" customWidth="1"/>
    <col min="5394" max="5403" width="9.7109375" style="27" customWidth="1"/>
    <col min="5404" max="5632" width="9.140625" style="27"/>
    <col min="5633" max="5633" width="16.7109375" style="27" customWidth="1"/>
    <col min="5634" max="5634" width="4.85546875" style="27" customWidth="1"/>
    <col min="5635" max="5646" width="9.7109375" style="27" customWidth="1"/>
    <col min="5647" max="5647" width="5.7109375" style="27" customWidth="1"/>
    <col min="5648" max="5648" width="16.7109375" style="27" customWidth="1"/>
    <col min="5649" max="5649" width="4.85546875" style="27" customWidth="1"/>
    <col min="5650" max="5659" width="9.7109375" style="27" customWidth="1"/>
    <col min="5660" max="5888" width="9.140625" style="27"/>
    <col min="5889" max="5889" width="16.7109375" style="27" customWidth="1"/>
    <col min="5890" max="5890" width="4.85546875" style="27" customWidth="1"/>
    <col min="5891" max="5902" width="9.7109375" style="27" customWidth="1"/>
    <col min="5903" max="5903" width="5.7109375" style="27" customWidth="1"/>
    <col min="5904" max="5904" width="16.7109375" style="27" customWidth="1"/>
    <col min="5905" max="5905" width="4.85546875" style="27" customWidth="1"/>
    <col min="5906" max="5915" width="9.7109375" style="27" customWidth="1"/>
    <col min="5916" max="6144" width="9.140625" style="27"/>
    <col min="6145" max="6145" width="16.7109375" style="27" customWidth="1"/>
    <col min="6146" max="6146" width="4.85546875" style="27" customWidth="1"/>
    <col min="6147" max="6158" width="9.7109375" style="27" customWidth="1"/>
    <col min="6159" max="6159" width="5.7109375" style="27" customWidth="1"/>
    <col min="6160" max="6160" width="16.7109375" style="27" customWidth="1"/>
    <col min="6161" max="6161" width="4.85546875" style="27" customWidth="1"/>
    <col min="6162" max="6171" width="9.7109375" style="27" customWidth="1"/>
    <col min="6172" max="6400" width="9.140625" style="27"/>
    <col min="6401" max="6401" width="16.7109375" style="27" customWidth="1"/>
    <col min="6402" max="6402" width="4.85546875" style="27" customWidth="1"/>
    <col min="6403" max="6414" width="9.7109375" style="27" customWidth="1"/>
    <col min="6415" max="6415" width="5.7109375" style="27" customWidth="1"/>
    <col min="6416" max="6416" width="16.7109375" style="27" customWidth="1"/>
    <col min="6417" max="6417" width="4.85546875" style="27" customWidth="1"/>
    <col min="6418" max="6427" width="9.7109375" style="27" customWidth="1"/>
    <col min="6428" max="6656" width="9.140625" style="27"/>
    <col min="6657" max="6657" width="16.7109375" style="27" customWidth="1"/>
    <col min="6658" max="6658" width="4.85546875" style="27" customWidth="1"/>
    <col min="6659" max="6670" width="9.7109375" style="27" customWidth="1"/>
    <col min="6671" max="6671" width="5.7109375" style="27" customWidth="1"/>
    <col min="6672" max="6672" width="16.7109375" style="27" customWidth="1"/>
    <col min="6673" max="6673" width="4.85546875" style="27" customWidth="1"/>
    <col min="6674" max="6683" width="9.7109375" style="27" customWidth="1"/>
    <col min="6684" max="6912" width="9.140625" style="27"/>
    <col min="6913" max="6913" width="16.7109375" style="27" customWidth="1"/>
    <col min="6914" max="6914" width="4.85546875" style="27" customWidth="1"/>
    <col min="6915" max="6926" width="9.7109375" style="27" customWidth="1"/>
    <col min="6927" max="6927" width="5.7109375" style="27" customWidth="1"/>
    <col min="6928" max="6928" width="16.7109375" style="27" customWidth="1"/>
    <col min="6929" max="6929" width="4.85546875" style="27" customWidth="1"/>
    <col min="6930" max="6939" width="9.7109375" style="27" customWidth="1"/>
    <col min="6940" max="7168" width="9.140625" style="27"/>
    <col min="7169" max="7169" width="16.7109375" style="27" customWidth="1"/>
    <col min="7170" max="7170" width="4.85546875" style="27" customWidth="1"/>
    <col min="7171" max="7182" width="9.7109375" style="27" customWidth="1"/>
    <col min="7183" max="7183" width="5.7109375" style="27" customWidth="1"/>
    <col min="7184" max="7184" width="16.7109375" style="27" customWidth="1"/>
    <col min="7185" max="7185" width="4.85546875" style="27" customWidth="1"/>
    <col min="7186" max="7195" width="9.7109375" style="27" customWidth="1"/>
    <col min="7196" max="7424" width="9.140625" style="27"/>
    <col min="7425" max="7425" width="16.7109375" style="27" customWidth="1"/>
    <col min="7426" max="7426" width="4.85546875" style="27" customWidth="1"/>
    <col min="7427" max="7438" width="9.7109375" style="27" customWidth="1"/>
    <col min="7439" max="7439" width="5.7109375" style="27" customWidth="1"/>
    <col min="7440" max="7440" width="16.7109375" style="27" customWidth="1"/>
    <col min="7441" max="7441" width="4.85546875" style="27" customWidth="1"/>
    <col min="7442" max="7451" width="9.7109375" style="27" customWidth="1"/>
    <col min="7452" max="7680" width="9.140625" style="27"/>
    <col min="7681" max="7681" width="16.7109375" style="27" customWidth="1"/>
    <col min="7682" max="7682" width="4.85546875" style="27" customWidth="1"/>
    <col min="7683" max="7694" width="9.7109375" style="27" customWidth="1"/>
    <col min="7695" max="7695" width="5.7109375" style="27" customWidth="1"/>
    <col min="7696" max="7696" width="16.7109375" style="27" customWidth="1"/>
    <col min="7697" max="7697" width="4.85546875" style="27" customWidth="1"/>
    <col min="7698" max="7707" width="9.7109375" style="27" customWidth="1"/>
    <col min="7708" max="7936" width="9.140625" style="27"/>
    <col min="7937" max="7937" width="16.7109375" style="27" customWidth="1"/>
    <col min="7938" max="7938" width="4.85546875" style="27" customWidth="1"/>
    <col min="7939" max="7950" width="9.7109375" style="27" customWidth="1"/>
    <col min="7951" max="7951" width="5.7109375" style="27" customWidth="1"/>
    <col min="7952" max="7952" width="16.7109375" style="27" customWidth="1"/>
    <col min="7953" max="7953" width="4.85546875" style="27" customWidth="1"/>
    <col min="7954" max="7963" width="9.7109375" style="27" customWidth="1"/>
    <col min="7964" max="8192" width="9.140625" style="27"/>
    <col min="8193" max="8193" width="16.7109375" style="27" customWidth="1"/>
    <col min="8194" max="8194" width="4.85546875" style="27" customWidth="1"/>
    <col min="8195" max="8206" width="9.7109375" style="27" customWidth="1"/>
    <col min="8207" max="8207" width="5.7109375" style="27" customWidth="1"/>
    <col min="8208" max="8208" width="16.7109375" style="27" customWidth="1"/>
    <col min="8209" max="8209" width="4.85546875" style="27" customWidth="1"/>
    <col min="8210" max="8219" width="9.7109375" style="27" customWidth="1"/>
    <col min="8220" max="8448" width="9.140625" style="27"/>
    <col min="8449" max="8449" width="16.7109375" style="27" customWidth="1"/>
    <col min="8450" max="8450" width="4.85546875" style="27" customWidth="1"/>
    <col min="8451" max="8462" width="9.7109375" style="27" customWidth="1"/>
    <col min="8463" max="8463" width="5.7109375" style="27" customWidth="1"/>
    <col min="8464" max="8464" width="16.7109375" style="27" customWidth="1"/>
    <col min="8465" max="8465" width="4.85546875" style="27" customWidth="1"/>
    <col min="8466" max="8475" width="9.7109375" style="27" customWidth="1"/>
    <col min="8476" max="8704" width="9.140625" style="27"/>
    <col min="8705" max="8705" width="16.7109375" style="27" customWidth="1"/>
    <col min="8706" max="8706" width="4.85546875" style="27" customWidth="1"/>
    <col min="8707" max="8718" width="9.7109375" style="27" customWidth="1"/>
    <col min="8719" max="8719" width="5.7109375" style="27" customWidth="1"/>
    <col min="8720" max="8720" width="16.7109375" style="27" customWidth="1"/>
    <col min="8721" max="8721" width="4.85546875" style="27" customWidth="1"/>
    <col min="8722" max="8731" width="9.7109375" style="27" customWidth="1"/>
    <col min="8732" max="8960" width="9.140625" style="27"/>
    <col min="8961" max="8961" width="16.7109375" style="27" customWidth="1"/>
    <col min="8962" max="8962" width="4.85546875" style="27" customWidth="1"/>
    <col min="8963" max="8974" width="9.7109375" style="27" customWidth="1"/>
    <col min="8975" max="8975" width="5.7109375" style="27" customWidth="1"/>
    <col min="8976" max="8976" width="16.7109375" style="27" customWidth="1"/>
    <col min="8977" max="8977" width="4.85546875" style="27" customWidth="1"/>
    <col min="8978" max="8987" width="9.7109375" style="27" customWidth="1"/>
    <col min="8988" max="9216" width="9.140625" style="27"/>
    <col min="9217" max="9217" width="16.7109375" style="27" customWidth="1"/>
    <col min="9218" max="9218" width="4.85546875" style="27" customWidth="1"/>
    <col min="9219" max="9230" width="9.7109375" style="27" customWidth="1"/>
    <col min="9231" max="9231" width="5.7109375" style="27" customWidth="1"/>
    <col min="9232" max="9232" width="16.7109375" style="27" customWidth="1"/>
    <col min="9233" max="9233" width="4.85546875" style="27" customWidth="1"/>
    <col min="9234" max="9243" width="9.7109375" style="27" customWidth="1"/>
    <col min="9244" max="9472" width="9.140625" style="27"/>
    <col min="9473" max="9473" width="16.7109375" style="27" customWidth="1"/>
    <col min="9474" max="9474" width="4.85546875" style="27" customWidth="1"/>
    <col min="9475" max="9486" width="9.7109375" style="27" customWidth="1"/>
    <col min="9487" max="9487" width="5.7109375" style="27" customWidth="1"/>
    <col min="9488" max="9488" width="16.7109375" style="27" customWidth="1"/>
    <col min="9489" max="9489" width="4.85546875" style="27" customWidth="1"/>
    <col min="9490" max="9499" width="9.7109375" style="27" customWidth="1"/>
    <col min="9500" max="9728" width="9.140625" style="27"/>
    <col min="9729" max="9729" width="16.7109375" style="27" customWidth="1"/>
    <col min="9730" max="9730" width="4.85546875" style="27" customWidth="1"/>
    <col min="9731" max="9742" width="9.7109375" style="27" customWidth="1"/>
    <col min="9743" max="9743" width="5.7109375" style="27" customWidth="1"/>
    <col min="9744" max="9744" width="16.7109375" style="27" customWidth="1"/>
    <col min="9745" max="9745" width="4.85546875" style="27" customWidth="1"/>
    <col min="9746" max="9755" width="9.7109375" style="27" customWidth="1"/>
    <col min="9756" max="9984" width="9.140625" style="27"/>
    <col min="9985" max="9985" width="16.7109375" style="27" customWidth="1"/>
    <col min="9986" max="9986" width="4.85546875" style="27" customWidth="1"/>
    <col min="9987" max="9998" width="9.7109375" style="27" customWidth="1"/>
    <col min="9999" max="9999" width="5.7109375" style="27" customWidth="1"/>
    <col min="10000" max="10000" width="16.7109375" style="27" customWidth="1"/>
    <col min="10001" max="10001" width="4.85546875" style="27" customWidth="1"/>
    <col min="10002" max="10011" width="9.7109375" style="27" customWidth="1"/>
    <col min="10012" max="10240" width="9.140625" style="27"/>
    <col min="10241" max="10241" width="16.7109375" style="27" customWidth="1"/>
    <col min="10242" max="10242" width="4.85546875" style="27" customWidth="1"/>
    <col min="10243" max="10254" width="9.7109375" style="27" customWidth="1"/>
    <col min="10255" max="10255" width="5.7109375" style="27" customWidth="1"/>
    <col min="10256" max="10256" width="16.7109375" style="27" customWidth="1"/>
    <col min="10257" max="10257" width="4.85546875" style="27" customWidth="1"/>
    <col min="10258" max="10267" width="9.7109375" style="27" customWidth="1"/>
    <col min="10268" max="10496" width="9.140625" style="27"/>
    <col min="10497" max="10497" width="16.7109375" style="27" customWidth="1"/>
    <col min="10498" max="10498" width="4.85546875" style="27" customWidth="1"/>
    <col min="10499" max="10510" width="9.7109375" style="27" customWidth="1"/>
    <col min="10511" max="10511" width="5.7109375" style="27" customWidth="1"/>
    <col min="10512" max="10512" width="16.7109375" style="27" customWidth="1"/>
    <col min="10513" max="10513" width="4.85546875" style="27" customWidth="1"/>
    <col min="10514" max="10523" width="9.7109375" style="27" customWidth="1"/>
    <col min="10524" max="10752" width="9.140625" style="27"/>
    <col min="10753" max="10753" width="16.7109375" style="27" customWidth="1"/>
    <col min="10754" max="10754" width="4.85546875" style="27" customWidth="1"/>
    <col min="10755" max="10766" width="9.7109375" style="27" customWidth="1"/>
    <col min="10767" max="10767" width="5.7109375" style="27" customWidth="1"/>
    <col min="10768" max="10768" width="16.7109375" style="27" customWidth="1"/>
    <col min="10769" max="10769" width="4.85546875" style="27" customWidth="1"/>
    <col min="10770" max="10779" width="9.7109375" style="27" customWidth="1"/>
    <col min="10780" max="11008" width="9.140625" style="27"/>
    <col min="11009" max="11009" width="16.7109375" style="27" customWidth="1"/>
    <col min="11010" max="11010" width="4.85546875" style="27" customWidth="1"/>
    <col min="11011" max="11022" width="9.7109375" style="27" customWidth="1"/>
    <col min="11023" max="11023" width="5.7109375" style="27" customWidth="1"/>
    <col min="11024" max="11024" width="16.7109375" style="27" customWidth="1"/>
    <col min="11025" max="11025" width="4.85546875" style="27" customWidth="1"/>
    <col min="11026" max="11035" width="9.7109375" style="27" customWidth="1"/>
    <col min="11036" max="11264" width="9.140625" style="27"/>
    <col min="11265" max="11265" width="16.7109375" style="27" customWidth="1"/>
    <col min="11266" max="11266" width="4.85546875" style="27" customWidth="1"/>
    <col min="11267" max="11278" width="9.7109375" style="27" customWidth="1"/>
    <col min="11279" max="11279" width="5.7109375" style="27" customWidth="1"/>
    <col min="11280" max="11280" width="16.7109375" style="27" customWidth="1"/>
    <col min="11281" max="11281" width="4.85546875" style="27" customWidth="1"/>
    <col min="11282" max="11291" width="9.7109375" style="27" customWidth="1"/>
    <col min="11292" max="11520" width="9.140625" style="27"/>
    <col min="11521" max="11521" width="16.7109375" style="27" customWidth="1"/>
    <col min="11522" max="11522" width="4.85546875" style="27" customWidth="1"/>
    <col min="11523" max="11534" width="9.7109375" style="27" customWidth="1"/>
    <col min="11535" max="11535" width="5.7109375" style="27" customWidth="1"/>
    <col min="11536" max="11536" width="16.7109375" style="27" customWidth="1"/>
    <col min="11537" max="11537" width="4.85546875" style="27" customWidth="1"/>
    <col min="11538" max="11547" width="9.7109375" style="27" customWidth="1"/>
    <col min="11548" max="11776" width="9.140625" style="27"/>
    <col min="11777" max="11777" width="16.7109375" style="27" customWidth="1"/>
    <col min="11778" max="11778" width="4.85546875" style="27" customWidth="1"/>
    <col min="11779" max="11790" width="9.7109375" style="27" customWidth="1"/>
    <col min="11791" max="11791" width="5.7109375" style="27" customWidth="1"/>
    <col min="11792" max="11792" width="16.7109375" style="27" customWidth="1"/>
    <col min="11793" max="11793" width="4.85546875" style="27" customWidth="1"/>
    <col min="11794" max="11803" width="9.7109375" style="27" customWidth="1"/>
    <col min="11804" max="12032" width="9.140625" style="27"/>
    <col min="12033" max="12033" width="16.7109375" style="27" customWidth="1"/>
    <col min="12034" max="12034" width="4.85546875" style="27" customWidth="1"/>
    <col min="12035" max="12046" width="9.7109375" style="27" customWidth="1"/>
    <col min="12047" max="12047" width="5.7109375" style="27" customWidth="1"/>
    <col min="12048" max="12048" width="16.7109375" style="27" customWidth="1"/>
    <col min="12049" max="12049" width="4.85546875" style="27" customWidth="1"/>
    <col min="12050" max="12059" width="9.7109375" style="27" customWidth="1"/>
    <col min="12060" max="12288" width="9.140625" style="27"/>
    <col min="12289" max="12289" width="16.7109375" style="27" customWidth="1"/>
    <col min="12290" max="12290" width="4.85546875" style="27" customWidth="1"/>
    <col min="12291" max="12302" width="9.7109375" style="27" customWidth="1"/>
    <col min="12303" max="12303" width="5.7109375" style="27" customWidth="1"/>
    <col min="12304" max="12304" width="16.7109375" style="27" customWidth="1"/>
    <col min="12305" max="12305" width="4.85546875" style="27" customWidth="1"/>
    <col min="12306" max="12315" width="9.7109375" style="27" customWidth="1"/>
    <col min="12316" max="12544" width="9.140625" style="27"/>
    <col min="12545" max="12545" width="16.7109375" style="27" customWidth="1"/>
    <col min="12546" max="12546" width="4.85546875" style="27" customWidth="1"/>
    <col min="12547" max="12558" width="9.7109375" style="27" customWidth="1"/>
    <col min="12559" max="12559" width="5.7109375" style="27" customWidth="1"/>
    <col min="12560" max="12560" width="16.7109375" style="27" customWidth="1"/>
    <col min="12561" max="12561" width="4.85546875" style="27" customWidth="1"/>
    <col min="12562" max="12571" width="9.7109375" style="27" customWidth="1"/>
    <col min="12572" max="12800" width="9.140625" style="27"/>
    <col min="12801" max="12801" width="16.7109375" style="27" customWidth="1"/>
    <col min="12802" max="12802" width="4.85546875" style="27" customWidth="1"/>
    <col min="12803" max="12814" width="9.7109375" style="27" customWidth="1"/>
    <col min="12815" max="12815" width="5.7109375" style="27" customWidth="1"/>
    <col min="12816" max="12816" width="16.7109375" style="27" customWidth="1"/>
    <col min="12817" max="12817" width="4.85546875" style="27" customWidth="1"/>
    <col min="12818" max="12827" width="9.7109375" style="27" customWidth="1"/>
    <col min="12828" max="13056" width="9.140625" style="27"/>
    <col min="13057" max="13057" width="16.7109375" style="27" customWidth="1"/>
    <col min="13058" max="13058" width="4.85546875" style="27" customWidth="1"/>
    <col min="13059" max="13070" width="9.7109375" style="27" customWidth="1"/>
    <col min="13071" max="13071" width="5.7109375" style="27" customWidth="1"/>
    <col min="13072" max="13072" width="16.7109375" style="27" customWidth="1"/>
    <col min="13073" max="13073" width="4.85546875" style="27" customWidth="1"/>
    <col min="13074" max="13083" width="9.7109375" style="27" customWidth="1"/>
    <col min="13084" max="13312" width="9.140625" style="27"/>
    <col min="13313" max="13313" width="16.7109375" style="27" customWidth="1"/>
    <col min="13314" max="13314" width="4.85546875" style="27" customWidth="1"/>
    <col min="13315" max="13326" width="9.7109375" style="27" customWidth="1"/>
    <col min="13327" max="13327" width="5.7109375" style="27" customWidth="1"/>
    <col min="13328" max="13328" width="16.7109375" style="27" customWidth="1"/>
    <col min="13329" max="13329" width="4.85546875" style="27" customWidth="1"/>
    <col min="13330" max="13339" width="9.7109375" style="27" customWidth="1"/>
    <col min="13340" max="13568" width="9.140625" style="27"/>
    <col min="13569" max="13569" width="16.7109375" style="27" customWidth="1"/>
    <col min="13570" max="13570" width="4.85546875" style="27" customWidth="1"/>
    <col min="13571" max="13582" width="9.7109375" style="27" customWidth="1"/>
    <col min="13583" max="13583" width="5.7109375" style="27" customWidth="1"/>
    <col min="13584" max="13584" width="16.7109375" style="27" customWidth="1"/>
    <col min="13585" max="13585" width="4.85546875" style="27" customWidth="1"/>
    <col min="13586" max="13595" width="9.7109375" style="27" customWidth="1"/>
    <col min="13596" max="13824" width="9.140625" style="27"/>
    <col min="13825" max="13825" width="16.7109375" style="27" customWidth="1"/>
    <col min="13826" max="13826" width="4.85546875" style="27" customWidth="1"/>
    <col min="13827" max="13838" width="9.7109375" style="27" customWidth="1"/>
    <col min="13839" max="13839" width="5.7109375" style="27" customWidth="1"/>
    <col min="13840" max="13840" width="16.7109375" style="27" customWidth="1"/>
    <col min="13841" max="13841" width="4.85546875" style="27" customWidth="1"/>
    <col min="13842" max="13851" width="9.7109375" style="27" customWidth="1"/>
    <col min="13852" max="14080" width="9.140625" style="27"/>
    <col min="14081" max="14081" width="16.7109375" style="27" customWidth="1"/>
    <col min="14082" max="14082" width="4.85546875" style="27" customWidth="1"/>
    <col min="14083" max="14094" width="9.7109375" style="27" customWidth="1"/>
    <col min="14095" max="14095" width="5.7109375" style="27" customWidth="1"/>
    <col min="14096" max="14096" width="16.7109375" style="27" customWidth="1"/>
    <col min="14097" max="14097" width="4.85546875" style="27" customWidth="1"/>
    <col min="14098" max="14107" width="9.7109375" style="27" customWidth="1"/>
    <col min="14108" max="14336" width="9.140625" style="27"/>
    <col min="14337" max="14337" width="16.7109375" style="27" customWidth="1"/>
    <col min="14338" max="14338" width="4.85546875" style="27" customWidth="1"/>
    <col min="14339" max="14350" width="9.7109375" style="27" customWidth="1"/>
    <col min="14351" max="14351" width="5.7109375" style="27" customWidth="1"/>
    <col min="14352" max="14352" width="16.7109375" style="27" customWidth="1"/>
    <col min="14353" max="14353" width="4.85546875" style="27" customWidth="1"/>
    <col min="14354" max="14363" width="9.7109375" style="27" customWidth="1"/>
    <col min="14364" max="14592" width="9.140625" style="27"/>
    <col min="14593" max="14593" width="16.7109375" style="27" customWidth="1"/>
    <col min="14594" max="14594" width="4.85546875" style="27" customWidth="1"/>
    <col min="14595" max="14606" width="9.7109375" style="27" customWidth="1"/>
    <col min="14607" max="14607" width="5.7109375" style="27" customWidth="1"/>
    <col min="14608" max="14608" width="16.7109375" style="27" customWidth="1"/>
    <col min="14609" max="14609" width="4.85546875" style="27" customWidth="1"/>
    <col min="14610" max="14619" width="9.7109375" style="27" customWidth="1"/>
    <col min="14620" max="14848" width="9.140625" style="27"/>
    <col min="14849" max="14849" width="16.7109375" style="27" customWidth="1"/>
    <col min="14850" max="14850" width="4.85546875" style="27" customWidth="1"/>
    <col min="14851" max="14862" width="9.7109375" style="27" customWidth="1"/>
    <col min="14863" max="14863" width="5.7109375" style="27" customWidth="1"/>
    <col min="14864" max="14864" width="16.7109375" style="27" customWidth="1"/>
    <col min="14865" max="14865" width="4.85546875" style="27" customWidth="1"/>
    <col min="14866" max="14875" width="9.7109375" style="27" customWidth="1"/>
    <col min="14876" max="15104" width="9.140625" style="27"/>
    <col min="15105" max="15105" width="16.7109375" style="27" customWidth="1"/>
    <col min="15106" max="15106" width="4.85546875" style="27" customWidth="1"/>
    <col min="15107" max="15118" width="9.7109375" style="27" customWidth="1"/>
    <col min="15119" max="15119" width="5.7109375" style="27" customWidth="1"/>
    <col min="15120" max="15120" width="16.7109375" style="27" customWidth="1"/>
    <col min="15121" max="15121" width="4.85546875" style="27" customWidth="1"/>
    <col min="15122" max="15131" width="9.7109375" style="27" customWidth="1"/>
    <col min="15132" max="15360" width="9.140625" style="27"/>
    <col min="15361" max="15361" width="16.7109375" style="27" customWidth="1"/>
    <col min="15362" max="15362" width="4.85546875" style="27" customWidth="1"/>
    <col min="15363" max="15374" width="9.7109375" style="27" customWidth="1"/>
    <col min="15375" max="15375" width="5.7109375" style="27" customWidth="1"/>
    <col min="15376" max="15376" width="16.7109375" style="27" customWidth="1"/>
    <col min="15377" max="15377" width="4.85546875" style="27" customWidth="1"/>
    <col min="15378" max="15387" width="9.7109375" style="27" customWidth="1"/>
    <col min="15388" max="15616" width="9.140625" style="27"/>
    <col min="15617" max="15617" width="16.7109375" style="27" customWidth="1"/>
    <col min="15618" max="15618" width="4.85546875" style="27" customWidth="1"/>
    <col min="15619" max="15630" width="9.7109375" style="27" customWidth="1"/>
    <col min="15631" max="15631" width="5.7109375" style="27" customWidth="1"/>
    <col min="15632" max="15632" width="16.7109375" style="27" customWidth="1"/>
    <col min="15633" max="15633" width="4.85546875" style="27" customWidth="1"/>
    <col min="15634" max="15643" width="9.7109375" style="27" customWidth="1"/>
    <col min="15644" max="15872" width="9.140625" style="27"/>
    <col min="15873" max="15873" width="16.7109375" style="27" customWidth="1"/>
    <col min="15874" max="15874" width="4.85546875" style="27" customWidth="1"/>
    <col min="15875" max="15886" width="9.7109375" style="27" customWidth="1"/>
    <col min="15887" max="15887" width="5.7109375" style="27" customWidth="1"/>
    <col min="15888" max="15888" width="16.7109375" style="27" customWidth="1"/>
    <col min="15889" max="15889" width="4.85546875" style="27" customWidth="1"/>
    <col min="15890" max="15899" width="9.7109375" style="27" customWidth="1"/>
    <col min="15900" max="16128" width="9.140625" style="27"/>
    <col min="16129" max="16129" width="16.7109375" style="27" customWidth="1"/>
    <col min="16130" max="16130" width="4.85546875" style="27" customWidth="1"/>
    <col min="16131" max="16142" width="9.7109375" style="27" customWidth="1"/>
    <col min="16143" max="16143" width="5.7109375" style="27" customWidth="1"/>
    <col min="16144" max="16144" width="16.7109375" style="27" customWidth="1"/>
    <col min="16145" max="16145" width="4.85546875" style="27" customWidth="1"/>
    <col min="16146" max="16155" width="9.7109375" style="27" customWidth="1"/>
    <col min="16156" max="16384" width="9.140625" style="27"/>
  </cols>
  <sheetData>
    <row r="1" spans="1:28" x14ac:dyDescent="0.2">
      <c r="W1" s="23"/>
    </row>
    <row r="2" spans="1:28" x14ac:dyDescent="0.2">
      <c r="P2" s="280"/>
      <c r="Q2" s="280"/>
      <c r="R2" s="280"/>
      <c r="S2" s="280"/>
      <c r="T2" s="280"/>
    </row>
    <row r="3" spans="1:28" ht="7.5" customHeight="1" x14ac:dyDescent="0.2">
      <c r="A3" s="28"/>
    </row>
    <row r="4" spans="1:28" ht="9" customHeight="1" x14ac:dyDescent="0.2">
      <c r="A4" s="23"/>
      <c r="V4" s="30"/>
    </row>
    <row r="5" spans="1:28" ht="18" x14ac:dyDescent="0.2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59"/>
    </row>
    <row r="6" spans="1:28" ht="18" x14ac:dyDescent="0.2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59"/>
    </row>
    <row r="7" spans="1:28" x14ac:dyDescent="0.2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15"/>
    </row>
    <row r="8" spans="1:28" ht="9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15"/>
    </row>
    <row r="9" spans="1:28" ht="9" customHeight="1" x14ac:dyDescent="0.2"/>
    <row r="11" spans="1:28" ht="14.25" customHeight="1" x14ac:dyDescent="0.2"/>
    <row r="12" spans="1:28" ht="12.75" customHeight="1" x14ac:dyDescent="0.2">
      <c r="A12" s="242" t="s">
        <v>41</v>
      </c>
      <c r="B12" s="267" t="s">
        <v>1</v>
      </c>
      <c r="C12" s="283" t="s">
        <v>117</v>
      </c>
      <c r="D12" s="283"/>
      <c r="E12" s="277" t="s">
        <v>118</v>
      </c>
      <c r="F12" s="284"/>
      <c r="G12" s="279" t="s">
        <v>143</v>
      </c>
      <c r="H12" s="287"/>
      <c r="I12" s="271"/>
      <c r="J12" s="271"/>
      <c r="K12" s="271"/>
      <c r="L12" s="271"/>
      <c r="M12" s="271"/>
      <c r="N12" s="272"/>
      <c r="O12" s="61"/>
      <c r="P12" s="267" t="s">
        <v>41</v>
      </c>
      <c r="Q12" s="267" t="s">
        <v>1</v>
      </c>
      <c r="R12" s="270" t="s">
        <v>143</v>
      </c>
      <c r="S12" s="271"/>
      <c r="T12" s="271"/>
      <c r="U12" s="271"/>
      <c r="V12" s="271"/>
      <c r="W12" s="271"/>
      <c r="X12" s="271"/>
      <c r="Y12" s="272"/>
      <c r="Z12" s="273" t="s">
        <v>127</v>
      </c>
      <c r="AA12" s="274"/>
    </row>
    <row r="13" spans="1:28" ht="27" customHeight="1" x14ac:dyDescent="0.2">
      <c r="A13" s="242"/>
      <c r="B13" s="268"/>
      <c r="C13" s="283"/>
      <c r="D13" s="283"/>
      <c r="E13" s="285"/>
      <c r="F13" s="286"/>
      <c r="G13" s="279"/>
      <c r="H13" s="279"/>
      <c r="I13" s="275" t="s">
        <v>120</v>
      </c>
      <c r="J13" s="276"/>
      <c r="K13" s="278" t="s">
        <v>121</v>
      </c>
      <c r="L13" s="278"/>
      <c r="M13" s="279" t="s">
        <v>122</v>
      </c>
      <c r="N13" s="279"/>
      <c r="O13" s="62"/>
      <c r="P13" s="268"/>
      <c r="Q13" s="268"/>
      <c r="R13" s="278" t="s">
        <v>144</v>
      </c>
      <c r="S13" s="278"/>
      <c r="T13" s="278" t="s">
        <v>124</v>
      </c>
      <c r="U13" s="278"/>
      <c r="V13" s="278" t="s">
        <v>125</v>
      </c>
      <c r="W13" s="278"/>
      <c r="X13" s="278" t="s">
        <v>126</v>
      </c>
      <c r="Y13" s="275"/>
      <c r="Z13" s="275"/>
      <c r="AA13" s="276"/>
    </row>
    <row r="14" spans="1:28" x14ac:dyDescent="0.2">
      <c r="A14" s="242"/>
      <c r="B14" s="268"/>
      <c r="C14" s="277" t="s">
        <v>2</v>
      </c>
      <c r="D14" s="17"/>
      <c r="E14" s="277" t="s">
        <v>2</v>
      </c>
      <c r="F14" s="17"/>
      <c r="G14" s="277" t="s">
        <v>2</v>
      </c>
      <c r="H14" s="17"/>
      <c r="I14" s="277" t="s">
        <v>2</v>
      </c>
      <c r="J14" s="17"/>
      <c r="K14" s="277" t="s">
        <v>2</v>
      </c>
      <c r="L14" s="17"/>
      <c r="M14" s="277" t="s">
        <v>2</v>
      </c>
      <c r="N14" s="17"/>
      <c r="O14" s="63"/>
      <c r="P14" s="268"/>
      <c r="Q14" s="268"/>
      <c r="R14" s="265" t="s">
        <v>2</v>
      </c>
      <c r="S14" s="265" t="s">
        <v>6</v>
      </c>
      <c r="T14" s="265" t="s">
        <v>2</v>
      </c>
      <c r="U14" s="265" t="s">
        <v>6</v>
      </c>
      <c r="V14" s="265" t="s">
        <v>2</v>
      </c>
      <c r="W14" s="265" t="s">
        <v>6</v>
      </c>
      <c r="X14" s="265" t="s">
        <v>2</v>
      </c>
      <c r="Y14" s="265" t="s">
        <v>6</v>
      </c>
      <c r="Z14" s="265" t="s">
        <v>2</v>
      </c>
      <c r="AA14" s="265" t="s">
        <v>6</v>
      </c>
    </row>
    <row r="15" spans="1:28" x14ac:dyDescent="0.2">
      <c r="A15" s="242"/>
      <c r="B15" s="269"/>
      <c r="C15" s="266"/>
      <c r="D15" s="16" t="s">
        <v>6</v>
      </c>
      <c r="E15" s="266"/>
      <c r="F15" s="16" t="s">
        <v>6</v>
      </c>
      <c r="G15" s="266"/>
      <c r="H15" s="16" t="s">
        <v>6</v>
      </c>
      <c r="I15" s="266"/>
      <c r="J15" s="16" t="s">
        <v>6</v>
      </c>
      <c r="K15" s="266"/>
      <c r="L15" s="16" t="s">
        <v>6</v>
      </c>
      <c r="M15" s="266"/>
      <c r="N15" s="16" t="s">
        <v>6</v>
      </c>
      <c r="O15" s="63"/>
      <c r="P15" s="269"/>
      <c r="Q15" s="269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58"/>
    </row>
    <row r="16" spans="1:28" s="58" customFormat="1" ht="12.75" customHeight="1" x14ac:dyDescent="0.2">
      <c r="A16" s="11" t="s">
        <v>7</v>
      </c>
      <c r="B16" s="14" t="s">
        <v>8</v>
      </c>
      <c r="C16" s="64" t="s">
        <v>53</v>
      </c>
      <c r="D16" s="64" t="s">
        <v>54</v>
      </c>
      <c r="E16" s="64" t="s">
        <v>55</v>
      </c>
      <c r="F16" s="64" t="s">
        <v>56</v>
      </c>
      <c r="G16" s="64" t="s">
        <v>57</v>
      </c>
      <c r="H16" s="64" t="s">
        <v>58</v>
      </c>
      <c r="I16" s="64" t="s">
        <v>59</v>
      </c>
      <c r="J16" s="64" t="s">
        <v>60</v>
      </c>
      <c r="K16" s="64" t="s">
        <v>61</v>
      </c>
      <c r="L16" s="64" t="s">
        <v>62</v>
      </c>
      <c r="M16" s="64" t="s">
        <v>63</v>
      </c>
      <c r="N16" s="64" t="s">
        <v>64</v>
      </c>
      <c r="O16" s="65"/>
      <c r="P16" s="11" t="s">
        <v>7</v>
      </c>
      <c r="Q16" s="14" t="s">
        <v>8</v>
      </c>
      <c r="R16" s="64" t="s">
        <v>65</v>
      </c>
      <c r="S16" s="64" t="s">
        <v>66</v>
      </c>
      <c r="T16" s="64" t="s">
        <v>67</v>
      </c>
      <c r="U16" s="64" t="s">
        <v>68</v>
      </c>
      <c r="V16" s="64" t="s">
        <v>69</v>
      </c>
      <c r="W16" s="64" t="s">
        <v>70</v>
      </c>
      <c r="X16" s="64" t="s">
        <v>71</v>
      </c>
      <c r="Y16" s="64" t="s">
        <v>72</v>
      </c>
      <c r="Z16" s="64" t="s">
        <v>73</v>
      </c>
      <c r="AA16" s="64" t="s">
        <v>74</v>
      </c>
    </row>
    <row r="17" spans="1:28" s="58" customFormat="1" ht="12.75" customHeight="1" x14ac:dyDescent="0.2">
      <c r="A17" s="66" t="s">
        <v>78</v>
      </c>
      <c r="B17" s="18" t="s">
        <v>53</v>
      </c>
      <c r="C17" s="48">
        <f>C18+C24+C31+C39+C43</f>
        <v>1339</v>
      </c>
      <c r="D17" s="48">
        <f t="shared" ref="D17:N17" si="0">D18+D24+D31+D39+D43</f>
        <v>1312</v>
      </c>
      <c r="E17" s="48">
        <f t="shared" si="0"/>
        <v>1034</v>
      </c>
      <c r="F17" s="48">
        <f t="shared" si="0"/>
        <v>1024</v>
      </c>
      <c r="G17" s="48">
        <f t="shared" si="0"/>
        <v>9945</v>
      </c>
      <c r="H17" s="48">
        <f t="shared" si="0"/>
        <v>9496</v>
      </c>
      <c r="I17" s="48">
        <f t="shared" si="0"/>
        <v>8399</v>
      </c>
      <c r="J17" s="48">
        <f t="shared" si="0"/>
        <v>8386</v>
      </c>
      <c r="K17" s="48">
        <f t="shared" si="0"/>
        <v>841</v>
      </c>
      <c r="L17" s="48">
        <f t="shared" si="0"/>
        <v>663</v>
      </c>
      <c r="M17" s="48">
        <f t="shared" si="0"/>
        <v>569</v>
      </c>
      <c r="N17" s="48">
        <f t="shared" si="0"/>
        <v>314</v>
      </c>
      <c r="O17" s="67"/>
      <c r="P17" s="66" t="s">
        <v>78</v>
      </c>
      <c r="Q17" s="18" t="s">
        <v>53</v>
      </c>
      <c r="R17" s="48">
        <f t="shared" ref="R17:AA17" si="1">R18+R24+R31+R39+R43</f>
        <v>7</v>
      </c>
      <c r="S17" s="48">
        <f t="shared" si="1"/>
        <v>7</v>
      </c>
      <c r="T17" s="48">
        <f t="shared" si="1"/>
        <v>0</v>
      </c>
      <c r="U17" s="48">
        <f t="shared" si="1"/>
        <v>0</v>
      </c>
      <c r="V17" s="48">
        <f>V18+V24+V31+V39+V43</f>
        <v>64</v>
      </c>
      <c r="W17" s="48">
        <f t="shared" si="1"/>
        <v>63</v>
      </c>
      <c r="X17" s="48">
        <f t="shared" si="1"/>
        <v>65</v>
      </c>
      <c r="Y17" s="48">
        <f t="shared" si="1"/>
        <v>63</v>
      </c>
      <c r="Z17" s="48">
        <f t="shared" si="1"/>
        <v>8743</v>
      </c>
      <c r="AA17" s="48">
        <f t="shared" si="1"/>
        <v>8730</v>
      </c>
    </row>
    <row r="18" spans="1:28" s="58" customFormat="1" ht="12.75" customHeight="1" x14ac:dyDescent="0.2">
      <c r="A18" s="19" t="s">
        <v>79</v>
      </c>
      <c r="B18" s="18" t="s">
        <v>54</v>
      </c>
      <c r="C18" s="48">
        <f>SUM(C19:C23)</f>
        <v>199</v>
      </c>
      <c r="D18" s="48">
        <f t="shared" ref="D18:N18" si="2">SUM(D19:D23)</f>
        <v>199</v>
      </c>
      <c r="E18" s="48">
        <f t="shared" si="2"/>
        <v>158</v>
      </c>
      <c r="F18" s="48">
        <f t="shared" si="2"/>
        <v>154</v>
      </c>
      <c r="G18" s="48">
        <f t="shared" si="2"/>
        <v>1388</v>
      </c>
      <c r="H18" s="48">
        <f t="shared" si="2"/>
        <v>1309</v>
      </c>
      <c r="I18" s="48">
        <f t="shared" si="2"/>
        <v>1123</v>
      </c>
      <c r="J18" s="48">
        <f t="shared" si="2"/>
        <v>1122</v>
      </c>
      <c r="K18" s="48">
        <f t="shared" si="2"/>
        <v>141</v>
      </c>
      <c r="L18" s="48">
        <f t="shared" si="2"/>
        <v>111</v>
      </c>
      <c r="M18" s="48">
        <f t="shared" si="2"/>
        <v>67</v>
      </c>
      <c r="N18" s="48">
        <f t="shared" si="2"/>
        <v>19</v>
      </c>
      <c r="O18" s="67"/>
      <c r="P18" s="19" t="s">
        <v>79</v>
      </c>
      <c r="Q18" s="18" t="s">
        <v>54</v>
      </c>
      <c r="R18" s="48">
        <f t="shared" ref="R18:AA18" si="3">SUM(R19:R23)</f>
        <v>0</v>
      </c>
      <c r="S18" s="48">
        <f t="shared" si="3"/>
        <v>0</v>
      </c>
      <c r="T18" s="48">
        <f t="shared" si="3"/>
        <v>0</v>
      </c>
      <c r="U18" s="48">
        <f t="shared" si="3"/>
        <v>0</v>
      </c>
      <c r="V18" s="48">
        <f t="shared" si="3"/>
        <v>32</v>
      </c>
      <c r="W18" s="48">
        <f t="shared" si="3"/>
        <v>32</v>
      </c>
      <c r="X18" s="48">
        <f t="shared" si="3"/>
        <v>25</v>
      </c>
      <c r="Y18" s="48">
        <f t="shared" si="3"/>
        <v>25</v>
      </c>
      <c r="Z18" s="48">
        <f t="shared" si="3"/>
        <v>1124</v>
      </c>
      <c r="AA18" s="48">
        <f t="shared" si="3"/>
        <v>1124</v>
      </c>
    </row>
    <row r="19" spans="1:28" s="58" customFormat="1" ht="12.75" customHeight="1" x14ac:dyDescent="0.2">
      <c r="A19" s="20" t="s">
        <v>80</v>
      </c>
      <c r="B19" s="18" t="s">
        <v>55</v>
      </c>
      <c r="C19" s="46">
        <v>60</v>
      </c>
      <c r="D19" s="46">
        <v>60</v>
      </c>
      <c r="E19" s="46">
        <v>57</v>
      </c>
      <c r="F19" s="46">
        <v>56</v>
      </c>
      <c r="G19" s="48">
        <f>I19+K19+M19+R19+T19+V19+X19</f>
        <v>494</v>
      </c>
      <c r="H19" s="48">
        <f>+J19+L19+N19+S19+U19+W19+Y19</f>
        <v>447</v>
      </c>
      <c r="I19" s="46">
        <v>380</v>
      </c>
      <c r="J19" s="46">
        <v>380</v>
      </c>
      <c r="K19" s="46">
        <v>54</v>
      </c>
      <c r="L19" s="46">
        <v>39</v>
      </c>
      <c r="M19" s="46">
        <v>38</v>
      </c>
      <c r="N19" s="46">
        <v>6</v>
      </c>
      <c r="O19" s="67"/>
      <c r="P19" s="20" t="s">
        <v>80</v>
      </c>
      <c r="Q19" s="18" t="s">
        <v>55</v>
      </c>
      <c r="R19" s="46"/>
      <c r="S19" s="46"/>
      <c r="T19" s="46"/>
      <c r="U19" s="46"/>
      <c r="V19" s="46">
        <v>8</v>
      </c>
      <c r="W19" s="46">
        <v>8</v>
      </c>
      <c r="X19" s="46">
        <v>14</v>
      </c>
      <c r="Y19" s="46">
        <v>14</v>
      </c>
      <c r="Z19" s="46">
        <v>376</v>
      </c>
      <c r="AA19" s="46">
        <v>376</v>
      </c>
    </row>
    <row r="20" spans="1:28" s="58" customFormat="1" ht="12.75" customHeight="1" x14ac:dyDescent="0.2">
      <c r="A20" s="20" t="s">
        <v>81</v>
      </c>
      <c r="B20" s="18" t="s">
        <v>56</v>
      </c>
      <c r="C20" s="46">
        <v>31</v>
      </c>
      <c r="D20" s="46">
        <v>31</v>
      </c>
      <c r="E20" s="46">
        <v>19</v>
      </c>
      <c r="F20" s="46">
        <v>16</v>
      </c>
      <c r="G20" s="48">
        <f>I20+K20+M20+R20+T20+V20+X20</f>
        <v>189</v>
      </c>
      <c r="H20" s="48">
        <f>+J20+L20+N20+S20+U20+W20+Y20</f>
        <v>180</v>
      </c>
      <c r="I20" s="46">
        <v>153</v>
      </c>
      <c r="J20" s="46">
        <v>152</v>
      </c>
      <c r="K20" s="46">
        <v>12</v>
      </c>
      <c r="L20" s="46">
        <v>9</v>
      </c>
      <c r="M20" s="46">
        <v>7</v>
      </c>
      <c r="N20" s="46">
        <v>2</v>
      </c>
      <c r="O20" s="67"/>
      <c r="P20" s="20" t="s">
        <v>81</v>
      </c>
      <c r="Q20" s="18" t="s">
        <v>56</v>
      </c>
      <c r="R20" s="46"/>
      <c r="S20" s="46"/>
      <c r="T20" s="46"/>
      <c r="U20" s="46"/>
      <c r="V20" s="46">
        <v>9</v>
      </c>
      <c r="W20" s="46">
        <v>9</v>
      </c>
      <c r="X20" s="46">
        <v>8</v>
      </c>
      <c r="Y20" s="46">
        <v>8</v>
      </c>
      <c r="Z20" s="46">
        <v>154</v>
      </c>
      <c r="AA20" s="46">
        <v>154</v>
      </c>
      <c r="AB20" s="27"/>
    </row>
    <row r="21" spans="1:28" x14ac:dyDescent="0.2">
      <c r="A21" s="20" t="s">
        <v>82</v>
      </c>
      <c r="B21" s="18" t="s">
        <v>57</v>
      </c>
      <c r="C21" s="21">
        <v>39</v>
      </c>
      <c r="D21" s="21">
        <v>39</v>
      </c>
      <c r="E21" s="21">
        <v>21</v>
      </c>
      <c r="F21" s="21">
        <v>21</v>
      </c>
      <c r="G21" s="48">
        <f>I21+K21+M21+R21+T21+V21+X21</f>
        <v>213</v>
      </c>
      <c r="H21" s="48">
        <f>+J21+L21+N21+S21+U21+W21+Y21</f>
        <v>209</v>
      </c>
      <c r="I21" s="21">
        <v>183</v>
      </c>
      <c r="J21" s="21">
        <v>183</v>
      </c>
      <c r="K21" s="21">
        <v>25</v>
      </c>
      <c r="L21" s="21">
        <v>23</v>
      </c>
      <c r="M21" s="21">
        <v>5</v>
      </c>
      <c r="N21" s="21">
        <v>3</v>
      </c>
      <c r="O21" s="1"/>
      <c r="P21" s="20" t="s">
        <v>82</v>
      </c>
      <c r="Q21" s="18" t="s">
        <v>57</v>
      </c>
      <c r="R21" s="21"/>
      <c r="S21" s="21"/>
      <c r="T21" s="21"/>
      <c r="U21" s="21"/>
      <c r="V21" s="21"/>
      <c r="W21" s="21"/>
      <c r="X21" s="21"/>
      <c r="Y21" s="21"/>
      <c r="Z21" s="21">
        <v>183</v>
      </c>
      <c r="AA21" s="21">
        <v>183</v>
      </c>
    </row>
    <row r="22" spans="1:28" x14ac:dyDescent="0.2">
      <c r="A22" s="20" t="s">
        <v>83</v>
      </c>
      <c r="B22" s="18" t="s">
        <v>58</v>
      </c>
      <c r="C22" s="21">
        <v>32</v>
      </c>
      <c r="D22" s="21">
        <v>32</v>
      </c>
      <c r="E22" s="21">
        <v>30</v>
      </c>
      <c r="F22" s="21">
        <v>30</v>
      </c>
      <c r="G22" s="48">
        <f>I22+K22+M22+R22+T22+V22+X22</f>
        <v>228</v>
      </c>
      <c r="H22" s="48">
        <f>+J22+L22+N22+S22+U22+W22+Y22</f>
        <v>215</v>
      </c>
      <c r="I22" s="21">
        <v>189</v>
      </c>
      <c r="J22" s="21">
        <v>189</v>
      </c>
      <c r="K22" s="21">
        <v>20</v>
      </c>
      <c r="L22" s="21">
        <v>13</v>
      </c>
      <c r="M22" s="21">
        <v>7</v>
      </c>
      <c r="N22" s="21">
        <v>1</v>
      </c>
      <c r="O22" s="1"/>
      <c r="P22" s="20" t="s">
        <v>83</v>
      </c>
      <c r="Q22" s="18" t="s">
        <v>58</v>
      </c>
      <c r="R22" s="21"/>
      <c r="S22" s="21"/>
      <c r="T22" s="21"/>
      <c r="U22" s="21"/>
      <c r="V22" s="21">
        <v>9</v>
      </c>
      <c r="W22" s="21">
        <v>9</v>
      </c>
      <c r="X22" s="21">
        <v>3</v>
      </c>
      <c r="Y22" s="21">
        <v>3</v>
      </c>
      <c r="Z22" s="21">
        <v>190</v>
      </c>
      <c r="AA22" s="21">
        <v>190</v>
      </c>
    </row>
    <row r="23" spans="1:28" x14ac:dyDescent="0.2">
      <c r="A23" s="20" t="s">
        <v>84</v>
      </c>
      <c r="B23" s="18" t="s">
        <v>59</v>
      </c>
      <c r="C23" s="21">
        <v>37</v>
      </c>
      <c r="D23" s="21">
        <v>37</v>
      </c>
      <c r="E23" s="21">
        <v>31</v>
      </c>
      <c r="F23" s="21">
        <v>31</v>
      </c>
      <c r="G23" s="48">
        <f>I23+K23+M23+R23+T23+V23+X23</f>
        <v>264</v>
      </c>
      <c r="H23" s="48">
        <f>+J23+L23+N23+S23+U23+W23+Y23</f>
        <v>258</v>
      </c>
      <c r="I23" s="21">
        <v>218</v>
      </c>
      <c r="J23" s="21">
        <v>218</v>
      </c>
      <c r="K23" s="21">
        <v>30</v>
      </c>
      <c r="L23" s="21">
        <v>27</v>
      </c>
      <c r="M23" s="21">
        <v>10</v>
      </c>
      <c r="N23" s="21">
        <v>7</v>
      </c>
      <c r="O23" s="1"/>
      <c r="P23" s="20" t="s">
        <v>84</v>
      </c>
      <c r="Q23" s="18" t="s">
        <v>59</v>
      </c>
      <c r="R23" s="21"/>
      <c r="S23" s="21"/>
      <c r="T23" s="21"/>
      <c r="U23" s="21"/>
      <c r="V23" s="21">
        <v>6</v>
      </c>
      <c r="W23" s="21">
        <v>6</v>
      </c>
      <c r="X23" s="21"/>
      <c r="Y23" s="21"/>
      <c r="Z23" s="21">
        <v>221</v>
      </c>
      <c r="AA23" s="21">
        <v>221</v>
      </c>
    </row>
    <row r="24" spans="1:28" x14ac:dyDescent="0.2">
      <c r="A24" s="19" t="s">
        <v>85</v>
      </c>
      <c r="B24" s="18" t="s">
        <v>60</v>
      </c>
      <c r="C24" s="22">
        <f>SUM(C25:C30)</f>
        <v>218</v>
      </c>
      <c r="D24" s="22">
        <f t="shared" ref="D24:N24" si="4">SUM(D25:D30)</f>
        <v>215</v>
      </c>
      <c r="E24" s="22">
        <f t="shared" si="4"/>
        <v>185</v>
      </c>
      <c r="F24" s="22">
        <f t="shared" si="4"/>
        <v>184</v>
      </c>
      <c r="G24" s="22">
        <f t="shared" si="4"/>
        <v>1678</v>
      </c>
      <c r="H24" s="22">
        <f t="shared" si="4"/>
        <v>1610</v>
      </c>
      <c r="I24" s="22">
        <f t="shared" si="4"/>
        <v>1375</v>
      </c>
      <c r="J24" s="22">
        <f t="shared" si="4"/>
        <v>1374</v>
      </c>
      <c r="K24" s="22">
        <f t="shared" si="4"/>
        <v>168</v>
      </c>
      <c r="L24" s="22">
        <f t="shared" si="4"/>
        <v>139</v>
      </c>
      <c r="M24" s="22">
        <f t="shared" si="4"/>
        <v>98</v>
      </c>
      <c r="N24" s="22">
        <f t="shared" si="4"/>
        <v>61</v>
      </c>
      <c r="O24" s="1"/>
      <c r="P24" s="19" t="s">
        <v>85</v>
      </c>
      <c r="Q24" s="18" t="s">
        <v>60</v>
      </c>
      <c r="R24" s="22">
        <f t="shared" ref="R24:AA24" si="5">SUM(R25:R30)</f>
        <v>3</v>
      </c>
      <c r="S24" s="22">
        <f t="shared" si="5"/>
        <v>3</v>
      </c>
      <c r="T24" s="22">
        <f t="shared" si="5"/>
        <v>0</v>
      </c>
      <c r="U24" s="22">
        <f t="shared" si="5"/>
        <v>0</v>
      </c>
      <c r="V24" s="22">
        <f t="shared" si="5"/>
        <v>13</v>
      </c>
      <c r="W24" s="22">
        <f t="shared" si="5"/>
        <v>13</v>
      </c>
      <c r="X24" s="22">
        <f t="shared" si="5"/>
        <v>21</v>
      </c>
      <c r="Y24" s="22">
        <f t="shared" si="5"/>
        <v>20</v>
      </c>
      <c r="Z24" s="22">
        <f t="shared" si="5"/>
        <v>1343</v>
      </c>
      <c r="AA24" s="22">
        <f t="shared" si="5"/>
        <v>1343</v>
      </c>
    </row>
    <row r="25" spans="1:28" x14ac:dyDescent="0.2">
      <c r="A25" s="20" t="s">
        <v>86</v>
      </c>
      <c r="B25" s="18" t="s">
        <v>61</v>
      </c>
      <c r="C25" s="21">
        <v>34</v>
      </c>
      <c r="D25" s="21">
        <v>34</v>
      </c>
      <c r="E25" s="21">
        <v>33</v>
      </c>
      <c r="F25" s="21">
        <v>33</v>
      </c>
      <c r="G25" s="48">
        <f t="shared" ref="G25:G30" si="6">I25+K25+M25+R25+T25+V25+X25</f>
        <v>264</v>
      </c>
      <c r="H25" s="48">
        <f t="shared" ref="H25:H30" si="7">+J25+L25+N25+S25+U25+W25+Y25</f>
        <v>248</v>
      </c>
      <c r="I25" s="21">
        <v>193</v>
      </c>
      <c r="J25" s="21">
        <v>193</v>
      </c>
      <c r="K25" s="21">
        <v>29</v>
      </c>
      <c r="L25" s="21">
        <v>24</v>
      </c>
      <c r="M25" s="21">
        <v>27</v>
      </c>
      <c r="N25" s="21">
        <v>16</v>
      </c>
      <c r="O25" s="1"/>
      <c r="P25" s="20" t="s">
        <v>86</v>
      </c>
      <c r="Q25" s="18" t="s">
        <v>61</v>
      </c>
      <c r="R25" s="21"/>
      <c r="S25" s="21"/>
      <c r="T25" s="21"/>
      <c r="U25" s="21"/>
      <c r="V25" s="21">
        <v>7</v>
      </c>
      <c r="W25" s="21">
        <v>7</v>
      </c>
      <c r="X25" s="21">
        <v>8</v>
      </c>
      <c r="Y25" s="21">
        <v>8</v>
      </c>
      <c r="Z25" s="21">
        <v>192</v>
      </c>
      <c r="AA25" s="21">
        <v>192</v>
      </c>
    </row>
    <row r="26" spans="1:28" x14ac:dyDescent="0.2">
      <c r="A26" s="20" t="s">
        <v>87</v>
      </c>
      <c r="B26" s="18" t="s">
        <v>62</v>
      </c>
      <c r="C26" s="21">
        <v>40</v>
      </c>
      <c r="D26" s="21">
        <v>39</v>
      </c>
      <c r="E26" s="21">
        <v>31</v>
      </c>
      <c r="F26" s="21">
        <v>31</v>
      </c>
      <c r="G26" s="48">
        <f t="shared" si="6"/>
        <v>271</v>
      </c>
      <c r="H26" s="48">
        <f t="shared" si="7"/>
        <v>262</v>
      </c>
      <c r="I26" s="21">
        <v>220</v>
      </c>
      <c r="J26" s="21">
        <v>220</v>
      </c>
      <c r="K26" s="21">
        <v>28</v>
      </c>
      <c r="L26" s="21">
        <v>23</v>
      </c>
      <c r="M26" s="21">
        <v>10</v>
      </c>
      <c r="N26" s="21">
        <v>7</v>
      </c>
      <c r="O26" s="1"/>
      <c r="P26" s="20" t="s">
        <v>87</v>
      </c>
      <c r="Q26" s="18" t="s">
        <v>62</v>
      </c>
      <c r="R26" s="21"/>
      <c r="S26" s="21"/>
      <c r="T26" s="21"/>
      <c r="U26" s="21"/>
      <c r="V26" s="21">
        <v>5</v>
      </c>
      <c r="W26" s="21">
        <v>5</v>
      </c>
      <c r="X26" s="21">
        <v>8</v>
      </c>
      <c r="Y26" s="21">
        <v>7</v>
      </c>
      <c r="Z26" s="21">
        <v>220</v>
      </c>
      <c r="AA26" s="21">
        <v>220</v>
      </c>
    </row>
    <row r="27" spans="1:28" x14ac:dyDescent="0.2">
      <c r="A27" s="20" t="s">
        <v>88</v>
      </c>
      <c r="B27" s="18" t="s">
        <v>63</v>
      </c>
      <c r="C27" s="21">
        <v>18</v>
      </c>
      <c r="D27" s="21">
        <v>18</v>
      </c>
      <c r="E27" s="21">
        <v>17</v>
      </c>
      <c r="F27" s="21">
        <v>17</v>
      </c>
      <c r="G27" s="48">
        <f t="shared" si="6"/>
        <v>147</v>
      </c>
      <c r="H27" s="48">
        <f t="shared" si="7"/>
        <v>142</v>
      </c>
      <c r="I27" s="21">
        <v>124</v>
      </c>
      <c r="J27" s="21">
        <v>124</v>
      </c>
      <c r="K27" s="21">
        <v>16</v>
      </c>
      <c r="L27" s="21">
        <v>12</v>
      </c>
      <c r="M27" s="21">
        <v>4</v>
      </c>
      <c r="N27" s="21">
        <v>3</v>
      </c>
      <c r="O27" s="1"/>
      <c r="P27" s="20" t="s">
        <v>88</v>
      </c>
      <c r="Q27" s="18" t="s">
        <v>63</v>
      </c>
      <c r="R27" s="21"/>
      <c r="S27" s="21"/>
      <c r="T27" s="21"/>
      <c r="U27" s="21"/>
      <c r="V27" s="21"/>
      <c r="W27" s="21"/>
      <c r="X27" s="21">
        <v>3</v>
      </c>
      <c r="Y27" s="21">
        <v>3</v>
      </c>
      <c r="Z27" s="21">
        <v>126</v>
      </c>
      <c r="AA27" s="21">
        <v>126</v>
      </c>
    </row>
    <row r="28" spans="1:28" x14ac:dyDescent="0.2">
      <c r="A28" s="20" t="s">
        <v>89</v>
      </c>
      <c r="B28" s="18" t="s">
        <v>64</v>
      </c>
      <c r="C28" s="77">
        <v>36</v>
      </c>
      <c r="D28" s="77">
        <v>36</v>
      </c>
      <c r="E28" s="77">
        <v>36</v>
      </c>
      <c r="F28" s="77">
        <v>36</v>
      </c>
      <c r="G28" s="80">
        <f t="shared" si="6"/>
        <v>413</v>
      </c>
      <c r="H28" s="80">
        <f t="shared" si="7"/>
        <v>404</v>
      </c>
      <c r="I28" s="77">
        <v>351</v>
      </c>
      <c r="J28" s="77">
        <v>351</v>
      </c>
      <c r="K28" s="77">
        <v>29</v>
      </c>
      <c r="L28" s="77">
        <v>26</v>
      </c>
      <c r="M28" s="77">
        <v>31</v>
      </c>
      <c r="N28" s="77">
        <v>25</v>
      </c>
      <c r="O28" s="1"/>
      <c r="P28" s="20" t="s">
        <v>89</v>
      </c>
      <c r="Q28" s="18" t="s">
        <v>64</v>
      </c>
      <c r="R28" s="77">
        <v>2</v>
      </c>
      <c r="S28" s="77">
        <v>2</v>
      </c>
      <c r="T28" s="77"/>
      <c r="U28" s="77"/>
      <c r="V28" s="77"/>
      <c r="W28" s="77"/>
      <c r="X28" s="77"/>
      <c r="Y28" s="77"/>
      <c r="Z28" s="77">
        <v>312</v>
      </c>
      <c r="AA28" s="77">
        <v>312</v>
      </c>
    </row>
    <row r="29" spans="1:28" x14ac:dyDescent="0.2">
      <c r="A29" s="20" t="s">
        <v>90</v>
      </c>
      <c r="B29" s="18" t="s">
        <v>65</v>
      </c>
      <c r="C29" s="77">
        <v>48</v>
      </c>
      <c r="D29" s="77">
        <v>46</v>
      </c>
      <c r="E29" s="77">
        <v>32</v>
      </c>
      <c r="F29" s="77">
        <v>32</v>
      </c>
      <c r="G29" s="80">
        <f t="shared" si="6"/>
        <v>271</v>
      </c>
      <c r="H29" s="80">
        <f t="shared" si="7"/>
        <v>259</v>
      </c>
      <c r="I29" s="77">
        <v>236</v>
      </c>
      <c r="J29" s="77">
        <v>235</v>
      </c>
      <c r="K29" s="77">
        <v>29</v>
      </c>
      <c r="L29" s="77">
        <v>20</v>
      </c>
      <c r="M29" s="77">
        <v>3</v>
      </c>
      <c r="N29" s="77">
        <v>1</v>
      </c>
      <c r="O29" s="1"/>
      <c r="P29" s="20" t="s">
        <v>90</v>
      </c>
      <c r="Q29" s="18" t="s">
        <v>65</v>
      </c>
      <c r="R29" s="77">
        <v>1</v>
      </c>
      <c r="S29" s="77">
        <v>1</v>
      </c>
      <c r="T29" s="77"/>
      <c r="U29" s="77"/>
      <c r="V29" s="77">
        <v>1</v>
      </c>
      <c r="W29" s="77">
        <v>1</v>
      </c>
      <c r="X29" s="77">
        <v>1</v>
      </c>
      <c r="Y29" s="77">
        <v>1</v>
      </c>
      <c r="Z29" s="77">
        <v>240</v>
      </c>
      <c r="AA29" s="77">
        <v>240</v>
      </c>
    </row>
    <row r="30" spans="1:28" x14ac:dyDescent="0.2">
      <c r="A30" s="20" t="s">
        <v>91</v>
      </c>
      <c r="B30" s="18" t="s">
        <v>66</v>
      </c>
      <c r="C30" s="77">
        <v>42</v>
      </c>
      <c r="D30" s="77">
        <v>42</v>
      </c>
      <c r="E30" s="77">
        <v>36</v>
      </c>
      <c r="F30" s="77">
        <v>35</v>
      </c>
      <c r="G30" s="80">
        <f t="shared" si="6"/>
        <v>312</v>
      </c>
      <c r="H30" s="80">
        <f t="shared" si="7"/>
        <v>295</v>
      </c>
      <c r="I30" s="77">
        <v>251</v>
      </c>
      <c r="J30" s="77">
        <v>251</v>
      </c>
      <c r="K30" s="77">
        <v>37</v>
      </c>
      <c r="L30" s="77">
        <v>34</v>
      </c>
      <c r="M30" s="77">
        <v>23</v>
      </c>
      <c r="N30" s="77">
        <v>9</v>
      </c>
      <c r="O30" s="1"/>
      <c r="P30" s="20" t="s">
        <v>91</v>
      </c>
      <c r="Q30" s="18" t="s">
        <v>66</v>
      </c>
      <c r="R30" s="77"/>
      <c r="S30" s="77"/>
      <c r="T30" s="77"/>
      <c r="U30" s="77"/>
      <c r="V30" s="77"/>
      <c r="W30" s="77"/>
      <c r="X30" s="77">
        <v>1</v>
      </c>
      <c r="Y30" s="77">
        <v>1</v>
      </c>
      <c r="Z30" s="77">
        <v>253</v>
      </c>
      <c r="AA30" s="77">
        <v>253</v>
      </c>
    </row>
    <row r="31" spans="1:28" x14ac:dyDescent="0.2">
      <c r="A31" s="19" t="s">
        <v>145</v>
      </c>
      <c r="B31" s="18" t="s">
        <v>67</v>
      </c>
      <c r="C31" s="78">
        <f>SUM(C32:C38)</f>
        <v>215</v>
      </c>
      <c r="D31" s="78">
        <f t="shared" ref="D31:N31" si="8">SUM(D32:D38)</f>
        <v>215</v>
      </c>
      <c r="E31" s="78">
        <f t="shared" si="8"/>
        <v>162</v>
      </c>
      <c r="F31" s="78">
        <f t="shared" si="8"/>
        <v>160</v>
      </c>
      <c r="G31" s="78">
        <f t="shared" si="8"/>
        <v>1548</v>
      </c>
      <c r="H31" s="78">
        <f t="shared" si="8"/>
        <v>1507</v>
      </c>
      <c r="I31" s="78">
        <f t="shared" si="8"/>
        <v>1317</v>
      </c>
      <c r="J31" s="78">
        <f t="shared" si="8"/>
        <v>1317</v>
      </c>
      <c r="K31" s="78">
        <f t="shared" si="8"/>
        <v>149</v>
      </c>
      <c r="L31" s="78">
        <f t="shared" si="8"/>
        <v>122</v>
      </c>
      <c r="M31" s="78">
        <f t="shared" si="8"/>
        <v>67</v>
      </c>
      <c r="N31" s="78">
        <f t="shared" si="8"/>
        <v>54</v>
      </c>
      <c r="O31" s="1"/>
      <c r="P31" s="19" t="s">
        <v>145</v>
      </c>
      <c r="Q31" s="18" t="s">
        <v>67</v>
      </c>
      <c r="R31" s="78">
        <f t="shared" ref="R31:AA31" si="9">SUM(R32:R38)</f>
        <v>0</v>
      </c>
      <c r="S31" s="78">
        <f t="shared" si="9"/>
        <v>0</v>
      </c>
      <c r="T31" s="78">
        <f t="shared" si="9"/>
        <v>0</v>
      </c>
      <c r="U31" s="78">
        <f t="shared" si="9"/>
        <v>0</v>
      </c>
      <c r="V31" s="78">
        <f t="shared" si="9"/>
        <v>8</v>
      </c>
      <c r="W31" s="78">
        <f t="shared" si="9"/>
        <v>8</v>
      </c>
      <c r="X31" s="78">
        <f t="shared" si="9"/>
        <v>7</v>
      </c>
      <c r="Y31" s="78">
        <f t="shared" si="9"/>
        <v>6</v>
      </c>
      <c r="Z31" s="78">
        <f t="shared" si="9"/>
        <v>1348</v>
      </c>
      <c r="AA31" s="78">
        <f t="shared" si="9"/>
        <v>1347</v>
      </c>
    </row>
    <row r="32" spans="1:28" x14ac:dyDescent="0.2">
      <c r="A32" s="20" t="s">
        <v>93</v>
      </c>
      <c r="B32" s="18" t="s">
        <v>68</v>
      </c>
      <c r="C32" s="77">
        <v>7</v>
      </c>
      <c r="D32" s="77">
        <v>7</v>
      </c>
      <c r="E32" s="77">
        <v>5</v>
      </c>
      <c r="F32" s="77">
        <v>5</v>
      </c>
      <c r="G32" s="80">
        <f t="shared" ref="G32:G38" si="10">I32+K32+M32+R32+T32+V32+X32</f>
        <v>59</v>
      </c>
      <c r="H32" s="80">
        <f t="shared" ref="H32:H38" si="11">+J32+L32+N32+S32+U32+W32+Y32</f>
        <v>54</v>
      </c>
      <c r="I32" s="77">
        <v>49</v>
      </c>
      <c r="J32" s="77">
        <v>49</v>
      </c>
      <c r="K32" s="77">
        <v>6</v>
      </c>
      <c r="L32" s="77">
        <v>3</v>
      </c>
      <c r="M32" s="77">
        <v>4</v>
      </c>
      <c r="N32" s="77">
        <v>2</v>
      </c>
      <c r="O32" s="1"/>
      <c r="P32" s="20" t="s">
        <v>93</v>
      </c>
      <c r="Q32" s="18" t="s">
        <v>68</v>
      </c>
      <c r="R32" s="77"/>
      <c r="S32" s="77"/>
      <c r="T32" s="77"/>
      <c r="U32" s="77"/>
      <c r="V32" s="77"/>
      <c r="W32" s="77"/>
      <c r="X32" s="77"/>
      <c r="Y32" s="77"/>
      <c r="Z32" s="77">
        <v>49</v>
      </c>
      <c r="AA32" s="77">
        <v>49</v>
      </c>
    </row>
    <row r="33" spans="1:32" x14ac:dyDescent="0.2">
      <c r="A33" s="20" t="s">
        <v>94</v>
      </c>
      <c r="B33" s="18" t="s">
        <v>69</v>
      </c>
      <c r="C33" s="77">
        <v>40</v>
      </c>
      <c r="D33" s="77">
        <v>40</v>
      </c>
      <c r="E33" s="77">
        <v>32</v>
      </c>
      <c r="F33" s="77">
        <v>31</v>
      </c>
      <c r="G33" s="80">
        <f t="shared" si="10"/>
        <v>334</v>
      </c>
      <c r="H33" s="80">
        <f t="shared" si="11"/>
        <v>330</v>
      </c>
      <c r="I33" s="77">
        <v>291</v>
      </c>
      <c r="J33" s="77">
        <v>291</v>
      </c>
      <c r="K33" s="77">
        <v>30</v>
      </c>
      <c r="L33" s="77">
        <v>28</v>
      </c>
      <c r="M33" s="77">
        <v>13</v>
      </c>
      <c r="N33" s="77">
        <v>11</v>
      </c>
      <c r="O33" s="1"/>
      <c r="P33" s="20" t="s">
        <v>94</v>
      </c>
      <c r="Q33" s="18" t="s">
        <v>69</v>
      </c>
      <c r="R33" s="77"/>
      <c r="S33" s="77"/>
      <c r="T33" s="77"/>
      <c r="U33" s="77"/>
      <c r="V33" s="77"/>
      <c r="W33" s="77"/>
      <c r="X33" s="77"/>
      <c r="Y33" s="77"/>
      <c r="Z33" s="77">
        <v>301</v>
      </c>
      <c r="AA33" s="77">
        <v>301</v>
      </c>
    </row>
    <row r="34" spans="1:32" x14ac:dyDescent="0.2">
      <c r="A34" s="20" t="s">
        <v>95</v>
      </c>
      <c r="B34" s="18" t="s">
        <v>70</v>
      </c>
      <c r="C34" s="77">
        <v>39</v>
      </c>
      <c r="D34" s="77">
        <v>39</v>
      </c>
      <c r="E34" s="77">
        <v>25</v>
      </c>
      <c r="F34" s="77">
        <v>25</v>
      </c>
      <c r="G34" s="80">
        <f t="shared" si="10"/>
        <v>226</v>
      </c>
      <c r="H34" s="80">
        <f t="shared" si="11"/>
        <v>217</v>
      </c>
      <c r="I34" s="77">
        <v>187</v>
      </c>
      <c r="J34" s="77">
        <v>187</v>
      </c>
      <c r="K34" s="77">
        <v>25</v>
      </c>
      <c r="L34" s="77">
        <v>19</v>
      </c>
      <c r="M34" s="77">
        <v>13</v>
      </c>
      <c r="N34" s="77">
        <v>10</v>
      </c>
      <c r="O34" s="1"/>
      <c r="P34" s="20" t="s">
        <v>95</v>
      </c>
      <c r="Q34" s="18" t="s">
        <v>70</v>
      </c>
      <c r="R34" s="77"/>
      <c r="S34" s="77"/>
      <c r="T34" s="77"/>
      <c r="U34" s="77"/>
      <c r="V34" s="77"/>
      <c r="W34" s="77"/>
      <c r="X34" s="77">
        <v>1</v>
      </c>
      <c r="Y34" s="77">
        <v>1</v>
      </c>
      <c r="Z34" s="77">
        <v>190</v>
      </c>
      <c r="AA34" s="77">
        <v>190</v>
      </c>
    </row>
    <row r="35" spans="1:32" x14ac:dyDescent="0.2">
      <c r="A35" s="20" t="s">
        <v>96</v>
      </c>
      <c r="B35" s="18" t="s">
        <v>71</v>
      </c>
      <c r="C35" s="77">
        <v>21</v>
      </c>
      <c r="D35" s="77">
        <v>21</v>
      </c>
      <c r="E35" s="77">
        <v>19</v>
      </c>
      <c r="F35" s="77">
        <v>19</v>
      </c>
      <c r="G35" s="80">
        <f t="shared" si="10"/>
        <v>118</v>
      </c>
      <c r="H35" s="80">
        <f t="shared" si="11"/>
        <v>118</v>
      </c>
      <c r="I35" s="77">
        <v>102</v>
      </c>
      <c r="J35" s="77">
        <v>102</v>
      </c>
      <c r="K35" s="77">
        <v>12</v>
      </c>
      <c r="L35" s="77">
        <v>12</v>
      </c>
      <c r="M35" s="77">
        <v>4</v>
      </c>
      <c r="N35" s="77">
        <v>4</v>
      </c>
      <c r="O35" s="1"/>
      <c r="P35" s="20" t="s">
        <v>96</v>
      </c>
      <c r="Q35" s="18" t="s">
        <v>71</v>
      </c>
      <c r="R35" s="77"/>
      <c r="S35" s="77"/>
      <c r="T35" s="77"/>
      <c r="U35" s="77"/>
      <c r="V35" s="77"/>
      <c r="W35" s="77"/>
      <c r="X35" s="77"/>
      <c r="Y35" s="77"/>
      <c r="Z35" s="77">
        <v>102</v>
      </c>
      <c r="AA35" s="77">
        <v>102</v>
      </c>
    </row>
    <row r="36" spans="1:32" x14ac:dyDescent="0.2">
      <c r="A36" s="20" t="s">
        <v>97</v>
      </c>
      <c r="B36" s="18" t="s">
        <v>72</v>
      </c>
      <c r="C36" s="77">
        <v>27</v>
      </c>
      <c r="D36" s="77">
        <v>27</v>
      </c>
      <c r="E36" s="77">
        <v>23</v>
      </c>
      <c r="F36" s="77">
        <v>22</v>
      </c>
      <c r="G36" s="80">
        <f t="shared" si="10"/>
        <v>227</v>
      </c>
      <c r="H36" s="80">
        <f t="shared" si="11"/>
        <v>221</v>
      </c>
      <c r="I36" s="77">
        <v>190</v>
      </c>
      <c r="J36" s="77">
        <v>190</v>
      </c>
      <c r="K36" s="77">
        <v>23</v>
      </c>
      <c r="L36" s="77">
        <v>21</v>
      </c>
      <c r="M36" s="77">
        <v>12</v>
      </c>
      <c r="N36" s="77">
        <v>9</v>
      </c>
      <c r="O36" s="1"/>
      <c r="P36" s="20" t="s">
        <v>97</v>
      </c>
      <c r="Q36" s="18" t="s">
        <v>72</v>
      </c>
      <c r="R36" s="77"/>
      <c r="S36" s="77"/>
      <c r="T36" s="77"/>
      <c r="U36" s="77"/>
      <c r="V36" s="77">
        <v>1</v>
      </c>
      <c r="W36" s="77">
        <v>1</v>
      </c>
      <c r="X36" s="77">
        <v>1</v>
      </c>
      <c r="Y36" s="77"/>
      <c r="Z36" s="77">
        <v>190</v>
      </c>
      <c r="AA36" s="77">
        <v>189</v>
      </c>
    </row>
    <row r="37" spans="1:32" x14ac:dyDescent="0.2">
      <c r="A37" s="20" t="s">
        <v>98</v>
      </c>
      <c r="B37" s="18" t="s">
        <v>73</v>
      </c>
      <c r="C37" s="77">
        <v>40</v>
      </c>
      <c r="D37" s="77">
        <v>40</v>
      </c>
      <c r="E37" s="77">
        <v>36</v>
      </c>
      <c r="F37" s="77">
        <v>36</v>
      </c>
      <c r="G37" s="80">
        <f t="shared" si="10"/>
        <v>345</v>
      </c>
      <c r="H37" s="80">
        <f t="shared" si="11"/>
        <v>332</v>
      </c>
      <c r="I37" s="77">
        <v>285</v>
      </c>
      <c r="J37" s="77">
        <v>285</v>
      </c>
      <c r="K37" s="77">
        <v>35</v>
      </c>
      <c r="L37" s="77">
        <v>25</v>
      </c>
      <c r="M37" s="77">
        <v>16</v>
      </c>
      <c r="N37" s="77">
        <v>13</v>
      </c>
      <c r="O37" s="1"/>
      <c r="P37" s="20" t="s">
        <v>98</v>
      </c>
      <c r="Q37" s="18" t="s">
        <v>73</v>
      </c>
      <c r="R37" s="77"/>
      <c r="S37" s="77"/>
      <c r="T37" s="77"/>
      <c r="U37" s="77"/>
      <c r="V37" s="77">
        <v>4</v>
      </c>
      <c r="W37" s="77">
        <v>4</v>
      </c>
      <c r="X37" s="77">
        <v>5</v>
      </c>
      <c r="Y37" s="77">
        <v>5</v>
      </c>
      <c r="Z37" s="77">
        <v>301</v>
      </c>
      <c r="AA37" s="77">
        <v>301</v>
      </c>
    </row>
    <row r="38" spans="1:32" x14ac:dyDescent="0.2">
      <c r="A38" s="20" t="s">
        <v>99</v>
      </c>
      <c r="B38" s="18" t="s">
        <v>74</v>
      </c>
      <c r="C38" s="77">
        <v>41</v>
      </c>
      <c r="D38" s="77">
        <v>41</v>
      </c>
      <c r="E38" s="77">
        <v>22</v>
      </c>
      <c r="F38" s="77">
        <v>22</v>
      </c>
      <c r="G38" s="80">
        <f t="shared" si="10"/>
        <v>239</v>
      </c>
      <c r="H38" s="80">
        <f t="shared" si="11"/>
        <v>235</v>
      </c>
      <c r="I38" s="77">
        <v>213</v>
      </c>
      <c r="J38" s="77">
        <v>213</v>
      </c>
      <c r="K38" s="77">
        <v>18</v>
      </c>
      <c r="L38" s="77">
        <v>14</v>
      </c>
      <c r="M38" s="77">
        <v>5</v>
      </c>
      <c r="N38" s="77">
        <v>5</v>
      </c>
      <c r="O38" s="1"/>
      <c r="P38" s="20" t="s">
        <v>99</v>
      </c>
      <c r="Q38" s="18" t="s">
        <v>74</v>
      </c>
      <c r="R38" s="77"/>
      <c r="S38" s="77"/>
      <c r="T38" s="77"/>
      <c r="U38" s="77"/>
      <c r="V38" s="77">
        <v>3</v>
      </c>
      <c r="W38" s="77">
        <v>3</v>
      </c>
      <c r="X38" s="77"/>
      <c r="Y38" s="77"/>
      <c r="Z38" s="77">
        <v>215</v>
      </c>
      <c r="AA38" s="77">
        <v>215</v>
      </c>
      <c r="AB38" s="68"/>
    </row>
    <row r="39" spans="1:32" x14ac:dyDescent="0.2">
      <c r="A39" s="19" t="s">
        <v>100</v>
      </c>
      <c r="B39" s="18" t="s">
        <v>75</v>
      </c>
      <c r="C39" s="78">
        <f>SUM(C40:C42)</f>
        <v>83</v>
      </c>
      <c r="D39" s="78">
        <f t="shared" ref="D39:N39" si="12">SUM(D40:D42)</f>
        <v>82</v>
      </c>
      <c r="E39" s="78">
        <f t="shared" si="12"/>
        <v>74</v>
      </c>
      <c r="F39" s="78">
        <f t="shared" si="12"/>
        <v>74</v>
      </c>
      <c r="G39" s="78">
        <f t="shared" si="12"/>
        <v>711</v>
      </c>
      <c r="H39" s="78">
        <f t="shared" si="12"/>
        <v>679</v>
      </c>
      <c r="I39" s="78">
        <f t="shared" si="12"/>
        <v>580</v>
      </c>
      <c r="J39" s="78">
        <f t="shared" si="12"/>
        <v>577</v>
      </c>
      <c r="K39" s="78">
        <f t="shared" si="12"/>
        <v>70</v>
      </c>
      <c r="L39" s="78">
        <f t="shared" si="12"/>
        <v>55</v>
      </c>
      <c r="M39" s="78">
        <f t="shared" si="12"/>
        <v>36</v>
      </c>
      <c r="N39" s="78">
        <f t="shared" si="12"/>
        <v>23</v>
      </c>
      <c r="O39" s="81"/>
      <c r="P39" s="19" t="s">
        <v>100</v>
      </c>
      <c r="Q39" s="18" t="s">
        <v>75</v>
      </c>
      <c r="R39" s="78">
        <f t="shared" ref="R39:AA39" si="13">SUM(R40:R42)</f>
        <v>2</v>
      </c>
      <c r="S39" s="78">
        <f t="shared" si="13"/>
        <v>2</v>
      </c>
      <c r="T39" s="78">
        <f t="shared" si="13"/>
        <v>0</v>
      </c>
      <c r="U39" s="78">
        <f t="shared" si="13"/>
        <v>0</v>
      </c>
      <c r="V39" s="78">
        <f t="shared" si="13"/>
        <v>11</v>
      </c>
      <c r="W39" s="78">
        <f t="shared" si="13"/>
        <v>10</v>
      </c>
      <c r="X39" s="78">
        <f t="shared" si="13"/>
        <v>12</v>
      </c>
      <c r="Y39" s="78">
        <f t="shared" si="13"/>
        <v>12</v>
      </c>
      <c r="Z39" s="78">
        <f t="shared" si="13"/>
        <v>588</v>
      </c>
      <c r="AA39" s="78">
        <f t="shared" si="13"/>
        <v>585</v>
      </c>
      <c r="AB39" s="63"/>
      <c r="AC39" s="68"/>
      <c r="AD39" s="68"/>
      <c r="AE39" s="68"/>
      <c r="AF39" s="68"/>
    </row>
    <row r="40" spans="1:32" x14ac:dyDescent="0.2">
      <c r="A40" s="20" t="s">
        <v>101</v>
      </c>
      <c r="B40" s="18" t="s">
        <v>76</v>
      </c>
      <c r="C40" s="77">
        <v>29</v>
      </c>
      <c r="D40" s="77">
        <v>29</v>
      </c>
      <c r="E40" s="77">
        <v>29</v>
      </c>
      <c r="F40" s="77">
        <v>29</v>
      </c>
      <c r="G40" s="80">
        <f>I40+K40+M40+R40+T40+V40+X40</f>
        <v>274</v>
      </c>
      <c r="H40" s="80">
        <f>+J40+L40+N40+S40+U40+W40+Y40</f>
        <v>263</v>
      </c>
      <c r="I40" s="77">
        <v>228</v>
      </c>
      <c r="J40" s="77">
        <v>228</v>
      </c>
      <c r="K40" s="77">
        <v>29</v>
      </c>
      <c r="L40" s="77">
        <v>22</v>
      </c>
      <c r="M40" s="77">
        <v>11</v>
      </c>
      <c r="N40" s="77">
        <v>8</v>
      </c>
      <c r="O40" s="68"/>
      <c r="P40" s="20" t="s">
        <v>101</v>
      </c>
      <c r="Q40" s="18" t="s">
        <v>76</v>
      </c>
      <c r="R40" s="77">
        <v>2</v>
      </c>
      <c r="S40" s="77">
        <v>2</v>
      </c>
      <c r="T40" s="77"/>
      <c r="U40" s="77"/>
      <c r="V40" s="77">
        <v>2</v>
      </c>
      <c r="W40" s="77">
        <v>1</v>
      </c>
      <c r="X40" s="77">
        <v>2</v>
      </c>
      <c r="Y40" s="77">
        <v>2</v>
      </c>
      <c r="Z40" s="77">
        <v>228</v>
      </c>
      <c r="AA40" s="77">
        <v>228</v>
      </c>
      <c r="AC40" s="69"/>
      <c r="AD40" s="69"/>
      <c r="AE40" s="68"/>
      <c r="AF40" s="68"/>
    </row>
    <row r="41" spans="1:32" x14ac:dyDescent="0.2">
      <c r="A41" s="20" t="s">
        <v>102</v>
      </c>
      <c r="B41" s="18" t="s">
        <v>77</v>
      </c>
      <c r="C41" s="77">
        <v>24</v>
      </c>
      <c r="D41" s="77">
        <v>24</v>
      </c>
      <c r="E41" s="77">
        <v>21</v>
      </c>
      <c r="F41" s="77">
        <v>21</v>
      </c>
      <c r="G41" s="80">
        <f>I41+K41+M41+R41+T41+V41+X41</f>
        <v>194</v>
      </c>
      <c r="H41" s="80">
        <f>+J41+L41+N41+S41+U41+W41+Y41</f>
        <v>186</v>
      </c>
      <c r="I41" s="77">
        <v>150</v>
      </c>
      <c r="J41" s="77">
        <v>149</v>
      </c>
      <c r="K41" s="77">
        <v>19</v>
      </c>
      <c r="L41" s="77">
        <v>15</v>
      </c>
      <c r="M41" s="77">
        <v>11</v>
      </c>
      <c r="N41" s="77">
        <v>8</v>
      </c>
      <c r="O41" s="68"/>
      <c r="P41" s="20" t="s">
        <v>102</v>
      </c>
      <c r="Q41" s="18" t="s">
        <v>77</v>
      </c>
      <c r="R41" s="77"/>
      <c r="S41" s="77"/>
      <c r="T41" s="77"/>
      <c r="U41" s="77"/>
      <c r="V41" s="77">
        <v>8</v>
      </c>
      <c r="W41" s="77">
        <v>8</v>
      </c>
      <c r="X41" s="77">
        <v>6</v>
      </c>
      <c r="Y41" s="77">
        <v>6</v>
      </c>
      <c r="Z41" s="77">
        <v>151</v>
      </c>
      <c r="AA41" s="77">
        <v>148</v>
      </c>
      <c r="AB41" s="63"/>
      <c r="AC41" s="69"/>
      <c r="AD41" s="69"/>
      <c r="AE41" s="68"/>
      <c r="AF41" s="68"/>
    </row>
    <row r="42" spans="1:32" x14ac:dyDescent="0.2">
      <c r="A42" s="20" t="s">
        <v>103</v>
      </c>
      <c r="B42" s="18" t="s">
        <v>104</v>
      </c>
      <c r="C42" s="77">
        <v>30</v>
      </c>
      <c r="D42" s="77">
        <v>29</v>
      </c>
      <c r="E42" s="77">
        <v>24</v>
      </c>
      <c r="F42" s="77">
        <v>24</v>
      </c>
      <c r="G42" s="80">
        <f>I42+K42+M42+R42+T42+V42+X42</f>
        <v>243</v>
      </c>
      <c r="H42" s="80">
        <f>+J42+L42+N42+S42+U42+W42+Y42</f>
        <v>230</v>
      </c>
      <c r="I42" s="77">
        <v>202</v>
      </c>
      <c r="J42" s="77">
        <v>200</v>
      </c>
      <c r="K42" s="77">
        <v>22</v>
      </c>
      <c r="L42" s="77">
        <v>18</v>
      </c>
      <c r="M42" s="77">
        <v>14</v>
      </c>
      <c r="N42" s="77">
        <v>7</v>
      </c>
      <c r="O42" s="68"/>
      <c r="P42" s="20" t="s">
        <v>103</v>
      </c>
      <c r="Q42" s="18" t="s">
        <v>104</v>
      </c>
      <c r="R42" s="77"/>
      <c r="S42" s="77"/>
      <c r="T42" s="77"/>
      <c r="U42" s="77"/>
      <c r="V42" s="77">
        <v>1</v>
      </c>
      <c r="W42" s="77">
        <v>1</v>
      </c>
      <c r="X42" s="77">
        <v>4</v>
      </c>
      <c r="Y42" s="77">
        <v>4</v>
      </c>
      <c r="Z42" s="77">
        <v>209</v>
      </c>
      <c r="AA42" s="77">
        <v>209</v>
      </c>
      <c r="AC42" s="69"/>
      <c r="AD42" s="69"/>
      <c r="AE42" s="68"/>
      <c r="AF42" s="68"/>
    </row>
    <row r="43" spans="1:32" x14ac:dyDescent="0.2">
      <c r="A43" s="82" t="s">
        <v>105</v>
      </c>
      <c r="B43" s="83" t="s">
        <v>106</v>
      </c>
      <c r="C43" s="84">
        <v>624</v>
      </c>
      <c r="D43" s="84">
        <v>601</v>
      </c>
      <c r="E43" s="84">
        <v>455</v>
      </c>
      <c r="F43" s="84">
        <v>452</v>
      </c>
      <c r="G43" s="80">
        <f>I43+K43+M43+R43+T43+V43+X43</f>
        <v>4620</v>
      </c>
      <c r="H43" s="80">
        <f>+J43+L43+N43+S43+U43+W43+Y43</f>
        <v>4391</v>
      </c>
      <c r="I43" s="84">
        <v>4004</v>
      </c>
      <c r="J43" s="84">
        <v>3996</v>
      </c>
      <c r="K43" s="84">
        <v>313</v>
      </c>
      <c r="L43" s="84">
        <v>236</v>
      </c>
      <c r="M43" s="84">
        <v>301</v>
      </c>
      <c r="N43" s="84">
        <v>157</v>
      </c>
      <c r="O43" s="68"/>
      <c r="P43" s="79" t="s">
        <v>105</v>
      </c>
      <c r="Q43" s="18" t="s">
        <v>106</v>
      </c>
      <c r="R43" s="77">
        <v>2</v>
      </c>
      <c r="S43" s="77">
        <v>2</v>
      </c>
      <c r="T43" s="77"/>
      <c r="U43" s="77"/>
      <c r="V43" s="77"/>
      <c r="W43" s="77"/>
      <c r="X43" s="77"/>
      <c r="Y43" s="77"/>
      <c r="Z43" s="77">
        <v>4340</v>
      </c>
      <c r="AA43" s="77">
        <v>4331</v>
      </c>
      <c r="AC43" s="69"/>
      <c r="AD43" s="69"/>
      <c r="AE43" s="68"/>
      <c r="AF43" s="68"/>
    </row>
    <row r="44" spans="1:32" x14ac:dyDescent="0.2">
      <c r="A44" s="70"/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3"/>
      <c r="AC44" s="69"/>
      <c r="AD44" s="69"/>
      <c r="AE44" s="68"/>
      <c r="AF44" s="68"/>
    </row>
    <row r="45" spans="1:32" x14ac:dyDescent="0.2">
      <c r="A45" s="264" t="s">
        <v>146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68"/>
      <c r="P45" s="68"/>
      <c r="Q45" s="68"/>
      <c r="R45" s="63"/>
      <c r="S45" s="63"/>
      <c r="T45" s="63"/>
      <c r="U45" s="63"/>
      <c r="V45" s="73"/>
      <c r="W45" s="63"/>
      <c r="X45" s="63"/>
      <c r="Y45" s="63"/>
      <c r="Z45" s="63"/>
      <c r="AA45" s="63"/>
      <c r="AB45" s="63"/>
      <c r="AC45" s="74"/>
      <c r="AD45" s="74"/>
      <c r="AE45" s="63"/>
      <c r="AF45" s="73"/>
    </row>
    <row r="46" spans="1:32" x14ac:dyDescent="0.2">
      <c r="A46" s="264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68"/>
      <c r="P46" s="1"/>
      <c r="Q46" s="1"/>
      <c r="R46" s="1"/>
      <c r="S46" s="1"/>
      <c r="T46" s="1"/>
      <c r="U46" s="1"/>
      <c r="V46" s="35"/>
      <c r="W46" s="35"/>
      <c r="X46" s="1"/>
      <c r="Y46" s="1"/>
      <c r="Z46" s="1"/>
      <c r="AA46" s="1"/>
      <c r="AC46" s="74"/>
      <c r="AD46" s="74"/>
      <c r="AE46" s="74"/>
      <c r="AF46" s="74"/>
    </row>
    <row r="47" spans="1:32" x14ac:dyDescent="0.2">
      <c r="A47" s="1"/>
      <c r="B47" s="33"/>
      <c r="C47" s="1"/>
      <c r="D47" s="1"/>
      <c r="E47" s="5"/>
      <c r="F47" s="1"/>
      <c r="G47" s="1"/>
      <c r="H47" s="1"/>
      <c r="I47" s="5"/>
      <c r="J47" s="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35"/>
      <c r="W47" s="35"/>
      <c r="X47" s="1"/>
      <c r="Y47" s="1"/>
      <c r="Z47" s="1"/>
      <c r="AA47" s="1"/>
    </row>
    <row r="48" spans="1:32" x14ac:dyDescent="0.2">
      <c r="A48" s="1"/>
      <c r="B48" s="33"/>
      <c r="C48" s="1"/>
      <c r="D48" s="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35"/>
      <c r="W48" s="33"/>
      <c r="X48" s="33"/>
      <c r="Y48" s="33"/>
      <c r="Z48" s="1"/>
      <c r="AA48" s="1"/>
    </row>
    <row r="49" spans="1:27" x14ac:dyDescent="0.2">
      <c r="A49" s="1"/>
      <c r="B49" s="3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35"/>
      <c r="W49" s="35"/>
      <c r="X49" s="1"/>
      <c r="Y49" s="1"/>
      <c r="Z49" s="1"/>
      <c r="AA49" s="1"/>
    </row>
    <row r="50" spans="1:27" x14ac:dyDescent="0.2">
      <c r="A50" s="1"/>
      <c r="B50" s="33"/>
      <c r="C50" s="1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35"/>
      <c r="W50" s="35"/>
      <c r="X50" s="1"/>
      <c r="Y50" s="1"/>
      <c r="Z50" s="1"/>
      <c r="AA50" s="1"/>
    </row>
    <row r="51" spans="1:27" x14ac:dyDescent="0.2">
      <c r="A51" s="1"/>
      <c r="B51" s="33"/>
      <c r="C51" s="1"/>
      <c r="D51" s="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35"/>
      <c r="W51" s="35"/>
      <c r="X51" s="1"/>
      <c r="Y51" s="1"/>
      <c r="Z51" s="1"/>
      <c r="AA51" s="1"/>
    </row>
    <row r="52" spans="1:27" x14ac:dyDescent="0.2">
      <c r="A52" s="1"/>
      <c r="B52" s="33"/>
      <c r="C52" s="1"/>
      <c r="D52" s="5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35"/>
      <c r="W52" s="35"/>
      <c r="X52" s="1"/>
      <c r="Y52" s="1"/>
      <c r="Z52" s="1"/>
      <c r="AA52" s="1"/>
    </row>
    <row r="53" spans="1:27" x14ac:dyDescent="0.2">
      <c r="A53" s="1"/>
      <c r="B53" s="33"/>
      <c r="C53" s="1"/>
      <c r="D53" s="5"/>
      <c r="E53" s="1"/>
      <c r="F53" s="1"/>
      <c r="G53" s="1"/>
      <c r="H53" s="1"/>
      <c r="I53" s="1"/>
      <c r="J53" s="5"/>
      <c r="K53" s="1"/>
      <c r="L53" s="1"/>
      <c r="M53" s="1"/>
      <c r="N53" s="1"/>
      <c r="O53" s="1"/>
      <c r="P53" s="75"/>
      <c r="Q53" s="75"/>
      <c r="R53" s="75"/>
      <c r="S53" s="75"/>
      <c r="T53" s="75"/>
      <c r="U53" s="75"/>
      <c r="V53" s="31"/>
      <c r="W53" s="31"/>
    </row>
    <row r="54" spans="1:27" x14ac:dyDescent="0.2">
      <c r="D54" s="75"/>
      <c r="E54" s="75"/>
      <c r="F54" s="75"/>
      <c r="G54" s="75"/>
      <c r="H54" s="75"/>
      <c r="J54" s="75"/>
      <c r="K54" s="75"/>
      <c r="L54" s="75"/>
      <c r="M54" s="75"/>
      <c r="N54" s="75"/>
      <c r="O54" s="75"/>
      <c r="P54" s="76"/>
      <c r="Q54" s="76"/>
      <c r="R54" s="76"/>
      <c r="S54" s="76"/>
      <c r="T54" s="76"/>
      <c r="U54" s="76"/>
      <c r="V54" s="31"/>
      <c r="W54" s="31"/>
    </row>
    <row r="55" spans="1:27" x14ac:dyDescent="0.2">
      <c r="D55" s="76"/>
      <c r="E55" s="76"/>
      <c r="F55" s="76"/>
      <c r="H55" s="76"/>
      <c r="J55" s="76"/>
      <c r="K55" s="76"/>
      <c r="L55" s="76"/>
      <c r="M55" s="76"/>
      <c r="N55" s="76"/>
      <c r="O55" s="76"/>
    </row>
  </sheetData>
  <mergeCells count="38">
    <mergeCell ref="P2:T2"/>
    <mergeCell ref="A5:N5"/>
    <mergeCell ref="A6:N6"/>
    <mergeCell ref="A7:N7"/>
    <mergeCell ref="A12:A15"/>
    <mergeCell ref="B12:B15"/>
    <mergeCell ref="C12:D13"/>
    <mergeCell ref="E12:F13"/>
    <mergeCell ref="G12:H13"/>
    <mergeCell ref="I12:N12"/>
    <mergeCell ref="C14:C15"/>
    <mergeCell ref="E14:E15"/>
    <mergeCell ref="G14:G15"/>
    <mergeCell ref="I14:I15"/>
    <mergeCell ref="I13:J13"/>
    <mergeCell ref="Z12:AA13"/>
    <mergeCell ref="K14:K15"/>
    <mergeCell ref="K13:L13"/>
    <mergeCell ref="M13:N13"/>
    <mergeCell ref="R13:S13"/>
    <mergeCell ref="T13:U13"/>
    <mergeCell ref="M14:M15"/>
    <mergeCell ref="X13:Y13"/>
    <mergeCell ref="V13:W13"/>
    <mergeCell ref="AA14:AA15"/>
    <mergeCell ref="Y14:Y15"/>
    <mergeCell ref="Z14:Z15"/>
    <mergeCell ref="A45:N46"/>
    <mergeCell ref="U14:U15"/>
    <mergeCell ref="V14:V15"/>
    <mergeCell ref="W14:W15"/>
    <mergeCell ref="X14:X15"/>
    <mergeCell ref="R14:R15"/>
    <mergeCell ref="S14:S15"/>
    <mergeCell ref="T14:T15"/>
    <mergeCell ref="P12:P15"/>
    <mergeCell ref="Q12:Q15"/>
    <mergeCell ref="R12:Y12"/>
  </mergeCells>
  <pageMargins left="1.36" right="0.7" top="0.75" bottom="0.75" header="0.3" footer="0.3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5482-A0B6-4C4F-8D8F-4070CB5B8A38}">
  <sheetPr>
    <tabColor rgb="FFFFFF00"/>
  </sheetPr>
  <dimension ref="A1:U45"/>
  <sheetViews>
    <sheetView workbookViewId="0">
      <selection activeCell="T23" sqref="T23"/>
    </sheetView>
  </sheetViews>
  <sheetFormatPr defaultRowHeight="12.75" x14ac:dyDescent="0.2"/>
  <cols>
    <col min="1" max="1" width="4.42578125" style="147" customWidth="1"/>
    <col min="2" max="2" width="21.85546875" style="147" customWidth="1"/>
    <col min="3" max="3" width="7" style="147" customWidth="1"/>
    <col min="4" max="4" width="8.7109375" style="147" customWidth="1"/>
    <col min="5" max="6" width="5.85546875" style="147" customWidth="1"/>
    <col min="7" max="7" width="8.140625" style="147" customWidth="1"/>
    <col min="8" max="11" width="7.42578125" style="147" customWidth="1"/>
    <col min="12" max="12" width="4.85546875" style="147" customWidth="1"/>
    <col min="13" max="15" width="5.28515625" style="147" customWidth="1"/>
    <col min="16" max="16" width="13.140625" style="147" customWidth="1"/>
    <col min="17" max="17" width="9.5703125" style="147" customWidth="1"/>
    <col min="18" max="18" width="10.140625" style="147" customWidth="1"/>
    <col min="19" max="19" width="9.140625" style="166"/>
    <col min="20" max="20" width="10.42578125" style="147" customWidth="1"/>
    <col min="21" max="21" width="10.85546875" style="147" customWidth="1"/>
    <col min="22" max="16384" width="9.140625" style="147"/>
  </cols>
  <sheetData>
    <row r="1" spans="1:21" x14ac:dyDescent="0.2">
      <c r="A1" s="295" t="s">
        <v>147</v>
      </c>
      <c r="B1" s="295"/>
      <c r="C1" s="295"/>
      <c r="D1" s="295"/>
      <c r="E1" s="295"/>
      <c r="F1" s="295"/>
      <c r="G1" s="295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3" spans="1:21" x14ac:dyDescent="0.2">
      <c r="A3" s="296" t="s">
        <v>148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5" spans="1:21" s="168" customFormat="1" ht="45.75" customHeight="1" x14ac:dyDescent="0.2">
      <c r="A5" s="297" t="s">
        <v>149</v>
      </c>
      <c r="B5" s="297" t="s">
        <v>150</v>
      </c>
      <c r="C5" s="298" t="s">
        <v>151</v>
      </c>
      <c r="D5" s="299" t="s">
        <v>152</v>
      </c>
      <c r="E5" s="299"/>
      <c r="F5" s="299"/>
      <c r="G5" s="300" t="s">
        <v>153</v>
      </c>
      <c r="H5" s="301" t="s">
        <v>154</v>
      </c>
      <c r="I5" s="301"/>
      <c r="J5" s="301"/>
      <c r="K5" s="301"/>
      <c r="L5" s="301"/>
      <c r="M5" s="302" t="s">
        <v>155</v>
      </c>
      <c r="N5" s="302"/>
      <c r="O5" s="302"/>
      <c r="P5" s="303" t="s">
        <v>156</v>
      </c>
      <c r="Q5" s="293" t="s">
        <v>157</v>
      </c>
      <c r="R5" s="293"/>
      <c r="S5" s="291"/>
      <c r="T5" s="292"/>
      <c r="U5" s="292"/>
    </row>
    <row r="6" spans="1:21" ht="59.25" x14ac:dyDescent="0.2">
      <c r="A6" s="297"/>
      <c r="B6" s="297"/>
      <c r="C6" s="298"/>
      <c r="D6" s="149" t="s">
        <v>158</v>
      </c>
      <c r="E6" s="149" t="s">
        <v>159</v>
      </c>
      <c r="F6" s="149" t="s">
        <v>160</v>
      </c>
      <c r="G6" s="300"/>
      <c r="H6" s="150" t="s">
        <v>11</v>
      </c>
      <c r="I6" s="150" t="s">
        <v>12</v>
      </c>
      <c r="J6" s="150" t="s">
        <v>13</v>
      </c>
      <c r="K6" s="150" t="s">
        <v>14</v>
      </c>
      <c r="L6" s="150" t="s">
        <v>15</v>
      </c>
      <c r="M6" s="152" t="s">
        <v>161</v>
      </c>
      <c r="N6" s="152" t="s">
        <v>18</v>
      </c>
      <c r="O6" s="152" t="s">
        <v>162</v>
      </c>
      <c r="P6" s="303"/>
      <c r="Q6" s="151" t="s">
        <v>163</v>
      </c>
      <c r="R6" s="151" t="s">
        <v>164</v>
      </c>
      <c r="S6" s="291"/>
      <c r="T6" s="292"/>
      <c r="U6" s="292"/>
    </row>
    <row r="7" spans="1:21" x14ac:dyDescent="0.2">
      <c r="A7" s="294" t="s">
        <v>165</v>
      </c>
      <c r="B7" s="294"/>
      <c r="C7" s="153">
        <f t="shared" ref="C7:R7" si="0">+C8+C14+C21+C29+C33+C43</f>
        <v>1407</v>
      </c>
      <c r="D7" s="307">
        <f t="shared" si="0"/>
        <v>1002</v>
      </c>
      <c r="E7" s="307">
        <f t="shared" si="0"/>
        <v>22</v>
      </c>
      <c r="F7" s="153">
        <f t="shared" si="0"/>
        <v>383</v>
      </c>
      <c r="G7" s="153">
        <f t="shared" si="0"/>
        <v>9226</v>
      </c>
      <c r="H7" s="153">
        <f t="shared" si="0"/>
        <v>1916</v>
      </c>
      <c r="I7" s="153">
        <f t="shared" si="0"/>
        <v>2108</v>
      </c>
      <c r="J7" s="153">
        <f t="shared" si="0"/>
        <v>2234</v>
      </c>
      <c r="K7" s="153">
        <f t="shared" si="0"/>
        <v>2352</v>
      </c>
      <c r="L7" s="153">
        <f t="shared" si="0"/>
        <v>189</v>
      </c>
      <c r="M7" s="153">
        <f t="shared" si="0"/>
        <v>0</v>
      </c>
      <c r="N7" s="153">
        <f t="shared" si="0"/>
        <v>427</v>
      </c>
      <c r="O7" s="153">
        <f t="shared" si="0"/>
        <v>0</v>
      </c>
      <c r="P7" s="153">
        <f t="shared" si="0"/>
        <v>264818</v>
      </c>
      <c r="Q7" s="153">
        <f t="shared" si="0"/>
        <v>253158</v>
      </c>
      <c r="R7" s="153">
        <f t="shared" si="0"/>
        <v>11660</v>
      </c>
      <c r="S7" s="167"/>
    </row>
    <row r="8" spans="1:21" x14ac:dyDescent="0.2">
      <c r="A8" s="288" t="s">
        <v>166</v>
      </c>
      <c r="B8" s="288"/>
      <c r="C8" s="155">
        <f t="shared" ref="C8:R8" si="1">SUM(C9:C13)</f>
        <v>201</v>
      </c>
      <c r="D8" s="307">
        <f t="shared" si="1"/>
        <v>172</v>
      </c>
      <c r="E8" s="307">
        <f t="shared" si="1"/>
        <v>17</v>
      </c>
      <c r="F8" s="155">
        <f t="shared" si="1"/>
        <v>12</v>
      </c>
      <c r="G8" s="155">
        <f t="shared" si="1"/>
        <v>1256</v>
      </c>
      <c r="H8" s="155">
        <f t="shared" si="1"/>
        <v>259</v>
      </c>
      <c r="I8" s="155">
        <f t="shared" si="1"/>
        <v>287</v>
      </c>
      <c r="J8" s="155">
        <f t="shared" si="1"/>
        <v>280</v>
      </c>
      <c r="K8" s="155">
        <f t="shared" si="1"/>
        <v>273</v>
      </c>
      <c r="L8" s="155">
        <f t="shared" si="1"/>
        <v>29</v>
      </c>
      <c r="M8" s="155">
        <f t="shared" si="1"/>
        <v>0</v>
      </c>
      <c r="N8" s="155">
        <f t="shared" si="1"/>
        <v>128</v>
      </c>
      <c r="O8" s="155">
        <f t="shared" si="1"/>
        <v>0</v>
      </c>
      <c r="P8" s="155">
        <f t="shared" si="1"/>
        <v>34000</v>
      </c>
      <c r="Q8" s="155">
        <f t="shared" si="1"/>
        <v>30717</v>
      </c>
      <c r="R8" s="155">
        <f t="shared" si="1"/>
        <v>3283</v>
      </c>
      <c r="S8" s="167"/>
    </row>
    <row r="9" spans="1:21" x14ac:dyDescent="0.2">
      <c r="A9" s="156">
        <v>1</v>
      </c>
      <c r="B9" s="157" t="s">
        <v>167</v>
      </c>
      <c r="C9" s="158">
        <f>SUM(D9:F9)</f>
        <v>62</v>
      </c>
      <c r="D9" s="308">
        <v>41</v>
      </c>
      <c r="E9" s="308">
        <v>15</v>
      </c>
      <c r="F9" s="158">
        <v>6</v>
      </c>
      <c r="G9" s="158">
        <f>H9+I9+J9+K9+L9+M9+N9+O9</f>
        <v>403</v>
      </c>
      <c r="H9" s="158">
        <v>87</v>
      </c>
      <c r="I9" s="158">
        <v>101</v>
      </c>
      <c r="J9" s="158">
        <v>98</v>
      </c>
      <c r="K9" s="158">
        <v>79</v>
      </c>
      <c r="L9" s="158">
        <v>14</v>
      </c>
      <c r="M9" s="158"/>
      <c r="N9" s="158">
        <v>24</v>
      </c>
      <c r="O9" s="158"/>
      <c r="P9" s="158">
        <f>SUM(Q9:R9)</f>
        <v>10428</v>
      </c>
      <c r="Q9" s="158">
        <v>9671</v>
      </c>
      <c r="R9" s="158">
        <v>757</v>
      </c>
      <c r="S9" s="167"/>
    </row>
    <row r="10" spans="1:21" x14ac:dyDescent="0.2">
      <c r="A10" s="156">
        <v>2</v>
      </c>
      <c r="B10" s="157" t="s">
        <v>168</v>
      </c>
      <c r="C10" s="158">
        <f>SUM(D10:F10)</f>
        <v>31</v>
      </c>
      <c r="D10" s="308">
        <v>31</v>
      </c>
      <c r="E10" s="308"/>
      <c r="F10" s="158"/>
      <c r="G10" s="158">
        <f>H10+I10+J10+K10+L10+M10+N10+O10</f>
        <v>172</v>
      </c>
      <c r="H10" s="158">
        <v>39</v>
      </c>
      <c r="I10" s="158">
        <v>38</v>
      </c>
      <c r="J10" s="158">
        <v>35</v>
      </c>
      <c r="K10" s="158">
        <v>40</v>
      </c>
      <c r="L10" s="158">
        <v>2</v>
      </c>
      <c r="M10" s="158"/>
      <c r="N10" s="158">
        <v>18</v>
      </c>
      <c r="O10" s="158"/>
      <c r="P10" s="158">
        <f t="shared" ref="P10:P13" si="2">SUM(Q10:R10)</f>
        <v>4300</v>
      </c>
      <c r="Q10" s="158">
        <v>3900</v>
      </c>
      <c r="R10" s="158">
        <v>400</v>
      </c>
      <c r="S10" s="167"/>
    </row>
    <row r="11" spans="1:21" x14ac:dyDescent="0.2">
      <c r="A11" s="156">
        <v>3</v>
      </c>
      <c r="B11" s="157" t="s">
        <v>82</v>
      </c>
      <c r="C11" s="158">
        <f>SUM(D11:F11)</f>
        <v>39</v>
      </c>
      <c r="D11" s="308">
        <v>38</v>
      </c>
      <c r="E11" s="308"/>
      <c r="F11" s="158">
        <v>1</v>
      </c>
      <c r="G11" s="158">
        <f>H11+I11+J11+K11+L11+M11+N11+O11</f>
        <v>188</v>
      </c>
      <c r="H11" s="158">
        <v>44</v>
      </c>
      <c r="I11" s="158">
        <v>46</v>
      </c>
      <c r="J11" s="158">
        <v>42</v>
      </c>
      <c r="K11" s="158">
        <v>45</v>
      </c>
      <c r="L11" s="158">
        <v>6</v>
      </c>
      <c r="M11" s="158"/>
      <c r="N11" s="158">
        <v>5</v>
      </c>
      <c r="O11" s="158"/>
      <c r="P11" s="158">
        <f t="shared" si="2"/>
        <v>4931</v>
      </c>
      <c r="Q11" s="158">
        <v>4843</v>
      </c>
      <c r="R11" s="158">
        <v>88</v>
      </c>
      <c r="S11" s="167"/>
    </row>
    <row r="12" spans="1:21" x14ac:dyDescent="0.2">
      <c r="A12" s="156">
        <v>4</v>
      </c>
      <c r="B12" s="157" t="s">
        <v>83</v>
      </c>
      <c r="C12" s="158">
        <f>SUM(D12:F12)</f>
        <v>32</v>
      </c>
      <c r="D12" s="308">
        <v>31</v>
      </c>
      <c r="E12" s="308"/>
      <c r="F12" s="158">
        <v>1</v>
      </c>
      <c r="G12" s="158">
        <f>H12+I12+J12+K12+L12+M12+N12+O12</f>
        <v>244</v>
      </c>
      <c r="H12" s="158">
        <v>40</v>
      </c>
      <c r="I12" s="158">
        <v>48</v>
      </c>
      <c r="J12" s="158">
        <v>49</v>
      </c>
      <c r="K12" s="158">
        <v>49</v>
      </c>
      <c r="L12" s="158">
        <v>7</v>
      </c>
      <c r="M12" s="158"/>
      <c r="N12" s="158">
        <v>51</v>
      </c>
      <c r="O12" s="158"/>
      <c r="P12" s="158">
        <f t="shared" si="2"/>
        <v>7009</v>
      </c>
      <c r="Q12" s="158">
        <v>5736</v>
      </c>
      <c r="R12" s="158">
        <v>1273</v>
      </c>
      <c r="S12" s="167"/>
    </row>
    <row r="13" spans="1:21" x14ac:dyDescent="0.2">
      <c r="A13" s="156">
        <v>5</v>
      </c>
      <c r="B13" s="157" t="s">
        <v>84</v>
      </c>
      <c r="C13" s="158">
        <f>SUM(D13:F13)</f>
        <v>37</v>
      </c>
      <c r="D13" s="308">
        <v>31</v>
      </c>
      <c r="E13" s="308">
        <v>2</v>
      </c>
      <c r="F13" s="158">
        <v>4</v>
      </c>
      <c r="G13" s="158">
        <f>H13+I13+J13+K13+L13+M13+N13+O13</f>
        <v>249</v>
      </c>
      <c r="H13" s="158">
        <v>49</v>
      </c>
      <c r="I13" s="158">
        <v>54</v>
      </c>
      <c r="J13" s="158">
        <v>56</v>
      </c>
      <c r="K13" s="158">
        <v>60</v>
      </c>
      <c r="L13" s="158"/>
      <c r="M13" s="158"/>
      <c r="N13" s="158">
        <v>30</v>
      </c>
      <c r="O13" s="158"/>
      <c r="P13" s="158">
        <f t="shared" si="2"/>
        <v>7332</v>
      </c>
      <c r="Q13" s="158">
        <v>6567</v>
      </c>
      <c r="R13" s="158">
        <v>765</v>
      </c>
      <c r="S13" s="167"/>
    </row>
    <row r="14" spans="1:21" x14ac:dyDescent="0.2">
      <c r="A14" s="288" t="s">
        <v>169</v>
      </c>
      <c r="B14" s="288"/>
      <c r="C14" s="155">
        <f>SUM(C15:C20)</f>
        <v>231</v>
      </c>
      <c r="D14" s="307">
        <f>SUM(D15:D20)</f>
        <v>212</v>
      </c>
      <c r="E14" s="307">
        <f t="shared" ref="E14:R14" si="3">SUM(E15:E20)</f>
        <v>0</v>
      </c>
      <c r="F14" s="155">
        <f t="shared" si="3"/>
        <v>19</v>
      </c>
      <c r="G14" s="155">
        <f t="shared" si="3"/>
        <v>1522</v>
      </c>
      <c r="H14" s="155">
        <f t="shared" si="3"/>
        <v>305</v>
      </c>
      <c r="I14" s="155">
        <f t="shared" si="3"/>
        <v>299</v>
      </c>
      <c r="J14" s="155">
        <f t="shared" si="3"/>
        <v>335</v>
      </c>
      <c r="K14" s="155">
        <f t="shared" si="3"/>
        <v>370</v>
      </c>
      <c r="L14" s="155">
        <f t="shared" si="3"/>
        <v>27</v>
      </c>
      <c r="M14" s="155">
        <f t="shared" si="3"/>
        <v>0</v>
      </c>
      <c r="N14" s="155">
        <f t="shared" si="3"/>
        <v>186</v>
      </c>
      <c r="O14" s="155">
        <f t="shared" si="3"/>
        <v>0</v>
      </c>
      <c r="P14" s="155">
        <f t="shared" si="3"/>
        <v>44736</v>
      </c>
      <c r="Q14" s="155">
        <f t="shared" si="3"/>
        <v>39593</v>
      </c>
      <c r="R14" s="155">
        <f t="shared" si="3"/>
        <v>5143</v>
      </c>
      <c r="S14" s="167"/>
    </row>
    <row r="15" spans="1:21" x14ac:dyDescent="0.2">
      <c r="A15" s="156">
        <v>1</v>
      </c>
      <c r="B15" s="157" t="s">
        <v>86</v>
      </c>
      <c r="C15" s="158">
        <f t="shared" ref="C15:C20" si="4">SUM(D15:F15)</f>
        <v>35</v>
      </c>
      <c r="D15" s="308">
        <v>35</v>
      </c>
      <c r="E15" s="308"/>
      <c r="F15" s="158"/>
      <c r="G15" s="158">
        <f t="shared" ref="G15:G20" si="5">H15+I15+J15+K15+L15+M15+N15+O15</f>
        <v>233</v>
      </c>
      <c r="H15" s="158">
        <v>39</v>
      </c>
      <c r="I15" s="158">
        <v>40</v>
      </c>
      <c r="J15" s="158">
        <v>54</v>
      </c>
      <c r="K15" s="158">
        <v>57</v>
      </c>
      <c r="L15" s="158">
        <v>3</v>
      </c>
      <c r="M15" s="158"/>
      <c r="N15" s="158">
        <v>40</v>
      </c>
      <c r="O15" s="158"/>
      <c r="P15" s="158">
        <f t="shared" ref="P15:P32" si="6">SUM(Q15:R15)</f>
        <v>6820</v>
      </c>
      <c r="Q15" s="158">
        <v>5647</v>
      </c>
      <c r="R15" s="158">
        <v>1173</v>
      </c>
      <c r="S15" s="167"/>
    </row>
    <row r="16" spans="1:21" x14ac:dyDescent="0.2">
      <c r="A16" s="156">
        <v>2</v>
      </c>
      <c r="B16" s="157" t="s">
        <v>87</v>
      </c>
      <c r="C16" s="158">
        <f t="shared" si="4"/>
        <v>41</v>
      </c>
      <c r="D16" s="308">
        <v>36</v>
      </c>
      <c r="E16" s="308"/>
      <c r="F16" s="158">
        <v>5</v>
      </c>
      <c r="G16" s="158">
        <f t="shared" si="5"/>
        <v>242</v>
      </c>
      <c r="H16" s="158">
        <v>54</v>
      </c>
      <c r="I16" s="158">
        <v>47</v>
      </c>
      <c r="J16" s="158">
        <v>55</v>
      </c>
      <c r="K16" s="158">
        <v>57</v>
      </c>
      <c r="L16" s="158">
        <v>7</v>
      </c>
      <c r="M16" s="158"/>
      <c r="N16" s="158">
        <v>22</v>
      </c>
      <c r="O16" s="158"/>
      <c r="P16" s="158">
        <f t="shared" si="6"/>
        <v>7181</v>
      </c>
      <c r="Q16" s="158">
        <v>6437</v>
      </c>
      <c r="R16" s="158">
        <v>744</v>
      </c>
      <c r="S16" s="167"/>
    </row>
    <row r="17" spans="1:19" x14ac:dyDescent="0.2">
      <c r="A17" s="156">
        <v>3</v>
      </c>
      <c r="B17" s="157" t="s">
        <v>88</v>
      </c>
      <c r="C17" s="158">
        <f t="shared" si="4"/>
        <v>22</v>
      </c>
      <c r="D17" s="308">
        <v>22</v>
      </c>
      <c r="E17" s="308"/>
      <c r="F17" s="158"/>
      <c r="G17" s="158">
        <f t="shared" si="5"/>
        <v>156</v>
      </c>
      <c r="H17" s="158">
        <v>24</v>
      </c>
      <c r="I17" s="158">
        <v>28</v>
      </c>
      <c r="J17" s="158">
        <v>30</v>
      </c>
      <c r="K17" s="158">
        <v>34</v>
      </c>
      <c r="L17" s="158">
        <v>9</v>
      </c>
      <c r="M17" s="158"/>
      <c r="N17" s="158">
        <v>31</v>
      </c>
      <c r="O17" s="158"/>
      <c r="P17" s="158">
        <f t="shared" si="6"/>
        <v>3813</v>
      </c>
      <c r="Q17" s="158">
        <v>3208</v>
      </c>
      <c r="R17" s="158">
        <v>605</v>
      </c>
      <c r="S17" s="167"/>
    </row>
    <row r="18" spans="1:19" x14ac:dyDescent="0.2">
      <c r="A18" s="156">
        <v>4</v>
      </c>
      <c r="B18" s="157" t="s">
        <v>170</v>
      </c>
      <c r="C18" s="158">
        <f t="shared" si="4"/>
        <v>38</v>
      </c>
      <c r="D18" s="308">
        <v>31</v>
      </c>
      <c r="E18" s="308"/>
      <c r="F18" s="158">
        <v>7</v>
      </c>
      <c r="G18" s="158">
        <f t="shared" si="5"/>
        <v>310</v>
      </c>
      <c r="H18" s="158">
        <v>78</v>
      </c>
      <c r="I18" s="158">
        <v>76</v>
      </c>
      <c r="J18" s="158">
        <v>77</v>
      </c>
      <c r="K18" s="158">
        <v>78</v>
      </c>
      <c r="L18" s="158">
        <v>1</v>
      </c>
      <c r="M18" s="158"/>
      <c r="N18" s="158"/>
      <c r="O18" s="158"/>
      <c r="P18" s="158">
        <f t="shared" si="6"/>
        <v>8907</v>
      </c>
      <c r="Q18" s="158">
        <v>8907</v>
      </c>
      <c r="R18" s="158"/>
      <c r="S18" s="167"/>
    </row>
    <row r="19" spans="1:19" x14ac:dyDescent="0.2">
      <c r="A19" s="156">
        <v>5</v>
      </c>
      <c r="B19" s="157" t="s">
        <v>90</v>
      </c>
      <c r="C19" s="158">
        <f t="shared" si="4"/>
        <v>49</v>
      </c>
      <c r="D19" s="308">
        <v>45</v>
      </c>
      <c r="E19" s="308"/>
      <c r="F19" s="158">
        <v>4</v>
      </c>
      <c r="G19" s="158">
        <f t="shared" si="5"/>
        <v>276</v>
      </c>
      <c r="H19" s="158">
        <v>56</v>
      </c>
      <c r="I19" s="158">
        <v>52</v>
      </c>
      <c r="J19" s="158">
        <v>55</v>
      </c>
      <c r="K19" s="158">
        <v>70</v>
      </c>
      <c r="L19" s="158">
        <v>4</v>
      </c>
      <c r="M19" s="158"/>
      <c r="N19" s="158">
        <v>39</v>
      </c>
      <c r="O19" s="158"/>
      <c r="P19" s="158">
        <f t="shared" si="6"/>
        <v>8638</v>
      </c>
      <c r="Q19" s="158">
        <v>7478</v>
      </c>
      <c r="R19" s="158">
        <v>1160</v>
      </c>
      <c r="S19" s="167"/>
    </row>
    <row r="20" spans="1:19" x14ac:dyDescent="0.2">
      <c r="A20" s="156">
        <v>6</v>
      </c>
      <c r="B20" s="157" t="s">
        <v>91</v>
      </c>
      <c r="C20" s="158">
        <f t="shared" si="4"/>
        <v>46</v>
      </c>
      <c r="D20" s="308">
        <v>43</v>
      </c>
      <c r="E20" s="308"/>
      <c r="F20" s="158">
        <v>3</v>
      </c>
      <c r="G20" s="158">
        <f t="shared" si="5"/>
        <v>305</v>
      </c>
      <c r="H20" s="158">
        <v>54</v>
      </c>
      <c r="I20" s="158">
        <v>56</v>
      </c>
      <c r="J20" s="158">
        <v>64</v>
      </c>
      <c r="K20" s="158">
        <v>74</v>
      </c>
      <c r="L20" s="158">
        <v>3</v>
      </c>
      <c r="M20" s="158"/>
      <c r="N20" s="158">
        <v>54</v>
      </c>
      <c r="O20" s="158"/>
      <c r="P20" s="158">
        <f t="shared" si="6"/>
        <v>9377</v>
      </c>
      <c r="Q20" s="158">
        <v>7916</v>
      </c>
      <c r="R20" s="158">
        <v>1461</v>
      </c>
      <c r="S20" s="167"/>
    </row>
    <row r="21" spans="1:19" x14ac:dyDescent="0.2">
      <c r="A21" s="288" t="s">
        <v>171</v>
      </c>
      <c r="B21" s="288"/>
      <c r="C21" s="155">
        <f>SUM(C22:C28)</f>
        <v>213</v>
      </c>
      <c r="D21" s="307">
        <f>SUM(D22:D28)</f>
        <v>197</v>
      </c>
      <c r="E21" s="307">
        <f t="shared" ref="E21:O21" si="7">SUM(E22:E28)</f>
        <v>4</v>
      </c>
      <c r="F21" s="155">
        <f t="shared" si="7"/>
        <v>12</v>
      </c>
      <c r="G21" s="155">
        <f t="shared" si="7"/>
        <v>1330</v>
      </c>
      <c r="H21" s="155">
        <f t="shared" si="7"/>
        <v>269</v>
      </c>
      <c r="I21" s="155">
        <f t="shared" si="7"/>
        <v>289</v>
      </c>
      <c r="J21" s="155">
        <f t="shared" si="7"/>
        <v>306</v>
      </c>
      <c r="K21" s="155">
        <f t="shared" si="7"/>
        <v>333</v>
      </c>
      <c r="L21" s="155">
        <f t="shared" si="7"/>
        <v>52</v>
      </c>
      <c r="M21" s="155">
        <f t="shared" si="7"/>
        <v>0</v>
      </c>
      <c r="N21" s="155">
        <f t="shared" si="7"/>
        <v>81</v>
      </c>
      <c r="O21" s="155">
        <f t="shared" si="7"/>
        <v>0</v>
      </c>
      <c r="P21" s="155">
        <f>SUM(P22:P28)</f>
        <v>38374</v>
      </c>
      <c r="Q21" s="155">
        <f>SUM(Q22:Q28)</f>
        <v>36549</v>
      </c>
      <c r="R21" s="155">
        <f>SUM(R22:R28)</f>
        <v>1825</v>
      </c>
      <c r="S21" s="167"/>
    </row>
    <row r="22" spans="1:19" x14ac:dyDescent="0.2">
      <c r="A22" s="156">
        <v>1</v>
      </c>
      <c r="B22" s="157" t="s">
        <v>93</v>
      </c>
      <c r="C22" s="158">
        <f t="shared" ref="C22:C28" si="8">SUM(D22:F22)</f>
        <v>6</v>
      </c>
      <c r="D22" s="308">
        <v>6</v>
      </c>
      <c r="E22" s="308"/>
      <c r="F22" s="158"/>
      <c r="G22" s="158">
        <f t="shared" ref="G22:G28" si="9">H22+I22+J22+K22+L22+M22+N22+O22</f>
        <v>48</v>
      </c>
      <c r="H22" s="158">
        <v>10</v>
      </c>
      <c r="I22" s="158">
        <v>12</v>
      </c>
      <c r="J22" s="158">
        <v>12</v>
      </c>
      <c r="K22" s="158">
        <v>10</v>
      </c>
      <c r="L22" s="158"/>
      <c r="M22" s="158"/>
      <c r="N22" s="158">
        <v>4</v>
      </c>
      <c r="O22" s="158"/>
      <c r="P22" s="158">
        <f>SUM(Q22:R22)</f>
        <v>1486</v>
      </c>
      <c r="Q22" s="158">
        <v>1405</v>
      </c>
      <c r="R22" s="158">
        <v>81</v>
      </c>
      <c r="S22" s="167"/>
    </row>
    <row r="23" spans="1:19" x14ac:dyDescent="0.2">
      <c r="A23" s="156">
        <v>2</v>
      </c>
      <c r="B23" s="157" t="s">
        <v>172</v>
      </c>
      <c r="C23" s="158">
        <f t="shared" si="8"/>
        <v>38</v>
      </c>
      <c r="D23" s="308">
        <v>31</v>
      </c>
      <c r="E23" s="308"/>
      <c r="F23" s="158">
        <v>7</v>
      </c>
      <c r="G23" s="158">
        <f t="shared" si="9"/>
        <v>277</v>
      </c>
      <c r="H23" s="158">
        <v>64</v>
      </c>
      <c r="I23" s="158">
        <v>65</v>
      </c>
      <c r="J23" s="158">
        <v>68</v>
      </c>
      <c r="K23" s="158">
        <v>76</v>
      </c>
      <c r="L23" s="158">
        <v>2</v>
      </c>
      <c r="M23" s="158"/>
      <c r="N23" s="158">
        <v>2</v>
      </c>
      <c r="O23" s="158"/>
      <c r="P23" s="158">
        <f t="shared" si="6"/>
        <v>8172</v>
      </c>
      <c r="Q23" s="158">
        <v>8125</v>
      </c>
      <c r="R23" s="158">
        <v>47</v>
      </c>
      <c r="S23" s="167"/>
    </row>
    <row r="24" spans="1:19" x14ac:dyDescent="0.2">
      <c r="A24" s="156">
        <v>3</v>
      </c>
      <c r="B24" s="157" t="s">
        <v>95</v>
      </c>
      <c r="C24" s="158">
        <f t="shared" si="8"/>
        <v>34</v>
      </c>
      <c r="D24" s="308">
        <v>33</v>
      </c>
      <c r="E24" s="308"/>
      <c r="F24" s="158">
        <v>1</v>
      </c>
      <c r="G24" s="158">
        <f t="shared" si="9"/>
        <v>176</v>
      </c>
      <c r="H24" s="158">
        <v>33</v>
      </c>
      <c r="I24" s="158">
        <v>36</v>
      </c>
      <c r="J24" s="158">
        <v>34</v>
      </c>
      <c r="K24" s="158">
        <v>39</v>
      </c>
      <c r="L24" s="158">
        <v>24</v>
      </c>
      <c r="M24" s="158"/>
      <c r="N24" s="158">
        <v>10</v>
      </c>
      <c r="O24" s="158"/>
      <c r="P24" s="158">
        <f t="shared" si="6"/>
        <v>5075</v>
      </c>
      <c r="Q24" s="158">
        <v>4808</v>
      </c>
      <c r="R24" s="158">
        <v>267</v>
      </c>
      <c r="S24" s="167"/>
    </row>
    <row r="25" spans="1:19" x14ac:dyDescent="0.2">
      <c r="A25" s="156">
        <v>4</v>
      </c>
      <c r="B25" s="157" t="s">
        <v>96</v>
      </c>
      <c r="C25" s="158">
        <f t="shared" si="8"/>
        <v>22</v>
      </c>
      <c r="D25" s="308">
        <v>22</v>
      </c>
      <c r="E25" s="308"/>
      <c r="F25" s="158"/>
      <c r="G25" s="158">
        <f t="shared" si="9"/>
        <v>113</v>
      </c>
      <c r="H25" s="158">
        <v>25</v>
      </c>
      <c r="I25" s="158">
        <v>21</v>
      </c>
      <c r="J25" s="158">
        <v>25</v>
      </c>
      <c r="K25" s="158">
        <v>30</v>
      </c>
      <c r="L25" s="158">
        <v>1</v>
      </c>
      <c r="M25" s="158"/>
      <c r="N25" s="158">
        <v>11</v>
      </c>
      <c r="O25" s="158"/>
      <c r="P25" s="158">
        <f t="shared" si="6"/>
        <v>3406</v>
      </c>
      <c r="Q25" s="158">
        <v>3099</v>
      </c>
      <c r="R25" s="158">
        <v>307</v>
      </c>
      <c r="S25" s="167"/>
    </row>
    <row r="26" spans="1:19" x14ac:dyDescent="0.2">
      <c r="A26" s="156">
        <v>5</v>
      </c>
      <c r="B26" s="157" t="s">
        <v>97</v>
      </c>
      <c r="C26" s="158">
        <f t="shared" si="8"/>
        <v>32</v>
      </c>
      <c r="D26" s="308">
        <v>28</v>
      </c>
      <c r="E26" s="308">
        <v>4</v>
      </c>
      <c r="F26" s="158"/>
      <c r="G26" s="158">
        <f t="shared" si="9"/>
        <v>196</v>
      </c>
      <c r="H26" s="158">
        <v>35</v>
      </c>
      <c r="I26" s="158">
        <v>49</v>
      </c>
      <c r="J26" s="158">
        <v>51</v>
      </c>
      <c r="K26" s="158">
        <v>55</v>
      </c>
      <c r="L26" s="158"/>
      <c r="M26" s="158"/>
      <c r="N26" s="158">
        <v>6</v>
      </c>
      <c r="O26" s="158"/>
      <c r="P26" s="158">
        <f t="shared" si="6"/>
        <v>6510</v>
      </c>
      <c r="Q26" s="158">
        <v>6391</v>
      </c>
      <c r="R26" s="158">
        <v>119</v>
      </c>
      <c r="S26" s="167"/>
    </row>
    <row r="27" spans="1:19" x14ac:dyDescent="0.2">
      <c r="A27" s="156">
        <v>6</v>
      </c>
      <c r="B27" s="157" t="s">
        <v>98</v>
      </c>
      <c r="C27" s="158">
        <f t="shared" si="8"/>
        <v>40</v>
      </c>
      <c r="D27" s="308">
        <v>39</v>
      </c>
      <c r="E27" s="308"/>
      <c r="F27" s="158">
        <v>1</v>
      </c>
      <c r="G27" s="158">
        <f t="shared" si="9"/>
        <v>266</v>
      </c>
      <c r="H27" s="158">
        <v>53</v>
      </c>
      <c r="I27" s="158">
        <v>58</v>
      </c>
      <c r="J27" s="158">
        <v>63</v>
      </c>
      <c r="K27" s="158">
        <v>64</v>
      </c>
      <c r="L27" s="158">
        <v>19</v>
      </c>
      <c r="M27" s="158"/>
      <c r="N27" s="158">
        <v>9</v>
      </c>
      <c r="O27" s="158"/>
      <c r="P27" s="158">
        <f t="shared" si="6"/>
        <v>6877</v>
      </c>
      <c r="Q27" s="158">
        <v>6634</v>
      </c>
      <c r="R27" s="158">
        <v>243</v>
      </c>
      <c r="S27" s="167"/>
    </row>
    <row r="28" spans="1:19" x14ac:dyDescent="0.2">
      <c r="A28" s="156">
        <v>7</v>
      </c>
      <c r="B28" s="157" t="s">
        <v>99</v>
      </c>
      <c r="C28" s="158">
        <f t="shared" si="8"/>
        <v>41</v>
      </c>
      <c r="D28" s="308">
        <v>38</v>
      </c>
      <c r="E28" s="308"/>
      <c r="F28" s="158">
        <v>3</v>
      </c>
      <c r="G28" s="158">
        <f t="shared" si="9"/>
        <v>254</v>
      </c>
      <c r="H28" s="158">
        <v>49</v>
      </c>
      <c r="I28" s="158">
        <v>48</v>
      </c>
      <c r="J28" s="158">
        <v>53</v>
      </c>
      <c r="K28" s="158">
        <v>59</v>
      </c>
      <c r="L28" s="158">
        <v>6</v>
      </c>
      <c r="M28" s="158"/>
      <c r="N28" s="158">
        <v>39</v>
      </c>
      <c r="O28" s="158"/>
      <c r="P28" s="158">
        <f t="shared" si="6"/>
        <v>6848</v>
      </c>
      <c r="Q28" s="158">
        <v>6087</v>
      </c>
      <c r="R28" s="158">
        <v>761</v>
      </c>
      <c r="S28" s="167"/>
    </row>
    <row r="29" spans="1:19" x14ac:dyDescent="0.2">
      <c r="A29" s="288" t="s">
        <v>173</v>
      </c>
      <c r="B29" s="288"/>
      <c r="C29" s="155">
        <f>SUM(C30:C32)</f>
        <v>90</v>
      </c>
      <c r="D29" s="307">
        <f>SUM(D30:D32)</f>
        <v>89</v>
      </c>
      <c r="E29" s="307">
        <f t="shared" ref="E29:R29" si="10">SUM(E30:E32)</f>
        <v>0</v>
      </c>
      <c r="F29" s="155">
        <f t="shared" si="10"/>
        <v>1</v>
      </c>
      <c r="G29" s="155">
        <f t="shared" si="10"/>
        <v>617</v>
      </c>
      <c r="H29" s="155">
        <f t="shared" si="10"/>
        <v>118</v>
      </c>
      <c r="I29" s="155">
        <f t="shared" si="10"/>
        <v>130</v>
      </c>
      <c r="J29" s="155">
        <f t="shared" si="10"/>
        <v>160</v>
      </c>
      <c r="K29" s="155">
        <f t="shared" si="10"/>
        <v>174</v>
      </c>
      <c r="L29" s="155">
        <f t="shared" si="10"/>
        <v>3</v>
      </c>
      <c r="M29" s="155">
        <f t="shared" si="10"/>
        <v>0</v>
      </c>
      <c r="N29" s="155">
        <f t="shared" si="10"/>
        <v>32</v>
      </c>
      <c r="O29" s="155">
        <f t="shared" si="10"/>
        <v>0</v>
      </c>
      <c r="P29" s="155">
        <f>SUM(P30:P32)</f>
        <v>18270</v>
      </c>
      <c r="Q29" s="155">
        <f>SUM(Q30:Q32)</f>
        <v>16861</v>
      </c>
      <c r="R29" s="155">
        <f t="shared" si="10"/>
        <v>1409</v>
      </c>
      <c r="S29" s="167"/>
    </row>
    <row r="30" spans="1:19" x14ac:dyDescent="0.2">
      <c r="A30" s="156">
        <v>1</v>
      </c>
      <c r="B30" s="157" t="s">
        <v>101</v>
      </c>
      <c r="C30" s="158">
        <f>SUM(D30:F30)</f>
        <v>32</v>
      </c>
      <c r="D30" s="308">
        <v>31</v>
      </c>
      <c r="E30" s="308"/>
      <c r="F30" s="158">
        <v>1</v>
      </c>
      <c r="G30" s="158">
        <f t="shared" ref="G30:G32" si="11">H30+I30+J30+K30+L30+M30+N30+O30</f>
        <v>237</v>
      </c>
      <c r="H30" s="158">
        <v>47</v>
      </c>
      <c r="I30" s="158">
        <v>49</v>
      </c>
      <c r="J30" s="158">
        <v>64</v>
      </c>
      <c r="K30" s="158">
        <v>67</v>
      </c>
      <c r="L30" s="158">
        <v>1</v>
      </c>
      <c r="M30" s="158"/>
      <c r="N30" s="158">
        <v>9</v>
      </c>
      <c r="O30" s="158"/>
      <c r="P30" s="158">
        <f>SUM(Q30:R30)</f>
        <v>6704</v>
      </c>
      <c r="Q30" s="158">
        <v>6517</v>
      </c>
      <c r="R30" s="158">
        <v>187</v>
      </c>
      <c r="S30" s="167"/>
    </row>
    <row r="31" spans="1:19" x14ac:dyDescent="0.2">
      <c r="A31" s="156">
        <v>2</v>
      </c>
      <c r="B31" s="157" t="s">
        <v>102</v>
      </c>
      <c r="C31" s="158">
        <f>SUM(D31:F31)</f>
        <v>24</v>
      </c>
      <c r="D31" s="308">
        <v>24</v>
      </c>
      <c r="E31" s="308"/>
      <c r="F31" s="158"/>
      <c r="G31" s="158">
        <f t="shared" si="11"/>
        <v>166</v>
      </c>
      <c r="H31" s="158">
        <v>25</v>
      </c>
      <c r="I31" s="158">
        <v>36</v>
      </c>
      <c r="J31" s="158">
        <v>40</v>
      </c>
      <c r="K31" s="158">
        <v>48</v>
      </c>
      <c r="L31" s="158">
        <v>1</v>
      </c>
      <c r="M31" s="158"/>
      <c r="N31" s="158">
        <v>16</v>
      </c>
      <c r="O31" s="158"/>
      <c r="P31" s="158">
        <f t="shared" si="6"/>
        <v>5481</v>
      </c>
      <c r="Q31" s="158">
        <v>4731</v>
      </c>
      <c r="R31" s="158">
        <v>750</v>
      </c>
      <c r="S31" s="167"/>
    </row>
    <row r="32" spans="1:19" x14ac:dyDescent="0.2">
      <c r="A32" s="156">
        <v>3</v>
      </c>
      <c r="B32" s="157" t="s">
        <v>103</v>
      </c>
      <c r="C32" s="158">
        <f>SUM(D32:F32)</f>
        <v>34</v>
      </c>
      <c r="D32" s="308">
        <v>34</v>
      </c>
      <c r="E32" s="308"/>
      <c r="F32" s="158"/>
      <c r="G32" s="158">
        <f t="shared" si="11"/>
        <v>214</v>
      </c>
      <c r="H32" s="158">
        <v>46</v>
      </c>
      <c r="I32" s="158">
        <v>45</v>
      </c>
      <c r="J32" s="158">
        <v>56</v>
      </c>
      <c r="K32" s="158">
        <v>59</v>
      </c>
      <c r="L32" s="158">
        <v>1</v>
      </c>
      <c r="M32" s="158"/>
      <c r="N32" s="158">
        <v>7</v>
      </c>
      <c r="O32" s="158"/>
      <c r="P32" s="158">
        <f t="shared" si="6"/>
        <v>6085</v>
      </c>
      <c r="Q32" s="158">
        <v>5613</v>
      </c>
      <c r="R32" s="158">
        <v>472</v>
      </c>
      <c r="S32" s="167"/>
    </row>
    <row r="33" spans="1:21" x14ac:dyDescent="0.2">
      <c r="A33" s="288" t="s">
        <v>174</v>
      </c>
      <c r="B33" s="288"/>
      <c r="C33" s="155">
        <f>SUM(D33:F33)</f>
        <v>645</v>
      </c>
      <c r="D33" s="307">
        <f>SUM(D34:D42)</f>
        <v>305</v>
      </c>
      <c r="E33" s="307">
        <f t="shared" ref="E33" si="12">SUM(E34:E42)</f>
        <v>1</v>
      </c>
      <c r="F33" s="155">
        <f>SUM(F34:F42)</f>
        <v>339</v>
      </c>
      <c r="G33" s="155">
        <f>SUM(H33:O33)</f>
        <v>4376</v>
      </c>
      <c r="H33" s="155">
        <f>SUM(H34:H42)</f>
        <v>939</v>
      </c>
      <c r="I33" s="155">
        <f t="shared" ref="I33:O33" si="13">SUM(I34:I42)</f>
        <v>1070</v>
      </c>
      <c r="J33" s="155">
        <f t="shared" si="13"/>
        <v>1121</v>
      </c>
      <c r="K33" s="155">
        <f t="shared" si="13"/>
        <v>1174</v>
      </c>
      <c r="L33" s="155">
        <f t="shared" si="13"/>
        <v>72</v>
      </c>
      <c r="M33" s="155">
        <f t="shared" si="13"/>
        <v>0</v>
      </c>
      <c r="N33" s="155">
        <f t="shared" si="13"/>
        <v>0</v>
      </c>
      <c r="O33" s="155">
        <f t="shared" si="13"/>
        <v>0</v>
      </c>
      <c r="P33" s="155">
        <f>SUM(Q33:R33)</f>
        <v>125429</v>
      </c>
      <c r="Q33" s="155">
        <f>SUM(Q34:Q42)</f>
        <v>125429</v>
      </c>
      <c r="R33" s="155">
        <f>SUM(R34:R42)</f>
        <v>0</v>
      </c>
      <c r="S33" s="167"/>
      <c r="T33" s="165"/>
      <c r="U33" s="169"/>
    </row>
    <row r="34" spans="1:21" x14ac:dyDescent="0.2">
      <c r="A34" s="159">
        <v>1</v>
      </c>
      <c r="B34" s="305" t="s">
        <v>175</v>
      </c>
      <c r="C34" s="160">
        <f>SUM(D34:F34)</f>
        <v>9</v>
      </c>
      <c r="D34" s="307">
        <v>9</v>
      </c>
      <c r="E34" s="307"/>
      <c r="F34" s="160"/>
      <c r="G34" s="160">
        <f>H34+I34+J34+K34+L34+M34+N34+O34</f>
        <v>82</v>
      </c>
      <c r="H34" s="160">
        <v>19</v>
      </c>
      <c r="I34" s="160">
        <v>20</v>
      </c>
      <c r="J34" s="160">
        <v>20</v>
      </c>
      <c r="K34" s="160">
        <v>21</v>
      </c>
      <c r="L34" s="160">
        <v>2</v>
      </c>
      <c r="M34" s="160"/>
      <c r="N34" s="160"/>
      <c r="O34" s="160"/>
      <c r="P34" s="160">
        <f>SUM(Q34:R34)</f>
        <v>2028</v>
      </c>
      <c r="Q34" s="160">
        <v>2028</v>
      </c>
      <c r="R34" s="160"/>
      <c r="S34" s="167"/>
      <c r="T34" s="165"/>
      <c r="U34" s="169"/>
    </row>
    <row r="35" spans="1:21" x14ac:dyDescent="0.2">
      <c r="A35" s="159">
        <v>2</v>
      </c>
      <c r="B35" s="306" t="s">
        <v>176</v>
      </c>
      <c r="C35" s="160">
        <f t="shared" ref="C35:C42" si="14">SUM(D35:F35)</f>
        <v>2</v>
      </c>
      <c r="D35" s="307">
        <v>2</v>
      </c>
      <c r="E35" s="307"/>
      <c r="F35" s="160"/>
      <c r="G35" s="160">
        <f t="shared" ref="G35:G43" si="15">H35+I35+J35+K35+L35+M35+N35+O35</f>
        <v>10</v>
      </c>
      <c r="H35" s="161">
        <v>3</v>
      </c>
      <c r="I35" s="161">
        <v>2</v>
      </c>
      <c r="J35" s="161">
        <v>2</v>
      </c>
      <c r="K35" s="161">
        <v>3</v>
      </c>
      <c r="L35" s="161"/>
      <c r="M35" s="161"/>
      <c r="N35" s="161"/>
      <c r="O35" s="161"/>
      <c r="P35" s="160">
        <f t="shared" ref="P35:P43" si="16">SUM(Q35:R35)</f>
        <v>270</v>
      </c>
      <c r="Q35" s="161">
        <v>270</v>
      </c>
      <c r="R35" s="161"/>
      <c r="S35" s="167"/>
      <c r="T35" s="165"/>
      <c r="U35" s="169"/>
    </row>
    <row r="36" spans="1:21" x14ac:dyDescent="0.2">
      <c r="A36" s="159">
        <v>3</v>
      </c>
      <c r="B36" s="306" t="s">
        <v>177</v>
      </c>
      <c r="C36" s="160">
        <f t="shared" si="14"/>
        <v>76</v>
      </c>
      <c r="D36" s="307">
        <v>39</v>
      </c>
      <c r="E36" s="307"/>
      <c r="F36" s="160">
        <v>37</v>
      </c>
      <c r="G36" s="160">
        <f t="shared" si="15"/>
        <v>612</v>
      </c>
      <c r="H36" s="161">
        <v>139</v>
      </c>
      <c r="I36" s="161">
        <v>151</v>
      </c>
      <c r="J36" s="161">
        <v>152</v>
      </c>
      <c r="K36" s="161">
        <v>160</v>
      </c>
      <c r="L36" s="161">
        <v>10</v>
      </c>
      <c r="M36" s="161"/>
      <c r="N36" s="161"/>
      <c r="O36" s="161"/>
      <c r="P36" s="160">
        <f t="shared" si="16"/>
        <v>17318</v>
      </c>
      <c r="Q36" s="161">
        <v>17318</v>
      </c>
      <c r="R36" s="161"/>
      <c r="S36" s="167"/>
      <c r="T36" s="165"/>
      <c r="U36" s="169"/>
    </row>
    <row r="37" spans="1:21" x14ac:dyDescent="0.2">
      <c r="A37" s="159">
        <v>4</v>
      </c>
      <c r="B37" s="306" t="s">
        <v>178</v>
      </c>
      <c r="C37" s="160">
        <f t="shared" si="14"/>
        <v>190</v>
      </c>
      <c r="D37" s="307">
        <v>61</v>
      </c>
      <c r="E37" s="307"/>
      <c r="F37" s="160">
        <v>129</v>
      </c>
      <c r="G37" s="160">
        <f t="shared" si="15"/>
        <v>1131</v>
      </c>
      <c r="H37" s="161">
        <v>238</v>
      </c>
      <c r="I37" s="161">
        <v>285</v>
      </c>
      <c r="J37" s="161">
        <v>283</v>
      </c>
      <c r="K37" s="161">
        <v>303</v>
      </c>
      <c r="L37" s="161">
        <v>22</v>
      </c>
      <c r="M37" s="161"/>
      <c r="N37" s="161"/>
      <c r="O37" s="161"/>
      <c r="P37" s="160">
        <f t="shared" si="16"/>
        <v>33622</v>
      </c>
      <c r="Q37" s="161">
        <v>33622</v>
      </c>
      <c r="R37" s="161"/>
      <c r="S37" s="167"/>
      <c r="T37" s="165"/>
      <c r="U37" s="169"/>
    </row>
    <row r="38" spans="1:21" x14ac:dyDescent="0.2">
      <c r="A38" s="159">
        <v>5</v>
      </c>
      <c r="B38" s="306" t="s">
        <v>179</v>
      </c>
      <c r="C38" s="160">
        <f t="shared" si="14"/>
        <v>15</v>
      </c>
      <c r="D38" s="307">
        <v>13</v>
      </c>
      <c r="E38" s="307"/>
      <c r="F38" s="160">
        <v>2</v>
      </c>
      <c r="G38" s="160">
        <f t="shared" si="15"/>
        <v>93</v>
      </c>
      <c r="H38" s="161">
        <v>21</v>
      </c>
      <c r="I38" s="161">
        <v>22</v>
      </c>
      <c r="J38" s="161">
        <v>24</v>
      </c>
      <c r="K38" s="161">
        <v>26</v>
      </c>
      <c r="L38" s="161"/>
      <c r="M38" s="161"/>
      <c r="N38" s="161"/>
      <c r="O38" s="161"/>
      <c r="P38" s="160">
        <f t="shared" si="16"/>
        <v>2931</v>
      </c>
      <c r="Q38" s="161">
        <v>2931</v>
      </c>
      <c r="R38" s="161"/>
      <c r="S38" s="167"/>
      <c r="T38" s="165"/>
      <c r="U38" s="169"/>
    </row>
    <row r="39" spans="1:21" x14ac:dyDescent="0.2">
      <c r="A39" s="159">
        <v>6</v>
      </c>
      <c r="B39" s="306" t="s">
        <v>180</v>
      </c>
      <c r="C39" s="160">
        <f t="shared" si="14"/>
        <v>114</v>
      </c>
      <c r="D39" s="307">
        <v>66</v>
      </c>
      <c r="E39" s="307">
        <v>1</v>
      </c>
      <c r="F39" s="160">
        <v>47</v>
      </c>
      <c r="G39" s="160">
        <f t="shared" si="15"/>
        <v>832</v>
      </c>
      <c r="H39" s="161">
        <v>186</v>
      </c>
      <c r="I39" s="161">
        <v>202</v>
      </c>
      <c r="J39" s="161">
        <v>222</v>
      </c>
      <c r="K39" s="161">
        <v>214</v>
      </c>
      <c r="L39" s="161">
        <v>8</v>
      </c>
      <c r="M39" s="161"/>
      <c r="N39" s="161"/>
      <c r="O39" s="161"/>
      <c r="P39" s="160">
        <f t="shared" si="16"/>
        <v>24269</v>
      </c>
      <c r="Q39" s="161">
        <v>24269</v>
      </c>
      <c r="R39" s="161"/>
      <c r="S39" s="167"/>
      <c r="T39" s="165"/>
      <c r="U39" s="169"/>
    </row>
    <row r="40" spans="1:21" x14ac:dyDescent="0.2">
      <c r="A40" s="159">
        <v>7</v>
      </c>
      <c r="B40" s="306" t="s">
        <v>181</v>
      </c>
      <c r="C40" s="160">
        <f t="shared" si="14"/>
        <v>57</v>
      </c>
      <c r="D40" s="307">
        <v>36</v>
      </c>
      <c r="E40" s="307"/>
      <c r="F40" s="160">
        <v>21</v>
      </c>
      <c r="G40" s="160">
        <f t="shared" si="15"/>
        <v>385</v>
      </c>
      <c r="H40" s="161">
        <v>79</v>
      </c>
      <c r="I40" s="161">
        <v>85</v>
      </c>
      <c r="J40" s="161">
        <v>102</v>
      </c>
      <c r="K40" s="161">
        <v>112</v>
      </c>
      <c r="L40" s="161">
        <v>7</v>
      </c>
      <c r="M40" s="161"/>
      <c r="N40" s="161"/>
      <c r="O40" s="161"/>
      <c r="P40" s="160">
        <f t="shared" si="16"/>
        <v>10063</v>
      </c>
      <c r="Q40" s="161">
        <v>10063</v>
      </c>
      <c r="R40" s="161"/>
      <c r="S40" s="167"/>
      <c r="T40" s="165"/>
      <c r="U40" s="169"/>
    </row>
    <row r="41" spans="1:21" x14ac:dyDescent="0.2">
      <c r="A41" s="159">
        <v>8</v>
      </c>
      <c r="B41" s="306" t="s">
        <v>182</v>
      </c>
      <c r="C41" s="160">
        <f t="shared" si="14"/>
        <v>48</v>
      </c>
      <c r="D41" s="307">
        <v>39</v>
      </c>
      <c r="E41" s="307"/>
      <c r="F41" s="160">
        <v>9</v>
      </c>
      <c r="G41" s="160">
        <f t="shared" si="15"/>
        <v>342</v>
      </c>
      <c r="H41" s="161">
        <v>72</v>
      </c>
      <c r="I41" s="161">
        <v>86</v>
      </c>
      <c r="J41" s="161">
        <v>85</v>
      </c>
      <c r="K41" s="161">
        <v>99</v>
      </c>
      <c r="L41" s="161"/>
      <c r="M41" s="161"/>
      <c r="N41" s="161"/>
      <c r="O41" s="161"/>
      <c r="P41" s="160">
        <f t="shared" si="16"/>
        <v>8861</v>
      </c>
      <c r="Q41" s="161">
        <v>8861</v>
      </c>
      <c r="R41" s="161"/>
      <c r="S41" s="167"/>
      <c r="T41" s="165"/>
      <c r="U41" s="169"/>
    </row>
    <row r="42" spans="1:21" x14ac:dyDescent="0.2">
      <c r="A42" s="159">
        <v>9</v>
      </c>
      <c r="B42" s="306" t="s">
        <v>183</v>
      </c>
      <c r="C42" s="160">
        <f t="shared" si="14"/>
        <v>134</v>
      </c>
      <c r="D42" s="307">
        <v>40</v>
      </c>
      <c r="E42" s="307"/>
      <c r="F42" s="160">
        <v>94</v>
      </c>
      <c r="G42" s="160">
        <f t="shared" si="15"/>
        <v>889</v>
      </c>
      <c r="H42" s="161">
        <v>182</v>
      </c>
      <c r="I42" s="161">
        <v>217</v>
      </c>
      <c r="J42" s="161">
        <v>231</v>
      </c>
      <c r="K42" s="161">
        <v>236</v>
      </c>
      <c r="L42" s="161">
        <v>23</v>
      </c>
      <c r="M42" s="161"/>
      <c r="N42" s="161"/>
      <c r="O42" s="161"/>
      <c r="P42" s="160">
        <f t="shared" si="16"/>
        <v>26067</v>
      </c>
      <c r="Q42" s="161">
        <v>26067</v>
      </c>
      <c r="R42" s="161"/>
      <c r="S42" s="167"/>
      <c r="T42" s="165"/>
      <c r="U42" s="169"/>
    </row>
    <row r="43" spans="1:21" x14ac:dyDescent="0.2">
      <c r="A43" s="289" t="s">
        <v>184</v>
      </c>
      <c r="B43" s="290"/>
      <c r="C43" s="162">
        <f>SUM(D43:E43)</f>
        <v>27</v>
      </c>
      <c r="D43" s="307">
        <v>27</v>
      </c>
      <c r="E43" s="307"/>
      <c r="F43" s="163"/>
      <c r="G43" s="162">
        <f t="shared" si="15"/>
        <v>125</v>
      </c>
      <c r="H43" s="164">
        <v>26</v>
      </c>
      <c r="I43" s="164">
        <v>33</v>
      </c>
      <c r="J43" s="164">
        <v>32</v>
      </c>
      <c r="K43" s="164">
        <v>28</v>
      </c>
      <c r="L43" s="164">
        <v>6</v>
      </c>
      <c r="M43" s="164"/>
      <c r="N43" s="164"/>
      <c r="O43" s="164"/>
      <c r="P43" s="162">
        <f t="shared" si="16"/>
        <v>4009</v>
      </c>
      <c r="Q43" s="164">
        <v>4009</v>
      </c>
      <c r="R43" s="164"/>
      <c r="S43" s="167"/>
      <c r="T43" s="165"/>
      <c r="U43" s="169"/>
    </row>
    <row r="45" spans="1:21" x14ac:dyDescent="0.2"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67"/>
    </row>
  </sheetData>
  <mergeCells count="21">
    <mergeCell ref="A1:G1"/>
    <mergeCell ref="A3:R3"/>
    <mergeCell ref="A5:A6"/>
    <mergeCell ref="B5:B6"/>
    <mergeCell ref="C5:C6"/>
    <mergeCell ref="D5:F5"/>
    <mergeCell ref="G5:G6"/>
    <mergeCell ref="H5:L5"/>
    <mergeCell ref="M5:O5"/>
    <mergeCell ref="P5:P6"/>
    <mergeCell ref="A33:B33"/>
    <mergeCell ref="A43:B43"/>
    <mergeCell ref="S5:S6"/>
    <mergeCell ref="T5:T6"/>
    <mergeCell ref="U5:U6"/>
    <mergeCell ref="Q5:R5"/>
    <mergeCell ref="A7:B7"/>
    <mergeCell ref="A8:B8"/>
    <mergeCell ref="A14:B14"/>
    <mergeCell ref="A21:B21"/>
    <mergeCell ref="A29:B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E5E7-DC49-4270-AA9E-F8883453579B}">
  <sheetPr>
    <tabColor rgb="FFFFC000"/>
  </sheetPr>
  <dimension ref="A1:S44"/>
  <sheetViews>
    <sheetView tabSelected="1" workbookViewId="0">
      <selection activeCell="I16" sqref="I16"/>
    </sheetView>
  </sheetViews>
  <sheetFormatPr defaultRowHeight="12.75" x14ac:dyDescent="0.2"/>
  <cols>
    <col min="1" max="1" width="4.42578125" style="322" customWidth="1"/>
    <col min="2" max="2" width="20.28515625" style="310" customWidth="1"/>
    <col min="3" max="18" width="9.28515625" style="310" customWidth="1"/>
    <col min="19" max="19" width="6.5703125" style="310" customWidth="1"/>
    <col min="20" max="16384" width="9.140625" style="310"/>
  </cols>
  <sheetData>
    <row r="1" spans="1:19" ht="14.25" x14ac:dyDescent="0.2">
      <c r="A1" s="309" t="s">
        <v>147</v>
      </c>
    </row>
    <row r="3" spans="1:19" x14ac:dyDescent="0.2">
      <c r="A3" s="311" t="s">
        <v>186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</row>
    <row r="5" spans="1:19" ht="14.25" customHeight="1" x14ac:dyDescent="0.2">
      <c r="A5" s="312" t="s">
        <v>1</v>
      </c>
      <c r="B5" s="313" t="s">
        <v>41</v>
      </c>
      <c r="C5" s="313" t="s">
        <v>143</v>
      </c>
      <c r="D5" s="313"/>
      <c r="E5" s="313" t="s">
        <v>185</v>
      </c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</row>
    <row r="6" spans="1:19" ht="14.25" customHeight="1" x14ac:dyDescent="0.2">
      <c r="A6" s="312"/>
      <c r="B6" s="313"/>
      <c r="C6" s="313"/>
      <c r="D6" s="313"/>
      <c r="E6" s="313" t="s">
        <v>120</v>
      </c>
      <c r="F6" s="313"/>
      <c r="G6" s="313" t="s">
        <v>121</v>
      </c>
      <c r="H6" s="313"/>
      <c r="I6" s="313" t="s">
        <v>122</v>
      </c>
      <c r="J6" s="313"/>
      <c r="K6" s="313" t="s">
        <v>187</v>
      </c>
      <c r="L6" s="313"/>
      <c r="M6" s="313" t="s">
        <v>124</v>
      </c>
      <c r="N6" s="313"/>
      <c r="O6" s="313" t="s">
        <v>125</v>
      </c>
      <c r="P6" s="313"/>
      <c r="Q6" s="313" t="s">
        <v>126</v>
      </c>
      <c r="R6" s="313"/>
    </row>
    <row r="7" spans="1:19" x14ac:dyDescent="0.2">
      <c r="A7" s="312"/>
      <c r="B7" s="313"/>
      <c r="C7" s="314" t="s">
        <v>2</v>
      </c>
      <c r="D7" s="314" t="s">
        <v>6</v>
      </c>
      <c r="E7" s="314" t="s">
        <v>2</v>
      </c>
      <c r="F7" s="314" t="s">
        <v>6</v>
      </c>
      <c r="G7" s="314" t="s">
        <v>2</v>
      </c>
      <c r="H7" s="314" t="s">
        <v>6</v>
      </c>
      <c r="I7" s="314" t="s">
        <v>2</v>
      </c>
      <c r="J7" s="314" t="s">
        <v>6</v>
      </c>
      <c r="K7" s="314" t="s">
        <v>2</v>
      </c>
      <c r="L7" s="314" t="s">
        <v>6</v>
      </c>
      <c r="M7" s="314" t="s">
        <v>2</v>
      </c>
      <c r="N7" s="314" t="s">
        <v>6</v>
      </c>
      <c r="O7" s="314" t="s">
        <v>2</v>
      </c>
      <c r="P7" s="314" t="s">
        <v>6</v>
      </c>
      <c r="Q7" s="314" t="s">
        <v>2</v>
      </c>
      <c r="R7" s="314" t="s">
        <v>6</v>
      </c>
    </row>
    <row r="8" spans="1:19" ht="14.25" customHeight="1" x14ac:dyDescent="0.2">
      <c r="A8" s="315">
        <v>1</v>
      </c>
      <c r="B8" s="316" t="s">
        <v>188</v>
      </c>
      <c r="C8" s="317">
        <f>C9+C10+C11+C12+C13+C14+C15+C16+C17+C18+C19+C20+C21+C22+C23+C24+C25+C26+C27+C28+C29+C30+C40</f>
        <v>9945</v>
      </c>
      <c r="D8" s="317">
        <f t="shared" ref="D8:R8" si="0">D9+D10+D11+D12+D13+D14+D15+D16+D17+D18+D19+D20+D21+D22+D23+D24+D25+D26+D27+D28+D29+D30+D40</f>
        <v>9496</v>
      </c>
      <c r="E8" s="317">
        <f t="shared" si="0"/>
        <v>8399</v>
      </c>
      <c r="F8" s="317">
        <f t="shared" si="0"/>
        <v>8386</v>
      </c>
      <c r="G8" s="317">
        <f t="shared" si="0"/>
        <v>841</v>
      </c>
      <c r="H8" s="317">
        <f t="shared" si="0"/>
        <v>663</v>
      </c>
      <c r="I8" s="317">
        <f t="shared" si="0"/>
        <v>569</v>
      </c>
      <c r="J8" s="317">
        <f t="shared" si="0"/>
        <v>314</v>
      </c>
      <c r="K8" s="318">
        <f t="shared" si="0"/>
        <v>7</v>
      </c>
      <c r="L8" s="318">
        <f t="shared" si="0"/>
        <v>7</v>
      </c>
      <c r="M8" s="317">
        <f t="shared" si="0"/>
        <v>0</v>
      </c>
      <c r="N8" s="317">
        <f t="shared" si="0"/>
        <v>0</v>
      </c>
      <c r="O8" s="317">
        <f t="shared" si="0"/>
        <v>64</v>
      </c>
      <c r="P8" s="317">
        <f t="shared" si="0"/>
        <v>63</v>
      </c>
      <c r="Q8" s="317">
        <f t="shared" si="0"/>
        <v>65</v>
      </c>
      <c r="R8" s="317">
        <f t="shared" si="0"/>
        <v>63</v>
      </c>
    </row>
    <row r="9" spans="1:19" ht="14.25" customHeight="1" x14ac:dyDescent="0.2">
      <c r="A9" s="315">
        <v>2</v>
      </c>
      <c r="B9" s="319" t="s">
        <v>86</v>
      </c>
      <c r="C9" s="317">
        <f>E9+G9+I9+K9+M9+O9+Q9</f>
        <v>264</v>
      </c>
      <c r="D9" s="317">
        <f>F9+H9+J9+L9+N9+P9+R9</f>
        <v>248</v>
      </c>
      <c r="E9" s="320">
        <v>193</v>
      </c>
      <c r="F9" s="320">
        <v>193</v>
      </c>
      <c r="G9" s="320">
        <v>29</v>
      </c>
      <c r="H9" s="320">
        <v>24</v>
      </c>
      <c r="I9" s="320">
        <v>27</v>
      </c>
      <c r="J9" s="320">
        <v>16</v>
      </c>
      <c r="K9" s="321"/>
      <c r="L9" s="321"/>
      <c r="M9" s="320"/>
      <c r="N9" s="320"/>
      <c r="O9" s="320">
        <v>7</v>
      </c>
      <c r="P9" s="320">
        <v>7</v>
      </c>
      <c r="Q9" s="320">
        <v>8</v>
      </c>
      <c r="R9" s="320">
        <v>8</v>
      </c>
    </row>
    <row r="10" spans="1:19" x14ac:dyDescent="0.2">
      <c r="A10" s="315">
        <v>3</v>
      </c>
      <c r="B10" s="319" t="s">
        <v>80</v>
      </c>
      <c r="C10" s="317">
        <f t="shared" ref="C10:D29" si="1">E10+G10+I10+K10+M10+O10+Q10</f>
        <v>494</v>
      </c>
      <c r="D10" s="317">
        <f t="shared" si="1"/>
        <v>447</v>
      </c>
      <c r="E10" s="320">
        <v>380</v>
      </c>
      <c r="F10" s="320">
        <v>380</v>
      </c>
      <c r="G10" s="320">
        <v>54</v>
      </c>
      <c r="H10" s="320">
        <v>39</v>
      </c>
      <c r="I10" s="320">
        <v>38</v>
      </c>
      <c r="J10" s="320">
        <v>6</v>
      </c>
      <c r="K10" s="320"/>
      <c r="L10" s="320"/>
      <c r="M10" s="320"/>
      <c r="N10" s="320"/>
      <c r="O10" s="320">
        <v>8</v>
      </c>
      <c r="P10" s="320">
        <v>8</v>
      </c>
      <c r="Q10" s="320">
        <v>14</v>
      </c>
      <c r="R10" s="320">
        <v>14</v>
      </c>
    </row>
    <row r="11" spans="1:19" x14ac:dyDescent="0.2">
      <c r="A11" s="315">
        <v>4</v>
      </c>
      <c r="B11" s="319" t="s">
        <v>87</v>
      </c>
      <c r="C11" s="317">
        <f t="shared" si="1"/>
        <v>271</v>
      </c>
      <c r="D11" s="317">
        <f t="shared" si="1"/>
        <v>262</v>
      </c>
      <c r="E11" s="320">
        <v>220</v>
      </c>
      <c r="F11" s="320">
        <v>220</v>
      </c>
      <c r="G11" s="320">
        <v>28</v>
      </c>
      <c r="H11" s="320">
        <v>23</v>
      </c>
      <c r="I11" s="320">
        <v>10</v>
      </c>
      <c r="J11" s="320">
        <v>7</v>
      </c>
      <c r="K11" s="320"/>
      <c r="L11" s="320"/>
      <c r="M11" s="320"/>
      <c r="N11" s="320"/>
      <c r="O11" s="320">
        <v>5</v>
      </c>
      <c r="P11" s="320">
        <v>5</v>
      </c>
      <c r="Q11" s="320">
        <v>8</v>
      </c>
      <c r="R11" s="320">
        <v>7</v>
      </c>
    </row>
    <row r="12" spans="1:19" x14ac:dyDescent="0.2">
      <c r="A12" s="315">
        <v>5</v>
      </c>
      <c r="B12" s="319" t="s">
        <v>88</v>
      </c>
      <c r="C12" s="317">
        <f t="shared" si="1"/>
        <v>147</v>
      </c>
      <c r="D12" s="317">
        <f t="shared" si="1"/>
        <v>142</v>
      </c>
      <c r="E12" s="320">
        <v>124</v>
      </c>
      <c r="F12" s="320">
        <v>124</v>
      </c>
      <c r="G12" s="320">
        <v>16</v>
      </c>
      <c r="H12" s="320">
        <v>12</v>
      </c>
      <c r="I12" s="320">
        <v>4</v>
      </c>
      <c r="J12" s="320">
        <v>3</v>
      </c>
      <c r="K12" s="320"/>
      <c r="L12" s="320"/>
      <c r="M12" s="320"/>
      <c r="N12" s="320"/>
      <c r="O12" s="320"/>
      <c r="P12" s="320"/>
      <c r="Q12" s="320">
        <v>3</v>
      </c>
      <c r="R12" s="320">
        <v>3</v>
      </c>
    </row>
    <row r="13" spans="1:19" x14ac:dyDescent="0.2">
      <c r="A13" s="315">
        <v>6</v>
      </c>
      <c r="B13" s="319" t="s">
        <v>81</v>
      </c>
      <c r="C13" s="317">
        <f t="shared" si="1"/>
        <v>189</v>
      </c>
      <c r="D13" s="317">
        <f t="shared" si="1"/>
        <v>180</v>
      </c>
      <c r="E13" s="320">
        <v>153</v>
      </c>
      <c r="F13" s="320">
        <v>152</v>
      </c>
      <c r="G13" s="320">
        <v>12</v>
      </c>
      <c r="H13" s="320">
        <v>9</v>
      </c>
      <c r="I13" s="320">
        <v>7</v>
      </c>
      <c r="J13" s="320">
        <v>2</v>
      </c>
      <c r="K13" s="320"/>
      <c r="L13" s="320"/>
      <c r="M13" s="320"/>
      <c r="N13" s="320"/>
      <c r="O13" s="320">
        <v>9</v>
      </c>
      <c r="P13" s="320">
        <v>9</v>
      </c>
      <c r="Q13" s="320">
        <v>8</v>
      </c>
      <c r="R13" s="320">
        <v>8</v>
      </c>
    </row>
    <row r="14" spans="1:19" x14ac:dyDescent="0.2">
      <c r="A14" s="315">
        <v>7</v>
      </c>
      <c r="B14" s="319" t="s">
        <v>95</v>
      </c>
      <c r="C14" s="317">
        <f t="shared" si="1"/>
        <v>200</v>
      </c>
      <c r="D14" s="317">
        <f t="shared" si="1"/>
        <v>191</v>
      </c>
      <c r="E14" s="320">
        <v>163</v>
      </c>
      <c r="F14" s="320">
        <v>163</v>
      </c>
      <c r="G14" s="320">
        <v>23</v>
      </c>
      <c r="H14" s="320">
        <v>17</v>
      </c>
      <c r="I14" s="320">
        <v>13</v>
      </c>
      <c r="J14" s="320">
        <v>10</v>
      </c>
      <c r="K14" s="320"/>
      <c r="L14" s="320"/>
      <c r="M14" s="320"/>
      <c r="N14" s="320"/>
      <c r="O14" s="320"/>
      <c r="P14" s="320"/>
      <c r="Q14" s="320">
        <v>1</v>
      </c>
      <c r="R14" s="320">
        <v>1</v>
      </c>
    </row>
    <row r="15" spans="1:19" ht="14.25" customHeight="1" x14ac:dyDescent="0.2">
      <c r="A15" s="315">
        <v>8</v>
      </c>
      <c r="B15" s="319" t="s">
        <v>101</v>
      </c>
      <c r="C15" s="317">
        <f t="shared" si="1"/>
        <v>274</v>
      </c>
      <c r="D15" s="317">
        <f t="shared" si="1"/>
        <v>263</v>
      </c>
      <c r="E15" s="320">
        <v>228</v>
      </c>
      <c r="F15" s="320">
        <v>228</v>
      </c>
      <c r="G15" s="320">
        <v>29</v>
      </c>
      <c r="H15" s="320">
        <v>22</v>
      </c>
      <c r="I15" s="320">
        <v>11</v>
      </c>
      <c r="J15" s="320">
        <v>8</v>
      </c>
      <c r="K15" s="320">
        <v>2</v>
      </c>
      <c r="L15" s="320">
        <v>2</v>
      </c>
      <c r="M15" s="320"/>
      <c r="N15" s="320"/>
      <c r="O15" s="320">
        <v>2</v>
      </c>
      <c r="P15" s="320">
        <v>1</v>
      </c>
      <c r="Q15" s="320">
        <v>2</v>
      </c>
      <c r="R15" s="320">
        <v>2</v>
      </c>
    </row>
    <row r="16" spans="1:19" x14ac:dyDescent="0.2">
      <c r="A16" s="315">
        <v>9</v>
      </c>
      <c r="B16" s="319" t="s">
        <v>96</v>
      </c>
      <c r="C16" s="317">
        <f t="shared" si="1"/>
        <v>118</v>
      </c>
      <c r="D16" s="317">
        <f t="shared" si="1"/>
        <v>118</v>
      </c>
      <c r="E16" s="320">
        <v>102</v>
      </c>
      <c r="F16" s="320">
        <v>102</v>
      </c>
      <c r="G16" s="320">
        <v>12</v>
      </c>
      <c r="H16" s="320">
        <v>12</v>
      </c>
      <c r="I16" s="320">
        <v>4</v>
      </c>
      <c r="J16" s="320">
        <v>4</v>
      </c>
      <c r="K16" s="320"/>
      <c r="L16" s="320"/>
      <c r="M16" s="320"/>
      <c r="N16" s="320"/>
      <c r="O16" s="320"/>
      <c r="P16" s="320"/>
      <c r="Q16" s="320"/>
      <c r="R16" s="320"/>
    </row>
    <row r="17" spans="1:18" x14ac:dyDescent="0.2">
      <c r="A17" s="315">
        <v>10</v>
      </c>
      <c r="B17" s="319" t="s">
        <v>82</v>
      </c>
      <c r="C17" s="317">
        <f t="shared" si="1"/>
        <v>213</v>
      </c>
      <c r="D17" s="317">
        <f t="shared" si="1"/>
        <v>209</v>
      </c>
      <c r="E17" s="320">
        <v>183</v>
      </c>
      <c r="F17" s="320">
        <v>183</v>
      </c>
      <c r="G17" s="320">
        <v>25</v>
      </c>
      <c r="H17" s="320">
        <v>23</v>
      </c>
      <c r="I17" s="320">
        <v>5</v>
      </c>
      <c r="J17" s="320">
        <v>3</v>
      </c>
      <c r="K17" s="320"/>
      <c r="L17" s="320"/>
      <c r="M17" s="320"/>
      <c r="N17" s="320"/>
      <c r="O17" s="320"/>
      <c r="P17" s="320"/>
      <c r="Q17" s="320"/>
      <c r="R17" s="320"/>
    </row>
    <row r="18" spans="1:18" x14ac:dyDescent="0.2">
      <c r="A18" s="315">
        <v>11</v>
      </c>
      <c r="B18" s="319" t="s">
        <v>90</v>
      </c>
      <c r="C18" s="317">
        <f t="shared" si="1"/>
        <v>271</v>
      </c>
      <c r="D18" s="317">
        <f t="shared" si="1"/>
        <v>259</v>
      </c>
      <c r="E18" s="320">
        <v>236</v>
      </c>
      <c r="F18" s="320">
        <v>235</v>
      </c>
      <c r="G18" s="320">
        <v>29</v>
      </c>
      <c r="H18" s="320">
        <v>20</v>
      </c>
      <c r="I18" s="320">
        <v>3</v>
      </c>
      <c r="J18" s="320">
        <v>1</v>
      </c>
      <c r="K18" s="320">
        <v>1</v>
      </c>
      <c r="L18" s="320">
        <v>1</v>
      </c>
      <c r="M18" s="320"/>
      <c r="N18" s="320"/>
      <c r="O18" s="320">
        <v>1</v>
      </c>
      <c r="P18" s="320">
        <v>1</v>
      </c>
      <c r="Q18" s="320">
        <v>1</v>
      </c>
      <c r="R18" s="320">
        <v>1</v>
      </c>
    </row>
    <row r="19" spans="1:18" x14ac:dyDescent="0.2">
      <c r="A19" s="315">
        <v>12</v>
      </c>
      <c r="B19" s="319" t="s">
        <v>97</v>
      </c>
      <c r="C19" s="317">
        <f t="shared" si="1"/>
        <v>227</v>
      </c>
      <c r="D19" s="317">
        <f t="shared" si="1"/>
        <v>221</v>
      </c>
      <c r="E19" s="320">
        <v>190</v>
      </c>
      <c r="F19" s="320">
        <v>190</v>
      </c>
      <c r="G19" s="320">
        <v>23</v>
      </c>
      <c r="H19" s="320">
        <v>21</v>
      </c>
      <c r="I19" s="320">
        <v>12</v>
      </c>
      <c r="J19" s="320">
        <v>9</v>
      </c>
      <c r="K19" s="320"/>
      <c r="L19" s="320"/>
      <c r="M19" s="320"/>
      <c r="N19" s="320"/>
      <c r="O19" s="320">
        <v>1</v>
      </c>
      <c r="P19" s="320">
        <v>1</v>
      </c>
      <c r="Q19" s="320">
        <v>1</v>
      </c>
      <c r="R19" s="320"/>
    </row>
    <row r="20" spans="1:18" x14ac:dyDescent="0.2">
      <c r="A20" s="315">
        <v>13</v>
      </c>
      <c r="B20" s="319" t="s">
        <v>102</v>
      </c>
      <c r="C20" s="317">
        <f t="shared" si="1"/>
        <v>194</v>
      </c>
      <c r="D20" s="317">
        <f t="shared" si="1"/>
        <v>186</v>
      </c>
      <c r="E20" s="320">
        <v>150</v>
      </c>
      <c r="F20" s="320">
        <v>149</v>
      </c>
      <c r="G20" s="320">
        <v>19</v>
      </c>
      <c r="H20" s="320">
        <v>15</v>
      </c>
      <c r="I20" s="320">
        <v>11</v>
      </c>
      <c r="J20" s="320">
        <v>8</v>
      </c>
      <c r="K20" s="320"/>
      <c r="L20" s="320"/>
      <c r="M20" s="320"/>
      <c r="N20" s="320"/>
      <c r="O20" s="320">
        <v>8</v>
      </c>
      <c r="P20" s="320">
        <v>8</v>
      </c>
      <c r="Q20" s="320">
        <v>6</v>
      </c>
      <c r="R20" s="320">
        <v>6</v>
      </c>
    </row>
    <row r="21" spans="1:18" x14ac:dyDescent="0.2">
      <c r="A21" s="315">
        <v>14</v>
      </c>
      <c r="B21" s="319" t="s">
        <v>98</v>
      </c>
      <c r="C21" s="317">
        <f t="shared" si="1"/>
        <v>324</v>
      </c>
      <c r="D21" s="317">
        <f t="shared" si="1"/>
        <v>313</v>
      </c>
      <c r="E21" s="320">
        <v>266</v>
      </c>
      <c r="F21" s="320">
        <v>266</v>
      </c>
      <c r="G21" s="320">
        <v>33</v>
      </c>
      <c r="H21" s="320">
        <v>25</v>
      </c>
      <c r="I21" s="320">
        <v>16</v>
      </c>
      <c r="J21" s="320">
        <v>13</v>
      </c>
      <c r="K21" s="320"/>
      <c r="L21" s="320"/>
      <c r="M21" s="320"/>
      <c r="N21" s="320"/>
      <c r="O21" s="320">
        <v>4</v>
      </c>
      <c r="P21" s="320">
        <v>4</v>
      </c>
      <c r="Q21" s="320">
        <v>5</v>
      </c>
      <c r="R21" s="320">
        <v>5</v>
      </c>
    </row>
    <row r="22" spans="1:18" ht="14.25" customHeight="1" x14ac:dyDescent="0.2">
      <c r="A22" s="315">
        <v>15</v>
      </c>
      <c r="B22" s="319" t="s">
        <v>99</v>
      </c>
      <c r="C22" s="317">
        <f t="shared" si="1"/>
        <v>235</v>
      </c>
      <c r="D22" s="317">
        <f t="shared" si="1"/>
        <v>231</v>
      </c>
      <c r="E22" s="320">
        <v>209</v>
      </c>
      <c r="F22" s="320">
        <v>209</v>
      </c>
      <c r="G22" s="320">
        <v>18</v>
      </c>
      <c r="H22" s="320">
        <v>14</v>
      </c>
      <c r="I22" s="320">
        <v>5</v>
      </c>
      <c r="J22" s="320">
        <v>5</v>
      </c>
      <c r="K22" s="320"/>
      <c r="L22" s="320"/>
      <c r="M22" s="320"/>
      <c r="N22" s="320"/>
      <c r="O22" s="320">
        <v>3</v>
      </c>
      <c r="P22" s="320">
        <v>3</v>
      </c>
      <c r="Q22" s="320"/>
      <c r="R22" s="320"/>
    </row>
    <row r="23" spans="1:18" x14ac:dyDescent="0.2">
      <c r="A23" s="315">
        <v>16</v>
      </c>
      <c r="B23" s="319" t="s">
        <v>83</v>
      </c>
      <c r="C23" s="317">
        <f t="shared" si="1"/>
        <v>228</v>
      </c>
      <c r="D23" s="317">
        <f t="shared" si="1"/>
        <v>215</v>
      </c>
      <c r="E23" s="320">
        <v>189</v>
      </c>
      <c r="F23" s="320">
        <v>189</v>
      </c>
      <c r="G23" s="320">
        <v>20</v>
      </c>
      <c r="H23" s="320">
        <v>13</v>
      </c>
      <c r="I23" s="320">
        <v>7</v>
      </c>
      <c r="J23" s="320">
        <v>1</v>
      </c>
      <c r="K23" s="320"/>
      <c r="L23" s="320"/>
      <c r="M23" s="320"/>
      <c r="N23" s="320"/>
      <c r="O23" s="320">
        <v>9</v>
      </c>
      <c r="P23" s="320">
        <v>9</v>
      </c>
      <c r="Q23" s="320">
        <v>3</v>
      </c>
      <c r="R23" s="320">
        <v>3</v>
      </c>
    </row>
    <row r="24" spans="1:18" x14ac:dyDescent="0.2">
      <c r="A24" s="315">
        <v>17</v>
      </c>
      <c r="B24" s="319" t="s">
        <v>84</v>
      </c>
      <c r="C24" s="317">
        <f t="shared" si="1"/>
        <v>264</v>
      </c>
      <c r="D24" s="317">
        <f t="shared" si="1"/>
        <v>258</v>
      </c>
      <c r="E24" s="320">
        <v>218</v>
      </c>
      <c r="F24" s="320">
        <v>218</v>
      </c>
      <c r="G24" s="320">
        <v>30</v>
      </c>
      <c r="H24" s="320">
        <v>27</v>
      </c>
      <c r="I24" s="320">
        <v>10</v>
      </c>
      <c r="J24" s="320">
        <v>7</v>
      </c>
      <c r="K24" s="320"/>
      <c r="L24" s="320"/>
      <c r="M24" s="320"/>
      <c r="N24" s="320"/>
      <c r="O24" s="320">
        <v>6</v>
      </c>
      <c r="P24" s="320">
        <v>6</v>
      </c>
      <c r="Q24" s="320"/>
      <c r="R24" s="320"/>
    </row>
    <row r="25" spans="1:18" x14ac:dyDescent="0.2">
      <c r="A25" s="315">
        <v>18</v>
      </c>
      <c r="B25" s="319" t="s">
        <v>91</v>
      </c>
      <c r="C25" s="317">
        <f t="shared" si="1"/>
        <v>312</v>
      </c>
      <c r="D25" s="317">
        <f t="shared" si="1"/>
        <v>295</v>
      </c>
      <c r="E25" s="320">
        <v>251</v>
      </c>
      <c r="F25" s="320">
        <v>251</v>
      </c>
      <c r="G25" s="320">
        <v>37</v>
      </c>
      <c r="H25" s="320">
        <v>34</v>
      </c>
      <c r="I25" s="320">
        <v>23</v>
      </c>
      <c r="J25" s="320">
        <v>9</v>
      </c>
      <c r="K25" s="320"/>
      <c r="L25" s="320"/>
      <c r="M25" s="320"/>
      <c r="N25" s="320"/>
      <c r="O25" s="320"/>
      <c r="P25" s="320"/>
      <c r="Q25" s="320">
        <v>1</v>
      </c>
      <c r="R25" s="320">
        <v>1</v>
      </c>
    </row>
    <row r="26" spans="1:18" x14ac:dyDescent="0.2">
      <c r="A26" s="315">
        <v>19</v>
      </c>
      <c r="B26" s="319" t="s">
        <v>103</v>
      </c>
      <c r="C26" s="317">
        <f t="shared" si="1"/>
        <v>243</v>
      </c>
      <c r="D26" s="317">
        <f t="shared" si="1"/>
        <v>230</v>
      </c>
      <c r="E26" s="320">
        <v>202</v>
      </c>
      <c r="F26" s="320">
        <v>200</v>
      </c>
      <c r="G26" s="320">
        <v>22</v>
      </c>
      <c r="H26" s="320">
        <v>18</v>
      </c>
      <c r="I26" s="320">
        <v>14</v>
      </c>
      <c r="J26" s="320">
        <v>7</v>
      </c>
      <c r="K26" s="320"/>
      <c r="L26" s="320"/>
      <c r="M26" s="320"/>
      <c r="N26" s="320"/>
      <c r="O26" s="320">
        <v>1</v>
      </c>
      <c r="P26" s="320">
        <v>1</v>
      </c>
      <c r="Q26" s="320">
        <v>4</v>
      </c>
      <c r="R26" s="320">
        <v>4</v>
      </c>
    </row>
    <row r="27" spans="1:18" x14ac:dyDescent="0.2">
      <c r="A27" s="315">
        <v>20</v>
      </c>
      <c r="B27" s="319" t="s">
        <v>94</v>
      </c>
      <c r="C27" s="317">
        <f t="shared" si="1"/>
        <v>316</v>
      </c>
      <c r="D27" s="317">
        <f t="shared" si="1"/>
        <v>312</v>
      </c>
      <c r="E27" s="320">
        <v>274</v>
      </c>
      <c r="F27" s="320">
        <v>274</v>
      </c>
      <c r="G27" s="320">
        <v>29</v>
      </c>
      <c r="H27" s="320">
        <v>27</v>
      </c>
      <c r="I27" s="320">
        <v>13</v>
      </c>
      <c r="J27" s="320">
        <v>11</v>
      </c>
      <c r="K27" s="320"/>
      <c r="L27" s="320"/>
      <c r="M27" s="320"/>
      <c r="N27" s="320"/>
      <c r="O27" s="320"/>
      <c r="P27" s="320"/>
      <c r="Q27" s="320"/>
      <c r="R27" s="320"/>
    </row>
    <row r="28" spans="1:18" x14ac:dyDescent="0.2">
      <c r="A28" s="315">
        <v>21</v>
      </c>
      <c r="B28" s="319" t="s">
        <v>170</v>
      </c>
      <c r="C28" s="317">
        <f t="shared" si="1"/>
        <v>410</v>
      </c>
      <c r="D28" s="317">
        <f t="shared" si="1"/>
        <v>401</v>
      </c>
      <c r="E28" s="320">
        <v>348</v>
      </c>
      <c r="F28" s="320">
        <v>348</v>
      </c>
      <c r="G28" s="320">
        <v>29</v>
      </c>
      <c r="H28" s="320">
        <v>26</v>
      </c>
      <c r="I28" s="320">
        <v>31</v>
      </c>
      <c r="J28" s="320">
        <v>25</v>
      </c>
      <c r="K28" s="320">
        <v>2</v>
      </c>
      <c r="L28" s="320">
        <v>2</v>
      </c>
      <c r="M28" s="320"/>
      <c r="N28" s="320"/>
      <c r="O28" s="320"/>
      <c r="P28" s="320"/>
      <c r="Q28" s="320"/>
      <c r="R28" s="320"/>
    </row>
    <row r="29" spans="1:18" x14ac:dyDescent="0.2">
      <c r="A29" s="315">
        <v>22</v>
      </c>
      <c r="B29" s="319" t="s">
        <v>93</v>
      </c>
      <c r="C29" s="317">
        <f t="shared" si="1"/>
        <v>53</v>
      </c>
      <c r="D29" s="317">
        <f t="shared" si="1"/>
        <v>48</v>
      </c>
      <c r="E29" s="320">
        <v>44</v>
      </c>
      <c r="F29" s="320">
        <v>44</v>
      </c>
      <c r="G29" s="320">
        <v>5</v>
      </c>
      <c r="H29" s="320">
        <v>2</v>
      </c>
      <c r="I29" s="320">
        <v>4</v>
      </c>
      <c r="J29" s="320">
        <v>2</v>
      </c>
      <c r="K29" s="320"/>
      <c r="L29" s="320"/>
      <c r="M29" s="320"/>
      <c r="N29" s="320"/>
      <c r="O29" s="320"/>
      <c r="P29" s="320"/>
      <c r="Q29" s="320"/>
      <c r="R29" s="320"/>
    </row>
    <row r="30" spans="1:18" ht="14.25" customHeight="1" x14ac:dyDescent="0.2">
      <c r="A30" s="315">
        <v>23</v>
      </c>
      <c r="B30" s="316" t="s">
        <v>105</v>
      </c>
      <c r="C30" s="317">
        <f>SUM(C31:C39)</f>
        <v>4563</v>
      </c>
      <c r="D30" s="317">
        <f t="shared" ref="D30:R30" si="2">SUM(D31:D39)</f>
        <v>4336</v>
      </c>
      <c r="E30" s="317">
        <f t="shared" si="2"/>
        <v>3951</v>
      </c>
      <c r="F30" s="317">
        <f t="shared" si="2"/>
        <v>3943</v>
      </c>
      <c r="G30" s="317">
        <f t="shared" si="2"/>
        <v>309</v>
      </c>
      <c r="H30" s="317">
        <f t="shared" si="2"/>
        <v>234</v>
      </c>
      <c r="I30" s="317">
        <f t="shared" si="2"/>
        <v>301</v>
      </c>
      <c r="J30" s="317">
        <f t="shared" si="2"/>
        <v>157</v>
      </c>
      <c r="K30" s="317">
        <f t="shared" si="2"/>
        <v>2</v>
      </c>
      <c r="L30" s="317">
        <f t="shared" si="2"/>
        <v>2</v>
      </c>
      <c r="M30" s="317">
        <f t="shared" si="2"/>
        <v>0</v>
      </c>
      <c r="N30" s="317">
        <f t="shared" si="2"/>
        <v>0</v>
      </c>
      <c r="O30" s="317">
        <f t="shared" si="2"/>
        <v>0</v>
      </c>
      <c r="P30" s="317">
        <f t="shared" si="2"/>
        <v>0</v>
      </c>
      <c r="Q30" s="317">
        <f t="shared" si="2"/>
        <v>0</v>
      </c>
      <c r="R30" s="317">
        <f t="shared" si="2"/>
        <v>0</v>
      </c>
    </row>
    <row r="31" spans="1:18" ht="12.75" customHeight="1" x14ac:dyDescent="0.2">
      <c r="A31" s="315">
        <v>24</v>
      </c>
      <c r="B31" s="319" t="s">
        <v>175</v>
      </c>
      <c r="C31" s="317">
        <f t="shared" ref="C31:D40" si="3">E31+G31+I31+K31+M31+O31+Q31</f>
        <v>100</v>
      </c>
      <c r="D31" s="317">
        <f t="shared" si="3"/>
        <v>97</v>
      </c>
      <c r="E31" s="320">
        <v>87</v>
      </c>
      <c r="F31" s="320">
        <v>87</v>
      </c>
      <c r="G31" s="320">
        <v>6</v>
      </c>
      <c r="H31" s="320">
        <v>4</v>
      </c>
      <c r="I31" s="320">
        <v>7</v>
      </c>
      <c r="J31" s="320">
        <v>6</v>
      </c>
      <c r="K31" s="320"/>
      <c r="L31" s="320"/>
      <c r="M31" s="320"/>
      <c r="N31" s="320"/>
      <c r="O31" s="320"/>
      <c r="P31" s="320"/>
      <c r="Q31" s="320"/>
      <c r="R31" s="320"/>
    </row>
    <row r="32" spans="1:18" ht="12.75" customHeight="1" x14ac:dyDescent="0.2">
      <c r="A32" s="315">
        <v>25</v>
      </c>
      <c r="B32" s="319" t="s">
        <v>176</v>
      </c>
      <c r="C32" s="317">
        <f t="shared" si="3"/>
        <v>11</v>
      </c>
      <c r="D32" s="317">
        <f t="shared" si="3"/>
        <v>10</v>
      </c>
      <c r="E32" s="320">
        <v>8</v>
      </c>
      <c r="F32" s="320">
        <v>8</v>
      </c>
      <c r="G32" s="320">
        <v>2</v>
      </c>
      <c r="H32" s="320">
        <v>2</v>
      </c>
      <c r="I32" s="320">
        <v>1</v>
      </c>
      <c r="J32" s="320"/>
      <c r="K32" s="320"/>
      <c r="L32" s="320"/>
      <c r="M32" s="320"/>
      <c r="N32" s="320"/>
      <c r="O32" s="320"/>
      <c r="P32" s="320"/>
      <c r="Q32" s="320"/>
      <c r="R32" s="320"/>
    </row>
    <row r="33" spans="1:18" ht="12.75" customHeight="1" x14ac:dyDescent="0.2">
      <c r="A33" s="315">
        <v>26</v>
      </c>
      <c r="B33" s="319" t="s">
        <v>177</v>
      </c>
      <c r="C33" s="317">
        <f t="shared" si="3"/>
        <v>680</v>
      </c>
      <c r="D33" s="317">
        <f t="shared" si="3"/>
        <v>653</v>
      </c>
      <c r="E33" s="320">
        <v>593</v>
      </c>
      <c r="F33" s="320">
        <v>592</v>
      </c>
      <c r="G33" s="320">
        <v>42</v>
      </c>
      <c r="H33" s="320">
        <v>35</v>
      </c>
      <c r="I33" s="320">
        <v>45</v>
      </c>
      <c r="J33" s="320">
        <v>26</v>
      </c>
      <c r="K33" s="320"/>
      <c r="L33" s="320"/>
      <c r="M33" s="320"/>
      <c r="N33" s="320"/>
      <c r="O33" s="320"/>
      <c r="P33" s="320"/>
      <c r="Q33" s="320"/>
      <c r="R33" s="320"/>
    </row>
    <row r="34" spans="1:18" ht="14.25" customHeight="1" x14ac:dyDescent="0.2">
      <c r="A34" s="315">
        <v>27</v>
      </c>
      <c r="B34" s="319" t="s">
        <v>178</v>
      </c>
      <c r="C34" s="317">
        <f t="shared" si="3"/>
        <v>1079</v>
      </c>
      <c r="D34" s="317">
        <f t="shared" si="3"/>
        <v>1023</v>
      </c>
      <c r="E34" s="320">
        <v>944</v>
      </c>
      <c r="F34" s="320">
        <v>943</v>
      </c>
      <c r="G34" s="320">
        <v>69</v>
      </c>
      <c r="H34" s="320">
        <v>52</v>
      </c>
      <c r="I34" s="320">
        <v>65</v>
      </c>
      <c r="J34" s="320">
        <v>27</v>
      </c>
      <c r="K34" s="320">
        <v>1</v>
      </c>
      <c r="L34" s="320">
        <v>1</v>
      </c>
      <c r="M34" s="320"/>
      <c r="N34" s="320"/>
      <c r="O34" s="320"/>
      <c r="P34" s="320"/>
      <c r="Q34" s="320"/>
      <c r="R34" s="320"/>
    </row>
    <row r="35" spans="1:18" ht="12.75" customHeight="1" x14ac:dyDescent="0.2">
      <c r="A35" s="315">
        <v>28</v>
      </c>
      <c r="B35" s="319" t="s">
        <v>179</v>
      </c>
      <c r="C35" s="317">
        <f t="shared" si="3"/>
        <v>99</v>
      </c>
      <c r="D35" s="317">
        <f t="shared" si="3"/>
        <v>97</v>
      </c>
      <c r="E35" s="320">
        <v>87</v>
      </c>
      <c r="F35" s="320">
        <v>87</v>
      </c>
      <c r="G35" s="320">
        <v>7</v>
      </c>
      <c r="H35" s="320">
        <v>5</v>
      </c>
      <c r="I35" s="320">
        <v>5</v>
      </c>
      <c r="J35" s="320">
        <v>5</v>
      </c>
      <c r="K35" s="320"/>
      <c r="L35" s="320"/>
      <c r="M35" s="320"/>
      <c r="N35" s="320"/>
      <c r="O35" s="320"/>
      <c r="P35" s="320"/>
      <c r="Q35" s="320"/>
      <c r="R35" s="320"/>
    </row>
    <row r="36" spans="1:18" x14ac:dyDescent="0.2">
      <c r="A36" s="315">
        <v>29</v>
      </c>
      <c r="B36" s="319" t="s">
        <v>180</v>
      </c>
      <c r="C36" s="317">
        <f t="shared" si="3"/>
        <v>894</v>
      </c>
      <c r="D36" s="317">
        <f t="shared" si="3"/>
        <v>845</v>
      </c>
      <c r="E36" s="320">
        <v>769</v>
      </c>
      <c r="F36" s="320">
        <v>769</v>
      </c>
      <c r="G36" s="320">
        <v>58</v>
      </c>
      <c r="H36" s="320">
        <v>41</v>
      </c>
      <c r="I36" s="320">
        <v>67</v>
      </c>
      <c r="J36" s="320">
        <v>35</v>
      </c>
      <c r="K36" s="320"/>
      <c r="L36" s="320"/>
      <c r="M36" s="320"/>
      <c r="N36" s="320"/>
      <c r="O36" s="320"/>
      <c r="P36" s="320"/>
      <c r="Q36" s="320"/>
      <c r="R36" s="320"/>
    </row>
    <row r="37" spans="1:18" ht="12.75" customHeight="1" x14ac:dyDescent="0.2">
      <c r="A37" s="315">
        <v>30</v>
      </c>
      <c r="B37" s="319" t="s">
        <v>181</v>
      </c>
      <c r="C37" s="317">
        <f t="shared" si="3"/>
        <v>432</v>
      </c>
      <c r="D37" s="317">
        <f t="shared" si="3"/>
        <v>409</v>
      </c>
      <c r="E37" s="320">
        <v>364</v>
      </c>
      <c r="F37" s="320">
        <v>363</v>
      </c>
      <c r="G37" s="320">
        <v>34</v>
      </c>
      <c r="H37" s="320">
        <v>29</v>
      </c>
      <c r="I37" s="320">
        <v>34</v>
      </c>
      <c r="J37" s="320">
        <v>17</v>
      </c>
      <c r="K37" s="320"/>
      <c r="L37" s="320"/>
      <c r="M37" s="320"/>
      <c r="N37" s="320"/>
      <c r="O37" s="320"/>
      <c r="P37" s="320"/>
      <c r="Q37" s="320"/>
      <c r="R37" s="320"/>
    </row>
    <row r="38" spans="1:18" ht="12.75" customHeight="1" x14ac:dyDescent="0.2">
      <c r="A38" s="315">
        <v>31</v>
      </c>
      <c r="B38" s="319" t="s">
        <v>182</v>
      </c>
      <c r="C38" s="317">
        <f t="shared" si="3"/>
        <v>380</v>
      </c>
      <c r="D38" s="317">
        <f t="shared" si="3"/>
        <v>357</v>
      </c>
      <c r="E38" s="320">
        <v>318</v>
      </c>
      <c r="F38" s="320">
        <v>318</v>
      </c>
      <c r="G38" s="320">
        <v>34</v>
      </c>
      <c r="H38" s="320">
        <v>23</v>
      </c>
      <c r="I38" s="320">
        <v>28</v>
      </c>
      <c r="J38" s="320">
        <v>16</v>
      </c>
      <c r="K38" s="320"/>
      <c r="L38" s="320"/>
      <c r="M38" s="320"/>
      <c r="N38" s="320"/>
      <c r="O38" s="320"/>
      <c r="P38" s="320"/>
      <c r="Q38" s="320"/>
      <c r="R38" s="320"/>
    </row>
    <row r="39" spans="1:18" ht="12.75" customHeight="1" x14ac:dyDescent="0.2">
      <c r="A39" s="315">
        <v>32</v>
      </c>
      <c r="B39" s="319" t="s">
        <v>183</v>
      </c>
      <c r="C39" s="317">
        <f t="shared" si="3"/>
        <v>888</v>
      </c>
      <c r="D39" s="317">
        <f t="shared" si="3"/>
        <v>845</v>
      </c>
      <c r="E39" s="320">
        <v>781</v>
      </c>
      <c r="F39" s="320">
        <v>776</v>
      </c>
      <c r="G39" s="320">
        <v>57</v>
      </c>
      <c r="H39" s="320">
        <v>43</v>
      </c>
      <c r="I39" s="320">
        <v>49</v>
      </c>
      <c r="J39" s="320">
        <v>25</v>
      </c>
      <c r="K39" s="320">
        <v>1</v>
      </c>
      <c r="L39" s="320">
        <v>1</v>
      </c>
      <c r="M39" s="320"/>
      <c r="N39" s="320"/>
      <c r="O39" s="320"/>
      <c r="P39" s="320"/>
      <c r="Q39" s="320"/>
      <c r="R39" s="320"/>
    </row>
    <row r="40" spans="1:18" ht="12.75" customHeight="1" x14ac:dyDescent="0.2">
      <c r="A40" s="315">
        <v>33</v>
      </c>
      <c r="B40" s="319" t="s">
        <v>189</v>
      </c>
      <c r="C40" s="317">
        <f t="shared" si="3"/>
        <v>135</v>
      </c>
      <c r="D40" s="317">
        <f t="shared" si="3"/>
        <v>131</v>
      </c>
      <c r="E40" s="320">
        <v>125</v>
      </c>
      <c r="F40" s="320">
        <v>125</v>
      </c>
      <c r="G40" s="320">
        <v>10</v>
      </c>
      <c r="H40" s="320">
        <v>6</v>
      </c>
      <c r="I40" s="320"/>
      <c r="J40" s="320"/>
      <c r="K40" s="320"/>
      <c r="L40" s="320"/>
      <c r="M40" s="320"/>
      <c r="N40" s="320"/>
      <c r="O40" s="320"/>
      <c r="P40" s="320"/>
      <c r="Q40" s="320"/>
      <c r="R40" s="320"/>
    </row>
    <row r="44" spans="1:18" ht="14.25" customHeight="1" x14ac:dyDescent="0.2"/>
  </sheetData>
  <mergeCells count="12">
    <mergeCell ref="A3:S3"/>
    <mergeCell ref="E5:R5"/>
    <mergeCell ref="O6:P6"/>
    <mergeCell ref="Q6:R6"/>
    <mergeCell ref="A5:A7"/>
    <mergeCell ref="B5:B7"/>
    <mergeCell ref="C5:D6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А-СӨБ-1</vt:lpstr>
      <vt:lpstr>А-СӨБ-1.1</vt:lpstr>
      <vt:lpstr>А-СӨБ-2</vt:lpstr>
      <vt:lpstr>А-СӨБ-2.1</vt:lpstr>
      <vt:lpstr>суралцагч дүүргээр</vt:lpstr>
      <vt:lpstr>багш ажилтан дүүргээр</vt:lpstr>
      <vt:lpstr>'А-СӨБ-1'!Print_Area</vt:lpstr>
      <vt:lpstr>'А-СӨБ-2'!Print_Area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Tuya Basan</dc:creator>
  <cp:lastModifiedBy>Ts Bataa</cp:lastModifiedBy>
  <cp:lastPrinted>2024-11-13T06:44:21Z</cp:lastPrinted>
  <dcterms:created xsi:type="dcterms:W3CDTF">2018-07-31T02:27:16Z</dcterms:created>
  <dcterms:modified xsi:type="dcterms:W3CDTF">2024-12-30T03:06:12Z</dcterms:modified>
</cp:coreProperties>
</file>