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OneDrive - Mongolian Educational Information Technology Center\2025\2024-2025\"/>
    </mc:Choice>
  </mc:AlternateContent>
  <xr:revisionPtr revIDLastSave="0" documentId="13_ncr:1_{CF02C480-63D8-4284-A6D2-A8A778615AAA}" xr6:coauthVersionLast="47" xr6:coauthVersionMax="47" xr10:uidLastSave="{00000000-0000-0000-0000-000000000000}"/>
  <bookViews>
    <workbookView xWindow="-28920" yWindow="-120" windowWidth="29040" windowHeight="15990" tabRatio="815" activeTab="11" xr2:uid="{00000000-000D-0000-FFFF-FFFF00000000}"/>
  </bookViews>
  <sheets>
    <sheet name="ТМБ-1" sheetId="126" r:id="rId1"/>
    <sheet name="ТМБ-2" sheetId="129" r:id="rId2"/>
    <sheet name="ТМБ-3" sheetId="127" r:id="rId3"/>
    <sheet name="ТМБ-4" sheetId="74" r:id="rId4"/>
    <sheet name="ТМБ-5" sheetId="125" r:id="rId5"/>
    <sheet name="ТМБ-6" sheetId="80" r:id="rId6"/>
    <sheet name="ТМБ-7" sheetId="118" r:id="rId7"/>
    <sheet name="ТМБ-8" sheetId="128" r:id="rId8"/>
    <sheet name="ТМБ-9" sheetId="77" r:id="rId9"/>
    <sheet name="ТМБ-10" sheetId="121" r:id="rId10"/>
    <sheet name="ТМБ-11" sheetId="132" r:id="rId11"/>
    <sheet name="ТМБ-12" sheetId="94" r:id="rId12"/>
    <sheet name="ТМБ-13" sheetId="124" r:id="rId13"/>
  </sheets>
  <definedNames>
    <definedName name="_xlnm.Print_Area" localSheetId="0">'ТМБ-1'!$A$1:$AA$67</definedName>
    <definedName name="_xlnm.Print_Area" localSheetId="9">'ТМБ-10'!$A$1:$AW$58</definedName>
    <definedName name="_xlnm.Print_Area" localSheetId="10">'ТМБ-11'!$A$1:$P$119</definedName>
    <definedName name="_xlnm.Print_Area" localSheetId="11">'ТМБ-12'!$A$1:$AC$60</definedName>
    <definedName name="_xlnm.Print_Area" localSheetId="12">'ТМБ-13'!$A$1:$AD$61</definedName>
    <definedName name="_xlnm.Print_Area" localSheetId="1">'ТМБ-2'!$A$1:$AC$61</definedName>
    <definedName name="_xlnm.Print_Area" localSheetId="2">'ТМБ-3'!$A$1:$AD$68</definedName>
    <definedName name="_xlnm.Print_Area" localSheetId="3">'ТМБ-4'!$A$1:$AR$71</definedName>
    <definedName name="_xlnm.Print_Area" localSheetId="4">'ТМБ-5'!$A$1:$N$66</definedName>
    <definedName name="_xlnm.Print_Area" localSheetId="5">'ТМБ-6'!$A$1:$AB$136</definedName>
    <definedName name="_xlnm.Print_Area" localSheetId="6">'ТМБ-7'!$A$1:$BE$62</definedName>
    <definedName name="_xlnm.Print_Area" localSheetId="7">'ТМБ-8'!$A$1:$AH$68</definedName>
    <definedName name="_xlnm.Print_Area" localSheetId="8">'ТМБ-9'!$A$1:$AU$65</definedName>
    <definedName name="_xlnm.Print_Titles" localSheetId="0">'ТМБ-1'!$10:$14</definedName>
    <definedName name="_xlnm.Print_Titles" localSheetId="12">'ТМБ-13'!$15:$18</definedName>
    <definedName name="_xlnm.Print_Titles" localSheetId="1">'ТМБ-2'!$11:$17</definedName>
    <definedName name="_xlnm.Print_Titles" localSheetId="2">'ТМБ-3'!$12:$16</definedName>
    <definedName name="_xlnm.Print_Titles" localSheetId="4">'ТМБ-5'!$12:$15</definedName>
    <definedName name="_xlnm.Print_Titles" localSheetId="5">'ТМБ-6'!$11:$15</definedName>
    <definedName name="_xlnm.Print_Titles" localSheetId="7">'ТМБ-8'!$8:$12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29" l="1"/>
  <c r="C59" i="129"/>
  <c r="C57" i="129"/>
  <c r="BC17" i="121" l="1"/>
  <c r="BD17" i="121"/>
  <c r="BE17" i="121"/>
  <c r="BC18" i="121"/>
  <c r="BD18" i="121"/>
  <c r="BE18" i="121"/>
  <c r="BC19" i="121"/>
  <c r="BD19" i="121"/>
  <c r="BE19" i="121"/>
  <c r="BC20" i="121"/>
  <c r="BD20" i="121"/>
  <c r="BE20" i="121"/>
  <c r="BC21" i="121"/>
  <c r="BD21" i="121"/>
  <c r="BE21" i="121"/>
  <c r="BC22" i="121"/>
  <c r="BD22" i="121"/>
  <c r="BE22" i="121"/>
  <c r="BC23" i="121"/>
  <c r="BD23" i="121"/>
  <c r="BE23" i="121"/>
  <c r="BC24" i="121"/>
  <c r="BD24" i="121"/>
  <c r="BE24" i="121"/>
  <c r="BC25" i="121"/>
  <c r="BD25" i="121"/>
  <c r="BE25" i="121"/>
  <c r="BC26" i="121"/>
  <c r="BD26" i="121"/>
  <c r="BE26" i="121"/>
  <c r="BC27" i="121"/>
  <c r="BD27" i="121"/>
  <c r="BE27" i="121"/>
  <c r="BC28" i="121"/>
  <c r="BD28" i="121"/>
  <c r="BE28" i="121"/>
  <c r="BC29" i="121"/>
  <c r="BD29" i="121"/>
  <c r="BE29" i="121"/>
  <c r="BC30" i="121"/>
  <c r="BD30" i="121"/>
  <c r="BE30" i="121"/>
  <c r="BC31" i="121"/>
  <c r="BD31" i="121"/>
  <c r="BE31" i="121"/>
  <c r="BC32" i="121"/>
  <c r="BD32" i="121"/>
  <c r="BE32" i="121"/>
  <c r="BC33" i="121"/>
  <c r="BD33" i="121"/>
  <c r="BE33" i="121"/>
  <c r="BC34" i="121"/>
  <c r="BD34" i="121"/>
  <c r="BE34" i="121"/>
  <c r="BC35" i="121"/>
  <c r="BD35" i="121"/>
  <c r="BE35" i="121"/>
  <c r="BC36" i="121"/>
  <c r="BD36" i="121"/>
  <c r="BE36" i="121"/>
  <c r="BC37" i="121"/>
  <c r="BD37" i="121"/>
  <c r="BE37" i="121"/>
  <c r="BC38" i="121"/>
  <c r="BD38" i="121"/>
  <c r="BE38" i="121"/>
  <c r="BC39" i="121"/>
  <c r="BD39" i="121"/>
  <c r="BE39" i="121"/>
  <c r="BC40" i="121"/>
  <c r="BD40" i="121"/>
  <c r="BE40" i="121"/>
  <c r="BC41" i="121"/>
  <c r="BD41" i="121"/>
  <c r="BE41" i="121"/>
  <c r="BC42" i="121"/>
  <c r="BD42" i="121"/>
  <c r="BE42" i="121"/>
  <c r="BC43" i="121"/>
  <c r="BD43" i="121"/>
  <c r="BE43" i="121"/>
  <c r="BC44" i="121"/>
  <c r="BD44" i="121"/>
  <c r="BE44" i="121"/>
  <c r="BC45" i="121"/>
  <c r="BD45" i="121"/>
  <c r="BE45" i="121"/>
  <c r="BD16" i="121"/>
  <c r="BE16" i="121"/>
  <c r="BC16" i="121"/>
  <c r="AZ17" i="121"/>
  <c r="BA17" i="121"/>
  <c r="BB17" i="121"/>
  <c r="AZ18" i="121"/>
  <c r="BA18" i="121"/>
  <c r="BB18" i="121"/>
  <c r="AZ19" i="121"/>
  <c r="BA19" i="121"/>
  <c r="BB19" i="121"/>
  <c r="AZ20" i="121"/>
  <c r="BA20" i="121"/>
  <c r="BB20" i="121"/>
  <c r="AZ21" i="121"/>
  <c r="BA21" i="121"/>
  <c r="BB21" i="121"/>
  <c r="AZ22" i="121"/>
  <c r="BA22" i="121"/>
  <c r="BB22" i="121"/>
  <c r="AZ23" i="121"/>
  <c r="BA23" i="121"/>
  <c r="BB23" i="121"/>
  <c r="AZ24" i="121"/>
  <c r="BA24" i="121"/>
  <c r="BB24" i="121"/>
  <c r="AZ25" i="121"/>
  <c r="BA25" i="121"/>
  <c r="BB25" i="121"/>
  <c r="AZ26" i="121"/>
  <c r="BA26" i="121"/>
  <c r="BB26" i="121"/>
  <c r="AZ27" i="121"/>
  <c r="BA27" i="121"/>
  <c r="BB27" i="121"/>
  <c r="AZ28" i="121"/>
  <c r="BA28" i="121"/>
  <c r="BB28" i="121"/>
  <c r="AZ29" i="121"/>
  <c r="BA29" i="121"/>
  <c r="BB29" i="121"/>
  <c r="AZ30" i="121"/>
  <c r="BA30" i="121"/>
  <c r="BB30" i="121"/>
  <c r="AZ31" i="121"/>
  <c r="BA31" i="121"/>
  <c r="BB31" i="121"/>
  <c r="AZ32" i="121"/>
  <c r="BA32" i="121"/>
  <c r="BB32" i="121"/>
  <c r="AZ33" i="121"/>
  <c r="BA33" i="121"/>
  <c r="BB33" i="121"/>
  <c r="AZ34" i="121"/>
  <c r="BA34" i="121"/>
  <c r="BB34" i="121"/>
  <c r="AZ35" i="121"/>
  <c r="BA35" i="121"/>
  <c r="BB35" i="121"/>
  <c r="AZ36" i="121"/>
  <c r="BA36" i="121"/>
  <c r="BB36" i="121"/>
  <c r="AZ37" i="121"/>
  <c r="BA37" i="121"/>
  <c r="BB37" i="121"/>
  <c r="AZ38" i="121"/>
  <c r="BA38" i="121"/>
  <c r="BB38" i="121"/>
  <c r="AZ39" i="121"/>
  <c r="BA39" i="121"/>
  <c r="BB39" i="121"/>
  <c r="AZ40" i="121"/>
  <c r="BA40" i="121"/>
  <c r="BB40" i="121"/>
  <c r="AZ41" i="121"/>
  <c r="BA41" i="121"/>
  <c r="BB41" i="121"/>
  <c r="AZ42" i="121"/>
  <c r="BA42" i="121"/>
  <c r="BB42" i="121"/>
  <c r="AZ43" i="121"/>
  <c r="BA43" i="121"/>
  <c r="BB43" i="121"/>
  <c r="AZ44" i="121"/>
  <c r="BA44" i="121"/>
  <c r="BB44" i="121"/>
  <c r="AZ45" i="121"/>
  <c r="BA45" i="121"/>
  <c r="BB45" i="121"/>
  <c r="BA16" i="121"/>
  <c r="BB16" i="121"/>
  <c r="AZ16" i="121"/>
  <c r="BC16" i="77"/>
  <c r="BC17" i="77"/>
  <c r="BC18" i="77"/>
  <c r="BC19" i="77"/>
  <c r="BC20" i="77"/>
  <c r="BC21" i="77"/>
  <c r="BC22" i="77"/>
  <c r="BC23" i="77"/>
  <c r="BC24" i="77"/>
  <c r="BC25" i="77"/>
  <c r="BC26" i="77"/>
  <c r="BC27" i="77"/>
  <c r="BC28" i="77"/>
  <c r="BC29" i="77"/>
  <c r="BC30" i="77"/>
  <c r="BC31" i="77"/>
  <c r="BC32" i="77"/>
  <c r="BC33" i="77"/>
  <c r="BC34" i="77"/>
  <c r="BC35" i="77"/>
  <c r="BC36" i="77"/>
  <c r="BC37" i="77"/>
  <c r="BC38" i="77"/>
  <c r="BC39" i="77"/>
  <c r="BC40" i="77"/>
  <c r="BC41" i="77"/>
  <c r="BC42" i="77"/>
  <c r="BC43" i="77"/>
  <c r="BC44" i="77"/>
  <c r="BC45" i="77"/>
  <c r="BC46" i="77"/>
  <c r="BC47" i="77"/>
  <c r="BC48" i="77"/>
  <c r="BC49" i="77"/>
  <c r="BC50" i="77"/>
  <c r="BC51" i="77"/>
  <c r="BC52" i="77"/>
  <c r="BC15" i="77"/>
  <c r="AZ16" i="77"/>
  <c r="BA16" i="77"/>
  <c r="BB16" i="77"/>
  <c r="AZ17" i="77"/>
  <c r="BA17" i="77"/>
  <c r="BB17" i="77"/>
  <c r="AZ18" i="77"/>
  <c r="BA18" i="77"/>
  <c r="BB18" i="77"/>
  <c r="AZ19" i="77"/>
  <c r="BA19" i="77"/>
  <c r="BB19" i="77"/>
  <c r="AZ20" i="77"/>
  <c r="BA20" i="77"/>
  <c r="BB20" i="77"/>
  <c r="AZ21" i="77"/>
  <c r="BA21" i="77"/>
  <c r="BB21" i="77"/>
  <c r="AZ22" i="77"/>
  <c r="BA22" i="77"/>
  <c r="BB22" i="77"/>
  <c r="AZ23" i="77"/>
  <c r="BA23" i="77"/>
  <c r="BB23" i="77"/>
  <c r="AZ24" i="77"/>
  <c r="BA24" i="77"/>
  <c r="BB24" i="77"/>
  <c r="AZ25" i="77"/>
  <c r="BA25" i="77"/>
  <c r="BB25" i="77"/>
  <c r="AZ26" i="77"/>
  <c r="BA26" i="77"/>
  <c r="BB26" i="77"/>
  <c r="AZ27" i="77"/>
  <c r="BA27" i="77"/>
  <c r="BB27" i="77"/>
  <c r="AZ28" i="77"/>
  <c r="BA28" i="77"/>
  <c r="BB28" i="77"/>
  <c r="AZ29" i="77"/>
  <c r="BA29" i="77"/>
  <c r="BB29" i="77"/>
  <c r="AZ30" i="77"/>
  <c r="BA30" i="77"/>
  <c r="BB30" i="77"/>
  <c r="AZ31" i="77"/>
  <c r="BA31" i="77"/>
  <c r="BB31" i="77"/>
  <c r="AZ32" i="77"/>
  <c r="BA32" i="77"/>
  <c r="BB32" i="77"/>
  <c r="AZ33" i="77"/>
  <c r="BA33" i="77"/>
  <c r="BB33" i="77"/>
  <c r="AZ34" i="77"/>
  <c r="BA34" i="77"/>
  <c r="BB34" i="77"/>
  <c r="AZ35" i="77"/>
  <c r="BA35" i="77"/>
  <c r="BB35" i="77"/>
  <c r="AZ36" i="77"/>
  <c r="BA36" i="77"/>
  <c r="BB36" i="77"/>
  <c r="AZ37" i="77"/>
  <c r="BA37" i="77"/>
  <c r="BB37" i="77"/>
  <c r="AZ38" i="77"/>
  <c r="BA38" i="77"/>
  <c r="BB38" i="77"/>
  <c r="AZ39" i="77"/>
  <c r="BA39" i="77"/>
  <c r="BB39" i="77"/>
  <c r="AZ40" i="77"/>
  <c r="BA40" i="77"/>
  <c r="BB40" i="77"/>
  <c r="AZ41" i="77"/>
  <c r="BA41" i="77"/>
  <c r="BB41" i="77"/>
  <c r="AZ42" i="77"/>
  <c r="BA42" i="77"/>
  <c r="BB42" i="77"/>
  <c r="AZ43" i="77"/>
  <c r="BA43" i="77"/>
  <c r="BB43" i="77"/>
  <c r="AZ44" i="77"/>
  <c r="BA44" i="77"/>
  <c r="BB44" i="77"/>
  <c r="AZ45" i="77"/>
  <c r="BA45" i="77"/>
  <c r="BB45" i="77"/>
  <c r="AZ46" i="77"/>
  <c r="BA46" i="77"/>
  <c r="BB46" i="77"/>
  <c r="AZ47" i="77"/>
  <c r="BA47" i="77"/>
  <c r="BB47" i="77"/>
  <c r="AZ48" i="77"/>
  <c r="BA48" i="77"/>
  <c r="BB48" i="77"/>
  <c r="AZ49" i="77"/>
  <c r="BA49" i="77"/>
  <c r="BB49" i="77"/>
  <c r="AZ50" i="77"/>
  <c r="BA50" i="77"/>
  <c r="BB50" i="77"/>
  <c r="AZ51" i="77"/>
  <c r="BA51" i="77"/>
  <c r="BB51" i="77"/>
  <c r="AZ52" i="77"/>
  <c r="BA52" i="77"/>
  <c r="BB52" i="77"/>
  <c r="BA15" i="77"/>
  <c r="BB15" i="77"/>
  <c r="AZ15" i="77"/>
  <c r="AW16" i="77"/>
  <c r="AX16" i="77"/>
  <c r="AY16" i="77"/>
  <c r="AW17" i="77"/>
  <c r="AX17" i="77"/>
  <c r="AY17" i="77"/>
  <c r="AW18" i="77"/>
  <c r="AX18" i="77"/>
  <c r="AY18" i="77"/>
  <c r="AW19" i="77"/>
  <c r="AX19" i="77"/>
  <c r="AY19" i="77"/>
  <c r="AW20" i="77"/>
  <c r="AX20" i="77"/>
  <c r="AY20" i="77"/>
  <c r="AW21" i="77"/>
  <c r="AX21" i="77"/>
  <c r="AY21" i="77"/>
  <c r="AW22" i="77"/>
  <c r="AX22" i="77"/>
  <c r="AY22" i="77"/>
  <c r="AW23" i="77"/>
  <c r="AX23" i="77"/>
  <c r="AY23" i="77"/>
  <c r="AW24" i="77"/>
  <c r="AX24" i="77"/>
  <c r="AY24" i="77"/>
  <c r="AW25" i="77"/>
  <c r="AX25" i="77"/>
  <c r="AY25" i="77"/>
  <c r="AW26" i="77"/>
  <c r="AX26" i="77"/>
  <c r="AY26" i="77"/>
  <c r="AW27" i="77"/>
  <c r="AX27" i="77"/>
  <c r="AY27" i="77"/>
  <c r="AW28" i="77"/>
  <c r="AX28" i="77"/>
  <c r="AY28" i="77"/>
  <c r="AW29" i="77"/>
  <c r="AX29" i="77"/>
  <c r="AY29" i="77"/>
  <c r="AW30" i="77"/>
  <c r="AX30" i="77"/>
  <c r="AY30" i="77"/>
  <c r="AW31" i="77"/>
  <c r="AX31" i="77"/>
  <c r="AY31" i="77"/>
  <c r="AW32" i="77"/>
  <c r="AX32" i="77"/>
  <c r="AY32" i="77"/>
  <c r="AW33" i="77"/>
  <c r="AX33" i="77"/>
  <c r="AY33" i="77"/>
  <c r="AW34" i="77"/>
  <c r="AX34" i="77"/>
  <c r="AY34" i="77"/>
  <c r="AW35" i="77"/>
  <c r="AX35" i="77"/>
  <c r="AY35" i="77"/>
  <c r="AW36" i="77"/>
  <c r="AX36" i="77"/>
  <c r="AY36" i="77"/>
  <c r="AW37" i="77"/>
  <c r="AX37" i="77"/>
  <c r="AY37" i="77"/>
  <c r="AW38" i="77"/>
  <c r="AX38" i="77"/>
  <c r="AY38" i="77"/>
  <c r="AW39" i="77"/>
  <c r="AX39" i="77"/>
  <c r="AY39" i="77"/>
  <c r="AW40" i="77"/>
  <c r="AX40" i="77"/>
  <c r="AY40" i="77"/>
  <c r="AW41" i="77"/>
  <c r="AX41" i="77"/>
  <c r="AY41" i="77"/>
  <c r="AW42" i="77"/>
  <c r="AX42" i="77"/>
  <c r="AY42" i="77"/>
  <c r="AW43" i="77"/>
  <c r="AX43" i="77"/>
  <c r="AY43" i="77"/>
  <c r="AW44" i="77"/>
  <c r="AX44" i="77"/>
  <c r="AY44" i="77"/>
  <c r="AW45" i="77"/>
  <c r="AX45" i="77"/>
  <c r="AY45" i="77"/>
  <c r="AW46" i="77"/>
  <c r="AX46" i="77"/>
  <c r="AY46" i="77"/>
  <c r="AW47" i="77"/>
  <c r="AX47" i="77"/>
  <c r="AY47" i="77"/>
  <c r="AW48" i="77"/>
  <c r="AX48" i="77"/>
  <c r="AY48" i="77"/>
  <c r="AW49" i="77"/>
  <c r="AX49" i="77"/>
  <c r="AY49" i="77"/>
  <c r="AW50" i="77"/>
  <c r="AX50" i="77"/>
  <c r="AY50" i="77"/>
  <c r="AW51" i="77"/>
  <c r="AX51" i="77"/>
  <c r="AY51" i="77"/>
  <c r="AW52" i="77"/>
  <c r="AX52" i="77"/>
  <c r="AY52" i="77"/>
  <c r="AX15" i="77"/>
  <c r="AY15" i="77"/>
  <c r="AW15" i="77"/>
  <c r="BJ19" i="118"/>
  <c r="BK19" i="118"/>
  <c r="BL19" i="118"/>
  <c r="BJ20" i="118"/>
  <c r="BK20" i="118"/>
  <c r="BL20" i="118"/>
  <c r="BJ21" i="118"/>
  <c r="BK21" i="118"/>
  <c r="BL21" i="118"/>
  <c r="BJ22" i="118"/>
  <c r="BK22" i="118"/>
  <c r="BL22" i="118"/>
  <c r="BJ23" i="118"/>
  <c r="BK23" i="118"/>
  <c r="BL23" i="118"/>
  <c r="BJ24" i="118"/>
  <c r="BK24" i="118"/>
  <c r="BL24" i="118"/>
  <c r="BJ25" i="118"/>
  <c r="BK25" i="118"/>
  <c r="BL25" i="118"/>
  <c r="BJ26" i="118"/>
  <c r="BK26" i="118"/>
  <c r="BL26" i="118"/>
  <c r="BJ27" i="118"/>
  <c r="BK27" i="118"/>
  <c r="BL27" i="118"/>
  <c r="BJ28" i="118"/>
  <c r="BK28" i="118"/>
  <c r="BL28" i="118"/>
  <c r="BJ29" i="118"/>
  <c r="BK29" i="118"/>
  <c r="BL29" i="118"/>
  <c r="BJ30" i="118"/>
  <c r="BK30" i="118"/>
  <c r="BL30" i="118"/>
  <c r="BJ31" i="118"/>
  <c r="BK31" i="118"/>
  <c r="BL31" i="118"/>
  <c r="BJ32" i="118"/>
  <c r="BK32" i="118"/>
  <c r="BL32" i="118"/>
  <c r="BJ33" i="118"/>
  <c r="BK33" i="118"/>
  <c r="BL33" i="118"/>
  <c r="BJ34" i="118"/>
  <c r="BK34" i="118"/>
  <c r="BL34" i="118"/>
  <c r="BJ35" i="118"/>
  <c r="BK35" i="118"/>
  <c r="BL35" i="118"/>
  <c r="BJ36" i="118"/>
  <c r="BK36" i="118"/>
  <c r="BL36" i="118"/>
  <c r="BJ37" i="118"/>
  <c r="BK37" i="118"/>
  <c r="BL37" i="118"/>
  <c r="BJ38" i="118"/>
  <c r="BK38" i="118"/>
  <c r="BL38" i="118"/>
  <c r="BJ39" i="118"/>
  <c r="BK39" i="118"/>
  <c r="BL39" i="118"/>
  <c r="BJ40" i="118"/>
  <c r="BK40" i="118"/>
  <c r="BL40" i="118"/>
  <c r="BJ41" i="118"/>
  <c r="BK41" i="118"/>
  <c r="BL41" i="118"/>
  <c r="BJ42" i="118"/>
  <c r="BK42" i="118"/>
  <c r="BL42" i="118"/>
  <c r="BJ43" i="118"/>
  <c r="BK43" i="118"/>
  <c r="BL43" i="118"/>
  <c r="BJ44" i="118"/>
  <c r="BK44" i="118"/>
  <c r="BL44" i="118"/>
  <c r="BJ45" i="118"/>
  <c r="BK45" i="118"/>
  <c r="BL45" i="118"/>
  <c r="BJ46" i="118"/>
  <c r="BK46" i="118"/>
  <c r="BL46" i="118"/>
  <c r="BJ47" i="118"/>
  <c r="BK47" i="118"/>
  <c r="BL47" i="118"/>
  <c r="BK18" i="118"/>
  <c r="BL18" i="118"/>
  <c r="BJ18" i="118"/>
  <c r="BG19" i="118"/>
  <c r="BH19" i="118"/>
  <c r="BI19" i="118"/>
  <c r="BG20" i="118"/>
  <c r="BH20" i="118"/>
  <c r="BI20" i="118"/>
  <c r="BG21" i="118"/>
  <c r="BH21" i="118"/>
  <c r="BI21" i="118"/>
  <c r="BG22" i="118"/>
  <c r="BH22" i="118"/>
  <c r="BI22" i="118"/>
  <c r="BG23" i="118"/>
  <c r="BH23" i="118"/>
  <c r="BI23" i="118"/>
  <c r="BG24" i="118"/>
  <c r="BH24" i="118"/>
  <c r="BI24" i="118"/>
  <c r="BG25" i="118"/>
  <c r="BH25" i="118"/>
  <c r="BI25" i="118"/>
  <c r="BG26" i="118"/>
  <c r="BH26" i="118"/>
  <c r="BI26" i="118"/>
  <c r="BG27" i="118"/>
  <c r="BH27" i="118"/>
  <c r="BI27" i="118"/>
  <c r="BG28" i="118"/>
  <c r="BH28" i="118"/>
  <c r="BI28" i="118"/>
  <c r="BG29" i="118"/>
  <c r="BH29" i="118"/>
  <c r="BI29" i="118"/>
  <c r="BG30" i="118"/>
  <c r="BH30" i="118"/>
  <c r="BI30" i="118"/>
  <c r="BG31" i="118"/>
  <c r="BH31" i="118"/>
  <c r="BI31" i="118"/>
  <c r="BG32" i="118"/>
  <c r="BH32" i="118"/>
  <c r="BI32" i="118"/>
  <c r="BG33" i="118"/>
  <c r="BH33" i="118"/>
  <c r="BI33" i="118"/>
  <c r="BG34" i="118"/>
  <c r="BH34" i="118"/>
  <c r="BI34" i="118"/>
  <c r="BG35" i="118"/>
  <c r="BH35" i="118"/>
  <c r="BI35" i="118"/>
  <c r="BG36" i="118"/>
  <c r="BH36" i="118"/>
  <c r="BI36" i="118"/>
  <c r="BG37" i="118"/>
  <c r="BH37" i="118"/>
  <c r="BI37" i="118"/>
  <c r="BG38" i="118"/>
  <c r="BH38" i="118"/>
  <c r="BI38" i="118"/>
  <c r="BG39" i="118"/>
  <c r="BH39" i="118"/>
  <c r="BI39" i="118"/>
  <c r="BG40" i="118"/>
  <c r="BH40" i="118"/>
  <c r="BI40" i="118"/>
  <c r="BG41" i="118"/>
  <c r="BH41" i="118"/>
  <c r="BI41" i="118"/>
  <c r="BG42" i="118"/>
  <c r="BH42" i="118"/>
  <c r="BI42" i="118"/>
  <c r="BG43" i="118"/>
  <c r="BH43" i="118"/>
  <c r="BI43" i="118"/>
  <c r="BG44" i="118"/>
  <c r="BH44" i="118"/>
  <c r="BI44" i="118"/>
  <c r="BG45" i="118"/>
  <c r="BH45" i="118"/>
  <c r="BI45" i="118"/>
  <c r="BG46" i="118"/>
  <c r="BH46" i="118"/>
  <c r="BI46" i="118"/>
  <c r="BG47" i="118"/>
  <c r="BH47" i="118"/>
  <c r="BI47" i="118"/>
  <c r="BH18" i="118"/>
  <c r="BI18" i="118"/>
  <c r="BG18" i="118"/>
  <c r="AH17" i="80"/>
  <c r="AH18" i="80"/>
  <c r="AH19" i="80"/>
  <c r="AH20" i="80"/>
  <c r="AH21" i="80"/>
  <c r="AH22" i="80"/>
  <c r="AH23" i="80"/>
  <c r="AH24" i="80"/>
  <c r="AH25" i="80"/>
  <c r="AH26" i="80"/>
  <c r="AH27" i="80"/>
  <c r="AH28" i="80"/>
  <c r="AH29" i="80"/>
  <c r="AH30" i="80"/>
  <c r="AH31" i="80"/>
  <c r="AH32" i="80"/>
  <c r="AH33" i="80"/>
  <c r="AH34" i="80"/>
  <c r="AH35" i="80"/>
  <c r="AH36" i="80"/>
  <c r="AH37" i="80"/>
  <c r="AH38" i="80"/>
  <c r="AH39" i="80"/>
  <c r="AH40" i="80"/>
  <c r="AH41" i="80"/>
  <c r="AH42" i="80"/>
  <c r="AH43" i="80"/>
  <c r="AH44" i="80"/>
  <c r="AH45" i="80"/>
  <c r="AH46" i="80"/>
  <c r="AH47" i="80"/>
  <c r="AH48" i="80"/>
  <c r="AH49" i="80"/>
  <c r="AH50" i="80"/>
  <c r="AH51" i="80"/>
  <c r="AH52" i="80"/>
  <c r="AH53" i="80"/>
  <c r="AH54" i="80"/>
  <c r="AH55" i="80"/>
  <c r="AH56" i="80"/>
  <c r="AH57" i="80"/>
  <c r="AH58" i="80"/>
  <c r="AH59" i="80"/>
  <c r="AH60" i="80"/>
  <c r="AH61" i="80"/>
  <c r="AH62" i="80"/>
  <c r="AH63" i="80"/>
  <c r="AH64" i="80"/>
  <c r="AH65" i="80"/>
  <c r="AH66" i="80"/>
  <c r="AH67" i="80"/>
  <c r="AH68" i="80"/>
  <c r="AH69" i="80"/>
  <c r="AH70" i="80"/>
  <c r="AH71" i="80"/>
  <c r="AH72" i="80"/>
  <c r="AH73" i="80"/>
  <c r="AH74" i="80"/>
  <c r="AH75" i="80"/>
  <c r="AH76" i="80"/>
  <c r="AH77" i="80"/>
  <c r="AH78" i="80"/>
  <c r="AH79" i="80"/>
  <c r="AH80" i="80"/>
  <c r="AH81" i="80"/>
  <c r="AH82" i="80"/>
  <c r="AH83" i="80"/>
  <c r="AH84" i="80"/>
  <c r="AH85" i="80"/>
  <c r="AH86" i="80"/>
  <c r="AH87" i="80"/>
  <c r="AH88" i="80"/>
  <c r="AH89" i="80"/>
  <c r="AH90" i="80"/>
  <c r="AH91" i="80"/>
  <c r="AH92" i="80"/>
  <c r="AH93" i="80"/>
  <c r="AH94" i="80"/>
  <c r="AH95" i="80"/>
  <c r="AH96" i="80"/>
  <c r="AH97" i="80"/>
  <c r="AH98" i="80"/>
  <c r="AH99" i="80"/>
  <c r="AH100" i="80"/>
  <c r="AH101" i="80"/>
  <c r="AH102" i="80"/>
  <c r="AH103" i="80"/>
  <c r="AH104" i="80"/>
  <c r="AH105" i="80"/>
  <c r="AH106" i="80"/>
  <c r="AH107" i="80"/>
  <c r="AH108" i="80"/>
  <c r="AH109" i="80"/>
  <c r="AH110" i="80"/>
  <c r="AH111" i="80"/>
  <c r="AH112" i="80"/>
  <c r="AH113" i="80"/>
  <c r="AH114" i="80"/>
  <c r="AH115" i="80"/>
  <c r="AH116" i="80"/>
  <c r="AH117" i="80"/>
  <c r="AH118" i="80"/>
  <c r="AH119" i="80"/>
  <c r="AH120" i="80"/>
  <c r="AH121" i="80"/>
  <c r="AH122" i="80"/>
  <c r="AH123" i="80"/>
  <c r="AH124" i="80"/>
  <c r="AH16" i="80"/>
  <c r="AG16" i="80"/>
  <c r="AD17" i="80"/>
  <c r="AE17" i="80"/>
  <c r="AF17" i="80"/>
  <c r="AG17" i="80"/>
  <c r="AD18" i="80"/>
  <c r="AE18" i="80"/>
  <c r="AF18" i="80"/>
  <c r="AG18" i="80"/>
  <c r="AD19" i="80"/>
  <c r="AE19" i="80"/>
  <c r="AF19" i="80"/>
  <c r="AG19" i="80"/>
  <c r="AD20" i="80"/>
  <c r="AE20" i="80"/>
  <c r="AF20" i="80"/>
  <c r="AG20" i="80"/>
  <c r="AD21" i="80"/>
  <c r="AE21" i="80"/>
  <c r="AF21" i="80"/>
  <c r="AG21" i="80"/>
  <c r="AD22" i="80"/>
  <c r="AE22" i="80"/>
  <c r="AF22" i="80"/>
  <c r="AG22" i="80"/>
  <c r="AD23" i="80"/>
  <c r="AE23" i="80"/>
  <c r="AF23" i="80"/>
  <c r="AG23" i="80"/>
  <c r="AD24" i="80"/>
  <c r="AE24" i="80"/>
  <c r="AF24" i="80"/>
  <c r="AG24" i="80"/>
  <c r="AD25" i="80"/>
  <c r="AE25" i="80"/>
  <c r="AF25" i="80"/>
  <c r="AG25" i="80"/>
  <c r="AD26" i="80"/>
  <c r="AE26" i="80"/>
  <c r="AF26" i="80"/>
  <c r="AG26" i="80"/>
  <c r="AD27" i="80"/>
  <c r="AE27" i="80"/>
  <c r="AF27" i="80"/>
  <c r="AG27" i="80"/>
  <c r="AD28" i="80"/>
  <c r="AE28" i="80"/>
  <c r="AF28" i="80"/>
  <c r="AG28" i="80"/>
  <c r="AD29" i="80"/>
  <c r="AE29" i="80"/>
  <c r="AF29" i="80"/>
  <c r="AG29" i="80"/>
  <c r="AD30" i="80"/>
  <c r="AE30" i="80"/>
  <c r="AF30" i="80"/>
  <c r="AG30" i="80"/>
  <c r="AD31" i="80"/>
  <c r="AE31" i="80"/>
  <c r="AF31" i="80"/>
  <c r="AG31" i="80"/>
  <c r="AD32" i="80"/>
  <c r="AE32" i="80"/>
  <c r="AF32" i="80"/>
  <c r="AG32" i="80"/>
  <c r="AD33" i="80"/>
  <c r="AE33" i="80"/>
  <c r="AF33" i="80"/>
  <c r="AG33" i="80"/>
  <c r="AD34" i="80"/>
  <c r="AE34" i="80"/>
  <c r="AF34" i="80"/>
  <c r="AG34" i="80"/>
  <c r="AD35" i="80"/>
  <c r="AE35" i="80"/>
  <c r="AF35" i="80"/>
  <c r="AG35" i="80"/>
  <c r="AD36" i="80"/>
  <c r="AE36" i="80"/>
  <c r="AF36" i="80"/>
  <c r="AG36" i="80"/>
  <c r="AD37" i="80"/>
  <c r="AE37" i="80"/>
  <c r="AF37" i="80"/>
  <c r="AG37" i="80"/>
  <c r="AD38" i="80"/>
  <c r="AE38" i="80"/>
  <c r="AF38" i="80"/>
  <c r="AG38" i="80"/>
  <c r="AD39" i="80"/>
  <c r="AE39" i="80"/>
  <c r="AF39" i="80"/>
  <c r="AG39" i="80"/>
  <c r="AD40" i="80"/>
  <c r="AE40" i="80"/>
  <c r="AF40" i="80"/>
  <c r="AG40" i="80"/>
  <c r="AD41" i="80"/>
  <c r="AE41" i="80"/>
  <c r="AF41" i="80"/>
  <c r="AG41" i="80"/>
  <c r="AD42" i="80"/>
  <c r="AE42" i="80"/>
  <c r="AF42" i="80"/>
  <c r="AG42" i="80"/>
  <c r="AD43" i="80"/>
  <c r="AE43" i="80"/>
  <c r="AF43" i="80"/>
  <c r="AG43" i="80"/>
  <c r="AD44" i="80"/>
  <c r="AE44" i="80"/>
  <c r="AF44" i="80"/>
  <c r="AG44" i="80"/>
  <c r="AD45" i="80"/>
  <c r="AE45" i="80"/>
  <c r="AF45" i="80"/>
  <c r="AG45" i="80"/>
  <c r="AD46" i="80"/>
  <c r="AE46" i="80"/>
  <c r="AF46" i="80"/>
  <c r="AG46" i="80"/>
  <c r="AD47" i="80"/>
  <c r="AE47" i="80"/>
  <c r="AF47" i="80"/>
  <c r="AG47" i="80"/>
  <c r="AD48" i="80"/>
  <c r="AE48" i="80"/>
  <c r="AF48" i="80"/>
  <c r="AG48" i="80"/>
  <c r="AD49" i="80"/>
  <c r="AE49" i="80"/>
  <c r="AF49" i="80"/>
  <c r="AG49" i="80"/>
  <c r="AD50" i="80"/>
  <c r="AE50" i="80"/>
  <c r="AF50" i="80"/>
  <c r="AG50" i="80"/>
  <c r="AD51" i="80"/>
  <c r="AE51" i="80"/>
  <c r="AF51" i="80"/>
  <c r="AG51" i="80"/>
  <c r="AD52" i="80"/>
  <c r="AE52" i="80"/>
  <c r="AF52" i="80"/>
  <c r="AG52" i="80"/>
  <c r="AD53" i="80"/>
  <c r="AE53" i="80"/>
  <c r="AF53" i="80"/>
  <c r="AG53" i="80"/>
  <c r="AD54" i="80"/>
  <c r="AE54" i="80"/>
  <c r="AF54" i="80"/>
  <c r="AG54" i="80"/>
  <c r="AD55" i="80"/>
  <c r="AE55" i="80"/>
  <c r="AF55" i="80"/>
  <c r="AG55" i="80"/>
  <c r="AD56" i="80"/>
  <c r="AE56" i="80"/>
  <c r="AF56" i="80"/>
  <c r="AG56" i="80"/>
  <c r="AD57" i="80"/>
  <c r="AE57" i="80"/>
  <c r="AF57" i="80"/>
  <c r="AG57" i="80"/>
  <c r="AD58" i="80"/>
  <c r="AE58" i="80"/>
  <c r="AF58" i="80"/>
  <c r="AG58" i="80"/>
  <c r="AD59" i="80"/>
  <c r="AE59" i="80"/>
  <c r="AF59" i="80"/>
  <c r="AG59" i="80"/>
  <c r="AD60" i="80"/>
  <c r="AE60" i="80"/>
  <c r="AF60" i="80"/>
  <c r="AG60" i="80"/>
  <c r="AD61" i="80"/>
  <c r="AE61" i="80"/>
  <c r="AF61" i="80"/>
  <c r="AG61" i="80"/>
  <c r="AD62" i="80"/>
  <c r="AE62" i="80"/>
  <c r="AF62" i="80"/>
  <c r="AG62" i="80"/>
  <c r="AD63" i="80"/>
  <c r="AE63" i="80"/>
  <c r="AF63" i="80"/>
  <c r="AG63" i="80"/>
  <c r="AD64" i="80"/>
  <c r="AE64" i="80"/>
  <c r="AF64" i="80"/>
  <c r="AG64" i="80"/>
  <c r="AD65" i="80"/>
  <c r="AE65" i="80"/>
  <c r="AF65" i="80"/>
  <c r="AG65" i="80"/>
  <c r="AD66" i="80"/>
  <c r="AE66" i="80"/>
  <c r="AF66" i="80"/>
  <c r="AG66" i="80"/>
  <c r="AD67" i="80"/>
  <c r="AE67" i="80"/>
  <c r="AF67" i="80"/>
  <c r="AG67" i="80"/>
  <c r="AD68" i="80"/>
  <c r="AE68" i="80"/>
  <c r="AF68" i="80"/>
  <c r="AG68" i="80"/>
  <c r="AD69" i="80"/>
  <c r="AE69" i="80"/>
  <c r="AF69" i="80"/>
  <c r="AG69" i="80"/>
  <c r="AD70" i="80"/>
  <c r="AE70" i="80"/>
  <c r="AF70" i="80"/>
  <c r="AG70" i="80"/>
  <c r="AD71" i="80"/>
  <c r="AE71" i="80"/>
  <c r="AF71" i="80"/>
  <c r="AG71" i="80"/>
  <c r="AD72" i="80"/>
  <c r="AE72" i="80"/>
  <c r="AF72" i="80"/>
  <c r="AG72" i="80"/>
  <c r="AD73" i="80"/>
  <c r="AE73" i="80"/>
  <c r="AF73" i="80"/>
  <c r="AG73" i="80"/>
  <c r="AD74" i="80"/>
  <c r="AE74" i="80"/>
  <c r="AF74" i="80"/>
  <c r="AG74" i="80"/>
  <c r="AD75" i="80"/>
  <c r="AE75" i="80"/>
  <c r="AF75" i="80"/>
  <c r="AG75" i="80"/>
  <c r="AD76" i="80"/>
  <c r="AE76" i="80"/>
  <c r="AF76" i="80"/>
  <c r="AG76" i="80"/>
  <c r="AD77" i="80"/>
  <c r="AE77" i="80"/>
  <c r="AF77" i="80"/>
  <c r="AG77" i="80"/>
  <c r="AD78" i="80"/>
  <c r="AE78" i="80"/>
  <c r="AF78" i="80"/>
  <c r="AG78" i="80"/>
  <c r="AD79" i="80"/>
  <c r="AE79" i="80"/>
  <c r="AF79" i="80"/>
  <c r="AG79" i="80"/>
  <c r="AD80" i="80"/>
  <c r="AE80" i="80"/>
  <c r="AF80" i="80"/>
  <c r="AG80" i="80"/>
  <c r="AD81" i="80"/>
  <c r="AE81" i="80"/>
  <c r="AF81" i="80"/>
  <c r="AG81" i="80"/>
  <c r="AD82" i="80"/>
  <c r="AE82" i="80"/>
  <c r="AF82" i="80"/>
  <c r="AG82" i="80"/>
  <c r="AD83" i="80"/>
  <c r="AE83" i="80"/>
  <c r="AF83" i="80"/>
  <c r="AG83" i="80"/>
  <c r="AD84" i="80"/>
  <c r="AE84" i="80"/>
  <c r="AF84" i="80"/>
  <c r="AG84" i="80"/>
  <c r="AD85" i="80"/>
  <c r="AE85" i="80"/>
  <c r="AF85" i="80"/>
  <c r="AG85" i="80"/>
  <c r="AD86" i="80"/>
  <c r="AE86" i="80"/>
  <c r="AF86" i="80"/>
  <c r="AG86" i="80"/>
  <c r="AD87" i="80"/>
  <c r="AE87" i="80"/>
  <c r="AF87" i="80"/>
  <c r="AG87" i="80"/>
  <c r="AD88" i="80"/>
  <c r="AE88" i="80"/>
  <c r="AF88" i="80"/>
  <c r="AG88" i="80"/>
  <c r="AD89" i="80"/>
  <c r="AE89" i="80"/>
  <c r="AF89" i="80"/>
  <c r="AG89" i="80"/>
  <c r="AD90" i="80"/>
  <c r="AE90" i="80"/>
  <c r="AF90" i="80"/>
  <c r="AG90" i="80"/>
  <c r="AD91" i="80"/>
  <c r="AE91" i="80"/>
  <c r="AF91" i="80"/>
  <c r="AG91" i="80"/>
  <c r="AD92" i="80"/>
  <c r="AE92" i="80"/>
  <c r="AF92" i="80"/>
  <c r="AG92" i="80"/>
  <c r="AD93" i="80"/>
  <c r="AE93" i="80"/>
  <c r="AF93" i="80"/>
  <c r="AG93" i="80"/>
  <c r="AD94" i="80"/>
  <c r="AE94" i="80"/>
  <c r="AF94" i="80"/>
  <c r="AG94" i="80"/>
  <c r="AD95" i="80"/>
  <c r="AE95" i="80"/>
  <c r="AF95" i="80"/>
  <c r="AG95" i="80"/>
  <c r="AD96" i="80"/>
  <c r="AE96" i="80"/>
  <c r="AF96" i="80"/>
  <c r="AG96" i="80"/>
  <c r="AD97" i="80"/>
  <c r="AE97" i="80"/>
  <c r="AF97" i="80"/>
  <c r="AG97" i="80"/>
  <c r="AD98" i="80"/>
  <c r="AE98" i="80"/>
  <c r="AF98" i="80"/>
  <c r="AG98" i="80"/>
  <c r="AD99" i="80"/>
  <c r="AE99" i="80"/>
  <c r="AF99" i="80"/>
  <c r="AG99" i="80"/>
  <c r="AD100" i="80"/>
  <c r="AE100" i="80"/>
  <c r="AF100" i="80"/>
  <c r="AG100" i="80"/>
  <c r="AD101" i="80"/>
  <c r="AE101" i="80"/>
  <c r="AF101" i="80"/>
  <c r="AG101" i="80"/>
  <c r="AD102" i="80"/>
  <c r="AE102" i="80"/>
  <c r="AF102" i="80"/>
  <c r="AG102" i="80"/>
  <c r="AD103" i="80"/>
  <c r="AE103" i="80"/>
  <c r="AF103" i="80"/>
  <c r="AG103" i="80"/>
  <c r="AD104" i="80"/>
  <c r="AE104" i="80"/>
  <c r="AF104" i="80"/>
  <c r="AG104" i="80"/>
  <c r="AD105" i="80"/>
  <c r="AE105" i="80"/>
  <c r="AF105" i="80"/>
  <c r="AG105" i="80"/>
  <c r="AD106" i="80"/>
  <c r="AE106" i="80"/>
  <c r="AF106" i="80"/>
  <c r="AG106" i="80"/>
  <c r="AD107" i="80"/>
  <c r="AE107" i="80"/>
  <c r="AF107" i="80"/>
  <c r="AG107" i="80"/>
  <c r="AD108" i="80"/>
  <c r="AE108" i="80"/>
  <c r="AF108" i="80"/>
  <c r="AG108" i="80"/>
  <c r="AD109" i="80"/>
  <c r="AE109" i="80"/>
  <c r="AF109" i="80"/>
  <c r="AG109" i="80"/>
  <c r="AD110" i="80"/>
  <c r="AE110" i="80"/>
  <c r="AF110" i="80"/>
  <c r="AG110" i="80"/>
  <c r="AD111" i="80"/>
  <c r="AE111" i="80"/>
  <c r="AF111" i="80"/>
  <c r="AG111" i="80"/>
  <c r="AD112" i="80"/>
  <c r="AE112" i="80"/>
  <c r="AF112" i="80"/>
  <c r="AG112" i="80"/>
  <c r="AD113" i="80"/>
  <c r="AE113" i="80"/>
  <c r="AF113" i="80"/>
  <c r="AG113" i="80"/>
  <c r="AD114" i="80"/>
  <c r="AE114" i="80"/>
  <c r="AF114" i="80"/>
  <c r="AG114" i="80"/>
  <c r="AD115" i="80"/>
  <c r="AE115" i="80"/>
  <c r="AF115" i="80"/>
  <c r="AG115" i="80"/>
  <c r="AD116" i="80"/>
  <c r="AE116" i="80"/>
  <c r="AF116" i="80"/>
  <c r="AG116" i="80"/>
  <c r="AD117" i="80"/>
  <c r="AE117" i="80"/>
  <c r="AF117" i="80"/>
  <c r="AG117" i="80"/>
  <c r="AD118" i="80"/>
  <c r="AE118" i="80"/>
  <c r="AF118" i="80"/>
  <c r="AG118" i="80"/>
  <c r="AD119" i="80"/>
  <c r="AE119" i="80"/>
  <c r="AF119" i="80"/>
  <c r="AG119" i="80"/>
  <c r="AD120" i="80"/>
  <c r="AE120" i="80"/>
  <c r="AF120" i="80"/>
  <c r="AG120" i="80"/>
  <c r="AD121" i="80"/>
  <c r="AE121" i="80"/>
  <c r="AF121" i="80"/>
  <c r="AG121" i="80"/>
  <c r="AD122" i="80"/>
  <c r="AE122" i="80"/>
  <c r="AF122" i="80"/>
  <c r="AG122" i="80"/>
  <c r="AD123" i="80"/>
  <c r="AE123" i="80"/>
  <c r="AF123" i="80"/>
  <c r="AG123" i="80"/>
  <c r="AD124" i="80"/>
  <c r="AE124" i="80"/>
  <c r="AF124" i="80"/>
  <c r="AG124" i="80"/>
  <c r="AF16" i="80"/>
  <c r="AE16" i="80"/>
  <c r="AD16" i="80"/>
  <c r="U17" i="125"/>
  <c r="V17" i="125"/>
  <c r="W17" i="125"/>
  <c r="U18" i="125"/>
  <c r="V18" i="125"/>
  <c r="W18" i="125"/>
  <c r="U19" i="125"/>
  <c r="V19" i="125"/>
  <c r="W19" i="125"/>
  <c r="U20" i="125"/>
  <c r="V20" i="125"/>
  <c r="W20" i="125"/>
  <c r="U21" i="125"/>
  <c r="V21" i="125"/>
  <c r="W21" i="125"/>
  <c r="U22" i="125"/>
  <c r="V22" i="125"/>
  <c r="W22" i="125"/>
  <c r="U23" i="125"/>
  <c r="V23" i="125"/>
  <c r="W23" i="125"/>
  <c r="U24" i="125"/>
  <c r="V24" i="125"/>
  <c r="W24" i="125"/>
  <c r="U25" i="125"/>
  <c r="V25" i="125"/>
  <c r="W25" i="125"/>
  <c r="U26" i="125"/>
  <c r="V26" i="125"/>
  <c r="W26" i="125"/>
  <c r="U27" i="125"/>
  <c r="V27" i="125"/>
  <c r="W27" i="125"/>
  <c r="U28" i="125"/>
  <c r="V28" i="125"/>
  <c r="W28" i="125"/>
  <c r="U29" i="125"/>
  <c r="V29" i="125"/>
  <c r="W29" i="125"/>
  <c r="U30" i="125"/>
  <c r="V30" i="125"/>
  <c r="W30" i="125"/>
  <c r="U31" i="125"/>
  <c r="V31" i="125"/>
  <c r="W31" i="125"/>
  <c r="U32" i="125"/>
  <c r="V32" i="125"/>
  <c r="W32" i="125"/>
  <c r="U33" i="125"/>
  <c r="V33" i="125"/>
  <c r="W33" i="125"/>
  <c r="U34" i="125"/>
  <c r="V34" i="125"/>
  <c r="W34" i="125"/>
  <c r="U35" i="125"/>
  <c r="V35" i="125"/>
  <c r="W35" i="125"/>
  <c r="U36" i="125"/>
  <c r="V36" i="125"/>
  <c r="W36" i="125"/>
  <c r="U37" i="125"/>
  <c r="V37" i="125"/>
  <c r="W37" i="125"/>
  <c r="U38" i="125"/>
  <c r="V38" i="125"/>
  <c r="W38" i="125"/>
  <c r="U39" i="125"/>
  <c r="V39" i="125"/>
  <c r="W39" i="125"/>
  <c r="U40" i="125"/>
  <c r="V40" i="125"/>
  <c r="W40" i="125"/>
  <c r="U41" i="125"/>
  <c r="V41" i="125"/>
  <c r="W41" i="125"/>
  <c r="U42" i="125"/>
  <c r="V42" i="125"/>
  <c r="W42" i="125"/>
  <c r="U43" i="125"/>
  <c r="V43" i="125"/>
  <c r="W43" i="125"/>
  <c r="U44" i="125"/>
  <c r="V44" i="125"/>
  <c r="W44" i="125"/>
  <c r="U45" i="125"/>
  <c r="V45" i="125"/>
  <c r="W45" i="125"/>
  <c r="U46" i="125"/>
  <c r="V46" i="125"/>
  <c r="W46" i="125"/>
  <c r="U47" i="125"/>
  <c r="V47" i="125"/>
  <c r="W47" i="125"/>
  <c r="U48" i="125"/>
  <c r="V48" i="125"/>
  <c r="W48" i="125"/>
  <c r="U49" i="125"/>
  <c r="V49" i="125"/>
  <c r="W49" i="125"/>
  <c r="U50" i="125"/>
  <c r="V50" i="125"/>
  <c r="W50" i="125"/>
  <c r="U51" i="125"/>
  <c r="V51" i="125"/>
  <c r="W51" i="125"/>
  <c r="U52" i="125"/>
  <c r="V52" i="125"/>
  <c r="W52" i="125"/>
  <c r="U53" i="125"/>
  <c r="V53" i="125"/>
  <c r="W53" i="125"/>
  <c r="U54" i="125"/>
  <c r="V54" i="125"/>
  <c r="W54" i="125"/>
  <c r="W16" i="125"/>
  <c r="V16" i="125"/>
  <c r="U16" i="125"/>
  <c r="R17" i="125"/>
  <c r="S17" i="125"/>
  <c r="T17" i="125"/>
  <c r="R18" i="125"/>
  <c r="S18" i="125"/>
  <c r="T18" i="125"/>
  <c r="R19" i="125"/>
  <c r="S19" i="125"/>
  <c r="T19" i="125"/>
  <c r="R20" i="125"/>
  <c r="S20" i="125"/>
  <c r="T20" i="125"/>
  <c r="R21" i="125"/>
  <c r="S21" i="125"/>
  <c r="T21" i="125"/>
  <c r="R22" i="125"/>
  <c r="S22" i="125"/>
  <c r="T22" i="125"/>
  <c r="R23" i="125"/>
  <c r="S23" i="125"/>
  <c r="T23" i="125"/>
  <c r="R24" i="125"/>
  <c r="S24" i="125"/>
  <c r="T24" i="125"/>
  <c r="R25" i="125"/>
  <c r="S25" i="125"/>
  <c r="T25" i="125"/>
  <c r="R26" i="125"/>
  <c r="S26" i="125"/>
  <c r="T26" i="125"/>
  <c r="R27" i="125"/>
  <c r="S27" i="125"/>
  <c r="T27" i="125"/>
  <c r="R28" i="125"/>
  <c r="S28" i="125"/>
  <c r="T28" i="125"/>
  <c r="R29" i="125"/>
  <c r="S29" i="125"/>
  <c r="T29" i="125"/>
  <c r="R30" i="125"/>
  <c r="S30" i="125"/>
  <c r="T30" i="125"/>
  <c r="R31" i="125"/>
  <c r="S31" i="125"/>
  <c r="T31" i="125"/>
  <c r="R32" i="125"/>
  <c r="S32" i="125"/>
  <c r="T32" i="125"/>
  <c r="R33" i="125"/>
  <c r="S33" i="125"/>
  <c r="T33" i="125"/>
  <c r="R34" i="125"/>
  <c r="S34" i="125"/>
  <c r="T34" i="125"/>
  <c r="R35" i="125"/>
  <c r="S35" i="125"/>
  <c r="T35" i="125"/>
  <c r="R36" i="125"/>
  <c r="S36" i="125"/>
  <c r="T36" i="125"/>
  <c r="R37" i="125"/>
  <c r="S37" i="125"/>
  <c r="T37" i="125"/>
  <c r="R38" i="125"/>
  <c r="S38" i="125"/>
  <c r="T38" i="125"/>
  <c r="R39" i="125"/>
  <c r="S39" i="125"/>
  <c r="T39" i="125"/>
  <c r="R40" i="125"/>
  <c r="S40" i="125"/>
  <c r="T40" i="125"/>
  <c r="R41" i="125"/>
  <c r="S41" i="125"/>
  <c r="T41" i="125"/>
  <c r="R42" i="125"/>
  <c r="S42" i="125"/>
  <c r="T42" i="125"/>
  <c r="R43" i="125"/>
  <c r="S43" i="125"/>
  <c r="T43" i="125"/>
  <c r="R44" i="125"/>
  <c r="S44" i="125"/>
  <c r="T44" i="125"/>
  <c r="R45" i="125"/>
  <c r="S45" i="125"/>
  <c r="T45" i="125"/>
  <c r="R46" i="125"/>
  <c r="S46" i="125"/>
  <c r="T46" i="125"/>
  <c r="R47" i="125"/>
  <c r="S47" i="125"/>
  <c r="T47" i="125"/>
  <c r="R48" i="125"/>
  <c r="S48" i="125"/>
  <c r="T48" i="125"/>
  <c r="R49" i="125"/>
  <c r="S49" i="125"/>
  <c r="T49" i="125"/>
  <c r="R50" i="125"/>
  <c r="S50" i="125"/>
  <c r="T50" i="125"/>
  <c r="R51" i="125"/>
  <c r="S51" i="125"/>
  <c r="T51" i="125"/>
  <c r="R52" i="125"/>
  <c r="S52" i="125"/>
  <c r="T52" i="125"/>
  <c r="R53" i="125"/>
  <c r="S53" i="125"/>
  <c r="T53" i="125"/>
  <c r="R54" i="125"/>
  <c r="S54" i="125"/>
  <c r="T54" i="125"/>
  <c r="S16" i="125"/>
  <c r="T16" i="125"/>
  <c r="R16" i="125"/>
  <c r="Q17" i="125"/>
  <c r="Q18" i="125"/>
  <c r="Q19" i="125"/>
  <c r="Q20" i="125"/>
  <c r="Q21" i="125"/>
  <c r="Q22" i="125"/>
  <c r="Q23" i="125"/>
  <c r="Q24" i="125"/>
  <c r="Q25" i="125"/>
  <c r="Q26" i="125"/>
  <c r="Q27" i="125"/>
  <c r="Q28" i="125"/>
  <c r="Q29" i="125"/>
  <c r="Q30" i="125"/>
  <c r="Q31" i="125"/>
  <c r="Q32" i="125"/>
  <c r="Q33" i="125"/>
  <c r="Q34" i="125"/>
  <c r="Q35" i="125"/>
  <c r="Q36" i="125"/>
  <c r="Q37" i="125"/>
  <c r="Q38" i="125"/>
  <c r="Q39" i="125"/>
  <c r="Q40" i="125"/>
  <c r="Q41" i="125"/>
  <c r="Q42" i="125"/>
  <c r="Q43" i="125"/>
  <c r="Q44" i="125"/>
  <c r="Q45" i="125"/>
  <c r="Q46" i="125"/>
  <c r="Q47" i="125"/>
  <c r="Q48" i="125"/>
  <c r="Q49" i="125"/>
  <c r="Q50" i="125"/>
  <c r="Q51" i="125"/>
  <c r="Q52" i="125"/>
  <c r="Q53" i="125"/>
  <c r="Q54" i="125"/>
  <c r="Q16" i="125"/>
  <c r="BH19" i="74"/>
  <c r="BH20" i="74"/>
  <c r="BH21" i="74"/>
  <c r="BH22" i="74"/>
  <c r="BH23" i="74"/>
  <c r="BH24" i="74"/>
  <c r="BH25" i="74"/>
  <c r="BH26" i="74"/>
  <c r="BH27" i="74"/>
  <c r="BH28" i="74"/>
  <c r="BH29" i="74"/>
  <c r="BH30" i="74"/>
  <c r="BH31" i="74"/>
  <c r="BH32" i="74"/>
  <c r="BH33" i="74"/>
  <c r="BH34" i="74"/>
  <c r="BH35" i="74"/>
  <c r="BH36" i="74"/>
  <c r="BH37" i="74"/>
  <c r="BH38" i="74"/>
  <c r="BH39" i="74"/>
  <c r="BH40" i="74"/>
  <c r="BH41" i="74"/>
  <c r="BH42" i="74"/>
  <c r="BH43" i="74"/>
  <c r="BH44" i="74"/>
  <c r="BH45" i="74"/>
  <c r="BH46" i="74"/>
  <c r="BH47" i="74"/>
  <c r="BH48" i="74"/>
  <c r="BH49" i="74"/>
  <c r="BH50" i="74"/>
  <c r="BH51" i="74"/>
  <c r="BH52" i="74"/>
  <c r="BH53" i="74"/>
  <c r="BH54" i="74"/>
  <c r="BH55" i="74"/>
  <c r="BH18" i="74"/>
  <c r="BG19" i="74"/>
  <c r="BG20" i="74"/>
  <c r="BG21" i="74"/>
  <c r="BG22" i="74"/>
  <c r="BG23" i="74"/>
  <c r="BG24" i="74"/>
  <c r="BG25" i="74"/>
  <c r="BG26" i="74"/>
  <c r="BG27" i="74"/>
  <c r="BG28" i="74"/>
  <c r="BG29" i="74"/>
  <c r="BG30" i="74"/>
  <c r="BG31" i="74"/>
  <c r="BG32" i="74"/>
  <c r="BG33" i="74"/>
  <c r="BG34" i="74"/>
  <c r="BG35" i="74"/>
  <c r="BG36" i="74"/>
  <c r="BG37" i="74"/>
  <c r="BG38" i="74"/>
  <c r="BG39" i="74"/>
  <c r="BG40" i="74"/>
  <c r="BG41" i="74"/>
  <c r="BG42" i="74"/>
  <c r="BG43" i="74"/>
  <c r="BG44" i="74"/>
  <c r="BG45" i="74"/>
  <c r="BG46" i="74"/>
  <c r="BG47" i="74"/>
  <c r="BG48" i="74"/>
  <c r="BG49" i="74"/>
  <c r="BG50" i="74"/>
  <c r="BG51" i="74"/>
  <c r="BG52" i="74"/>
  <c r="BG53" i="74"/>
  <c r="BG54" i="74"/>
  <c r="BG55" i="74"/>
  <c r="BG18" i="74"/>
  <c r="BD19" i="74"/>
  <c r="BE19" i="74"/>
  <c r="BF19" i="74"/>
  <c r="BD20" i="74"/>
  <c r="BE20" i="74"/>
  <c r="BF20" i="74"/>
  <c r="BD21" i="74"/>
  <c r="BE21" i="74"/>
  <c r="BF21" i="74"/>
  <c r="BD22" i="74"/>
  <c r="BE22" i="74"/>
  <c r="BF22" i="74"/>
  <c r="BD23" i="74"/>
  <c r="BE23" i="74"/>
  <c r="BF23" i="74"/>
  <c r="BD24" i="74"/>
  <c r="BE24" i="74"/>
  <c r="BF24" i="74"/>
  <c r="BD25" i="74"/>
  <c r="BE25" i="74"/>
  <c r="BF25" i="74"/>
  <c r="BD26" i="74"/>
  <c r="BE26" i="74"/>
  <c r="BF26" i="74"/>
  <c r="BD27" i="74"/>
  <c r="BE27" i="74"/>
  <c r="BF27" i="74"/>
  <c r="BD28" i="74"/>
  <c r="BE28" i="74"/>
  <c r="BF28" i="74"/>
  <c r="BD29" i="74"/>
  <c r="BE29" i="74"/>
  <c r="BF29" i="74"/>
  <c r="BD30" i="74"/>
  <c r="BE30" i="74"/>
  <c r="BF30" i="74"/>
  <c r="BD31" i="74"/>
  <c r="BE31" i="74"/>
  <c r="BF31" i="74"/>
  <c r="BD32" i="74"/>
  <c r="BE32" i="74"/>
  <c r="BF32" i="74"/>
  <c r="BD33" i="74"/>
  <c r="BE33" i="74"/>
  <c r="BF33" i="74"/>
  <c r="BD34" i="74"/>
  <c r="BE34" i="74"/>
  <c r="BF34" i="74"/>
  <c r="BD35" i="74"/>
  <c r="BE35" i="74"/>
  <c r="BF35" i="74"/>
  <c r="BD36" i="74"/>
  <c r="BE36" i="74"/>
  <c r="BF36" i="74"/>
  <c r="BD37" i="74"/>
  <c r="BE37" i="74"/>
  <c r="BF37" i="74"/>
  <c r="BD38" i="74"/>
  <c r="BE38" i="74"/>
  <c r="BF38" i="74"/>
  <c r="BD39" i="74"/>
  <c r="BE39" i="74"/>
  <c r="BF39" i="74"/>
  <c r="BD40" i="74"/>
  <c r="BE40" i="74"/>
  <c r="BF40" i="74"/>
  <c r="BD41" i="74"/>
  <c r="BE41" i="74"/>
  <c r="BF41" i="74"/>
  <c r="BD42" i="74"/>
  <c r="BE42" i="74"/>
  <c r="BF42" i="74"/>
  <c r="BD43" i="74"/>
  <c r="BE43" i="74"/>
  <c r="BF43" i="74"/>
  <c r="BD44" i="74"/>
  <c r="BE44" i="74"/>
  <c r="BF44" i="74"/>
  <c r="BD45" i="74"/>
  <c r="BE45" i="74"/>
  <c r="BF45" i="74"/>
  <c r="BD46" i="74"/>
  <c r="BE46" i="74"/>
  <c r="BF46" i="74"/>
  <c r="BD47" i="74"/>
  <c r="BE47" i="74"/>
  <c r="BF47" i="74"/>
  <c r="BD48" i="74"/>
  <c r="BE48" i="74"/>
  <c r="BF48" i="74"/>
  <c r="BD49" i="74"/>
  <c r="BE49" i="74"/>
  <c r="BF49" i="74"/>
  <c r="BD50" i="74"/>
  <c r="BE50" i="74"/>
  <c r="BF50" i="74"/>
  <c r="BD51" i="74"/>
  <c r="BE51" i="74"/>
  <c r="BF51" i="74"/>
  <c r="BD52" i="74"/>
  <c r="BE52" i="74"/>
  <c r="BF52" i="74"/>
  <c r="BD53" i="74"/>
  <c r="BE53" i="74"/>
  <c r="BF53" i="74"/>
  <c r="BD54" i="74"/>
  <c r="BE54" i="74"/>
  <c r="BF54" i="74"/>
  <c r="BD55" i="74"/>
  <c r="BE55" i="74"/>
  <c r="BF55" i="74"/>
  <c r="BE18" i="74"/>
  <c r="BF18" i="74"/>
  <c r="BD18" i="74"/>
  <c r="BC19" i="74"/>
  <c r="BC20" i="74"/>
  <c r="BC21" i="74"/>
  <c r="BC22" i="74"/>
  <c r="BC23" i="74"/>
  <c r="BC24" i="74"/>
  <c r="BC25" i="74"/>
  <c r="BC26" i="74"/>
  <c r="BC27" i="74"/>
  <c r="BC28" i="74"/>
  <c r="BC29" i="74"/>
  <c r="BC30" i="74"/>
  <c r="BC31" i="74"/>
  <c r="BC32" i="74"/>
  <c r="BC33" i="74"/>
  <c r="BC34" i="74"/>
  <c r="BC35" i="74"/>
  <c r="BC36" i="74"/>
  <c r="BC37" i="74"/>
  <c r="BC38" i="74"/>
  <c r="BC39" i="74"/>
  <c r="BC40" i="74"/>
  <c r="BC41" i="74"/>
  <c r="BC42" i="74"/>
  <c r="BC43" i="74"/>
  <c r="BC44" i="74"/>
  <c r="BC45" i="74"/>
  <c r="BC46" i="74"/>
  <c r="BC47" i="74"/>
  <c r="BC48" i="74"/>
  <c r="BC49" i="74"/>
  <c r="BC50" i="74"/>
  <c r="BC51" i="74"/>
  <c r="BC52" i="74"/>
  <c r="BC53" i="74"/>
  <c r="BC54" i="74"/>
  <c r="BC55" i="74"/>
  <c r="BC18" i="74"/>
  <c r="AZ19" i="74"/>
  <c r="BA19" i="74"/>
  <c r="BB19" i="74"/>
  <c r="AZ20" i="74"/>
  <c r="BA20" i="74"/>
  <c r="BB20" i="74"/>
  <c r="AZ21" i="74"/>
  <c r="BA21" i="74"/>
  <c r="BB21" i="74"/>
  <c r="AZ22" i="74"/>
  <c r="BA22" i="74"/>
  <c r="BB22" i="74"/>
  <c r="AZ23" i="74"/>
  <c r="BA23" i="74"/>
  <c r="BB23" i="74"/>
  <c r="AZ24" i="74"/>
  <c r="BA24" i="74"/>
  <c r="BB24" i="74"/>
  <c r="AZ25" i="74"/>
  <c r="BA25" i="74"/>
  <c r="BB25" i="74"/>
  <c r="AZ26" i="74"/>
  <c r="BA26" i="74"/>
  <c r="BB26" i="74"/>
  <c r="AZ27" i="74"/>
  <c r="BA27" i="74"/>
  <c r="BB27" i="74"/>
  <c r="AZ28" i="74"/>
  <c r="BA28" i="74"/>
  <c r="BB28" i="74"/>
  <c r="AZ29" i="74"/>
  <c r="BA29" i="74"/>
  <c r="BB29" i="74"/>
  <c r="AZ30" i="74"/>
  <c r="BA30" i="74"/>
  <c r="BB30" i="74"/>
  <c r="AZ31" i="74"/>
  <c r="BA31" i="74"/>
  <c r="BB31" i="74"/>
  <c r="AZ32" i="74"/>
  <c r="BA32" i="74"/>
  <c r="BB32" i="74"/>
  <c r="AZ33" i="74"/>
  <c r="BA33" i="74"/>
  <c r="BB33" i="74"/>
  <c r="AZ34" i="74"/>
  <c r="BA34" i="74"/>
  <c r="BB34" i="74"/>
  <c r="AZ35" i="74"/>
  <c r="BA35" i="74"/>
  <c r="BB35" i="74"/>
  <c r="AZ36" i="74"/>
  <c r="BA36" i="74"/>
  <c r="BB36" i="74"/>
  <c r="AZ37" i="74"/>
  <c r="BA37" i="74"/>
  <c r="BB37" i="74"/>
  <c r="AZ38" i="74"/>
  <c r="BA38" i="74"/>
  <c r="BB38" i="74"/>
  <c r="AZ39" i="74"/>
  <c r="BA39" i="74"/>
  <c r="BB39" i="74"/>
  <c r="AZ40" i="74"/>
  <c r="BA40" i="74"/>
  <c r="BB40" i="74"/>
  <c r="AZ41" i="74"/>
  <c r="BA41" i="74"/>
  <c r="BB41" i="74"/>
  <c r="AZ42" i="74"/>
  <c r="BA42" i="74"/>
  <c r="BB42" i="74"/>
  <c r="AZ43" i="74"/>
  <c r="BA43" i="74"/>
  <c r="BB43" i="74"/>
  <c r="AZ44" i="74"/>
  <c r="BA44" i="74"/>
  <c r="BB44" i="74"/>
  <c r="AZ45" i="74"/>
  <c r="BA45" i="74"/>
  <c r="BB45" i="74"/>
  <c r="AZ46" i="74"/>
  <c r="BA46" i="74"/>
  <c r="BB46" i="74"/>
  <c r="AZ47" i="74"/>
  <c r="BA47" i="74"/>
  <c r="BB47" i="74"/>
  <c r="AZ48" i="74"/>
  <c r="BA48" i="74"/>
  <c r="BB48" i="74"/>
  <c r="AZ49" i="74"/>
  <c r="BA49" i="74"/>
  <c r="BB49" i="74"/>
  <c r="AZ50" i="74"/>
  <c r="BA50" i="74"/>
  <c r="BB50" i="74"/>
  <c r="AZ51" i="74"/>
  <c r="BA51" i="74"/>
  <c r="BB51" i="74"/>
  <c r="AZ52" i="74"/>
  <c r="BA52" i="74"/>
  <c r="BB52" i="74"/>
  <c r="AZ53" i="74"/>
  <c r="BA53" i="74"/>
  <c r="BB53" i="74"/>
  <c r="AZ54" i="74"/>
  <c r="BA54" i="74"/>
  <c r="BB54" i="74"/>
  <c r="AZ55" i="74"/>
  <c r="BA55" i="74"/>
  <c r="BB55" i="74"/>
  <c r="BA18" i="74"/>
  <c r="BB18" i="74"/>
  <c r="AZ18" i="74"/>
  <c r="AW19" i="74"/>
  <c r="AX19" i="74"/>
  <c r="AY19" i="74"/>
  <c r="AW20" i="74"/>
  <c r="AX20" i="74"/>
  <c r="AY20" i="74"/>
  <c r="AW21" i="74"/>
  <c r="AX21" i="74"/>
  <c r="AY21" i="74"/>
  <c r="AW22" i="74"/>
  <c r="AX22" i="74"/>
  <c r="AY22" i="74"/>
  <c r="AW23" i="74"/>
  <c r="AX23" i="74"/>
  <c r="AY23" i="74"/>
  <c r="AW24" i="74"/>
  <c r="AX24" i="74"/>
  <c r="AY24" i="74"/>
  <c r="AW25" i="74"/>
  <c r="AX25" i="74"/>
  <c r="AY25" i="74"/>
  <c r="AW26" i="74"/>
  <c r="AX26" i="74"/>
  <c r="AY26" i="74"/>
  <c r="AW27" i="74"/>
  <c r="AX27" i="74"/>
  <c r="AY27" i="74"/>
  <c r="AW28" i="74"/>
  <c r="AX28" i="74"/>
  <c r="AY28" i="74"/>
  <c r="AW29" i="74"/>
  <c r="AX29" i="74"/>
  <c r="AY29" i="74"/>
  <c r="AW30" i="74"/>
  <c r="AX30" i="74"/>
  <c r="AY30" i="74"/>
  <c r="AW31" i="74"/>
  <c r="AX31" i="74"/>
  <c r="AY31" i="74"/>
  <c r="AW32" i="74"/>
  <c r="AX32" i="74"/>
  <c r="AY32" i="74"/>
  <c r="AW33" i="74"/>
  <c r="AX33" i="74"/>
  <c r="AY33" i="74"/>
  <c r="AW34" i="74"/>
  <c r="AX34" i="74"/>
  <c r="AY34" i="74"/>
  <c r="AW35" i="74"/>
  <c r="AX35" i="74"/>
  <c r="AY35" i="74"/>
  <c r="AW36" i="74"/>
  <c r="AX36" i="74"/>
  <c r="AY36" i="74"/>
  <c r="AW37" i="74"/>
  <c r="AX37" i="74"/>
  <c r="AY37" i="74"/>
  <c r="AW38" i="74"/>
  <c r="AX38" i="74"/>
  <c r="AY38" i="74"/>
  <c r="AW39" i="74"/>
  <c r="AX39" i="74"/>
  <c r="AY39" i="74"/>
  <c r="AW40" i="74"/>
  <c r="AX40" i="74"/>
  <c r="AY40" i="74"/>
  <c r="AW41" i="74"/>
  <c r="AX41" i="74"/>
  <c r="AY41" i="74"/>
  <c r="AW42" i="74"/>
  <c r="AX42" i="74"/>
  <c r="AY42" i="74"/>
  <c r="AW43" i="74"/>
  <c r="AX43" i="74"/>
  <c r="AY43" i="74"/>
  <c r="AW44" i="74"/>
  <c r="AX44" i="74"/>
  <c r="AY44" i="74"/>
  <c r="AW45" i="74"/>
  <c r="AX45" i="74"/>
  <c r="AY45" i="74"/>
  <c r="AW46" i="74"/>
  <c r="AX46" i="74"/>
  <c r="AY46" i="74"/>
  <c r="AW47" i="74"/>
  <c r="AX47" i="74"/>
  <c r="AY47" i="74"/>
  <c r="AW48" i="74"/>
  <c r="AX48" i="74"/>
  <c r="AY48" i="74"/>
  <c r="AW49" i="74"/>
  <c r="AX49" i="74"/>
  <c r="AY49" i="74"/>
  <c r="AW50" i="74"/>
  <c r="AX50" i="74"/>
  <c r="AY50" i="74"/>
  <c r="AW51" i="74"/>
  <c r="AX51" i="74"/>
  <c r="AY51" i="74"/>
  <c r="AW52" i="74"/>
  <c r="AX52" i="74"/>
  <c r="AY52" i="74"/>
  <c r="AW53" i="74"/>
  <c r="AX53" i="74"/>
  <c r="AY53" i="74"/>
  <c r="AW54" i="74"/>
  <c r="AX54" i="74"/>
  <c r="AY54" i="74"/>
  <c r="AW55" i="74"/>
  <c r="AX55" i="74"/>
  <c r="AY55" i="74"/>
  <c r="AX18" i="74"/>
  <c r="AY18" i="74"/>
  <c r="AW18" i="74"/>
  <c r="AV19" i="74"/>
  <c r="AV20" i="74"/>
  <c r="AV21" i="74"/>
  <c r="AV22" i="74"/>
  <c r="AV23" i="74"/>
  <c r="AV24" i="74"/>
  <c r="AV25" i="74"/>
  <c r="AV26" i="74"/>
  <c r="AV27" i="74"/>
  <c r="AV28" i="74"/>
  <c r="AV29" i="74"/>
  <c r="AV30" i="74"/>
  <c r="AV31" i="74"/>
  <c r="AV32" i="74"/>
  <c r="AV33" i="74"/>
  <c r="AV34" i="74"/>
  <c r="AV35" i="74"/>
  <c r="AV36" i="74"/>
  <c r="AV37" i="74"/>
  <c r="AV38" i="74"/>
  <c r="AV39" i="74"/>
  <c r="AV40" i="74"/>
  <c r="AV41" i="74"/>
  <c r="AV42" i="74"/>
  <c r="AV43" i="74"/>
  <c r="AV44" i="74"/>
  <c r="AV45" i="74"/>
  <c r="AV46" i="74"/>
  <c r="AV47" i="74"/>
  <c r="AV48" i="74"/>
  <c r="AV49" i="74"/>
  <c r="AV50" i="74"/>
  <c r="AV51" i="74"/>
  <c r="AV52" i="74"/>
  <c r="AV53" i="74"/>
  <c r="AV54" i="74"/>
  <c r="AV55" i="74"/>
  <c r="AV18" i="74"/>
  <c r="AU19" i="74"/>
  <c r="AU20" i="74"/>
  <c r="AU21" i="74"/>
  <c r="AU22" i="74"/>
  <c r="AU23" i="74"/>
  <c r="AU24" i="74"/>
  <c r="AU25" i="74"/>
  <c r="AU26" i="74"/>
  <c r="AU27" i="74"/>
  <c r="AU28" i="74"/>
  <c r="AU29" i="74"/>
  <c r="AU30" i="74"/>
  <c r="AU31" i="74"/>
  <c r="AU32" i="74"/>
  <c r="AU33" i="74"/>
  <c r="AU34" i="74"/>
  <c r="AU35" i="74"/>
  <c r="AU36" i="74"/>
  <c r="AU37" i="74"/>
  <c r="AU38" i="74"/>
  <c r="AU39" i="74"/>
  <c r="AU40" i="74"/>
  <c r="AU41" i="74"/>
  <c r="AU42" i="74"/>
  <c r="AU43" i="74"/>
  <c r="AU44" i="74"/>
  <c r="AU45" i="74"/>
  <c r="AU46" i="74"/>
  <c r="AU47" i="74"/>
  <c r="AU48" i="74"/>
  <c r="AU49" i="74"/>
  <c r="AU50" i="74"/>
  <c r="AU51" i="74"/>
  <c r="AU52" i="74"/>
  <c r="AU53" i="74"/>
  <c r="AU54" i="74"/>
  <c r="AU55" i="74"/>
  <c r="AU18" i="74"/>
  <c r="AE19" i="129"/>
  <c r="AE20" i="129"/>
  <c r="AE21" i="129"/>
  <c r="AE22" i="129"/>
  <c r="AE23" i="129"/>
  <c r="AE24" i="129"/>
  <c r="AE25" i="129"/>
  <c r="AE26" i="129"/>
  <c r="AE27" i="129"/>
  <c r="AE28" i="129"/>
  <c r="AE29" i="129"/>
  <c r="AE30" i="129"/>
  <c r="AE31" i="129"/>
  <c r="AE32" i="129"/>
  <c r="AE33" i="129"/>
  <c r="AE34" i="129"/>
  <c r="AE35" i="129"/>
  <c r="AE36" i="129"/>
  <c r="AE37" i="129"/>
  <c r="AE38" i="129"/>
  <c r="AE39" i="129"/>
  <c r="AE40" i="129"/>
  <c r="AE41" i="129"/>
  <c r="AE42" i="129"/>
  <c r="AE43" i="129"/>
  <c r="AE44" i="129"/>
  <c r="AE45" i="129"/>
  <c r="AE46" i="129"/>
  <c r="AE47" i="129"/>
  <c r="AE48" i="129"/>
  <c r="AE49" i="129"/>
  <c r="AE50" i="129"/>
  <c r="AE51" i="129"/>
  <c r="AE52" i="129"/>
  <c r="AE53" i="129"/>
  <c r="AE54" i="129"/>
  <c r="AE55" i="129"/>
  <c r="AE18" i="129"/>
  <c r="F103" i="132" l="1"/>
  <c r="G103" i="132"/>
  <c r="H103" i="132"/>
  <c r="I103" i="132"/>
  <c r="J103" i="132"/>
  <c r="K103" i="132"/>
  <c r="L103" i="132"/>
  <c r="M103" i="132"/>
  <c r="F99" i="132"/>
  <c r="G99" i="132"/>
  <c r="H99" i="132"/>
  <c r="I99" i="132"/>
  <c r="J99" i="132"/>
  <c r="K99" i="132"/>
  <c r="L99" i="132"/>
  <c r="M99" i="132"/>
  <c r="F90" i="132"/>
  <c r="G90" i="132"/>
  <c r="H90" i="132"/>
  <c r="I90" i="132"/>
  <c r="J90" i="132"/>
  <c r="K90" i="132"/>
  <c r="L90" i="132"/>
  <c r="M90" i="132"/>
  <c r="N90" i="132"/>
  <c r="O90" i="132"/>
  <c r="F44" i="132"/>
  <c r="G44" i="132"/>
  <c r="H44" i="132"/>
  <c r="I44" i="132"/>
  <c r="J44" i="132"/>
  <c r="K44" i="132"/>
  <c r="L44" i="132"/>
  <c r="M44" i="132"/>
  <c r="N44" i="132"/>
  <c r="F14" i="132"/>
  <c r="G14" i="132"/>
  <c r="H14" i="132"/>
  <c r="I14" i="132"/>
  <c r="J14" i="132"/>
  <c r="K14" i="132"/>
  <c r="L14" i="132"/>
  <c r="M14" i="132"/>
  <c r="N14" i="132"/>
  <c r="F30" i="132"/>
  <c r="G30" i="132"/>
  <c r="H30" i="132"/>
  <c r="I30" i="132"/>
  <c r="J30" i="132"/>
  <c r="K30" i="132"/>
  <c r="L30" i="132"/>
  <c r="M30" i="132"/>
  <c r="F32" i="132"/>
  <c r="G32" i="132"/>
  <c r="H32" i="132"/>
  <c r="I32" i="132"/>
  <c r="J32" i="132"/>
  <c r="K32" i="132"/>
  <c r="L32" i="132"/>
  <c r="M32" i="132"/>
  <c r="F37" i="132"/>
  <c r="G37" i="132"/>
  <c r="H37" i="132"/>
  <c r="I37" i="132"/>
  <c r="J37" i="132"/>
  <c r="K37" i="132"/>
  <c r="L37" i="132"/>
  <c r="M37" i="132"/>
  <c r="E14" i="132"/>
  <c r="P103" i="132"/>
  <c r="O103" i="132"/>
  <c r="N103" i="132"/>
  <c r="E103" i="132"/>
  <c r="P99" i="132"/>
  <c r="O99" i="132"/>
  <c r="N99" i="132"/>
  <c r="E99" i="132"/>
  <c r="P90" i="132"/>
  <c r="E90" i="132"/>
  <c r="P44" i="132"/>
  <c r="O44" i="132"/>
  <c r="E44" i="132"/>
  <c r="P37" i="132"/>
  <c r="O37" i="132"/>
  <c r="N37" i="132"/>
  <c r="E37" i="132"/>
  <c r="P32" i="132"/>
  <c r="O32" i="132"/>
  <c r="N32" i="132"/>
  <c r="E32" i="132"/>
  <c r="P30" i="132"/>
  <c r="O30" i="132"/>
  <c r="N30" i="132"/>
  <c r="E30" i="132"/>
  <c r="P14" i="132"/>
  <c r="O14" i="132"/>
  <c r="AJ14" i="128"/>
  <c r="AK14" i="128"/>
  <c r="AL14" i="128"/>
  <c r="AM14" i="128"/>
  <c r="AN14" i="128"/>
  <c r="AO14" i="128"/>
  <c r="AP14" i="128"/>
  <c r="AQ14" i="128"/>
  <c r="AR14" i="128"/>
  <c r="AS14" i="128"/>
  <c r="AT14" i="128"/>
  <c r="AJ15" i="128"/>
  <c r="AK15" i="128"/>
  <c r="AL15" i="128"/>
  <c r="AM15" i="128"/>
  <c r="AN15" i="128"/>
  <c r="AO15" i="128"/>
  <c r="AP15" i="128"/>
  <c r="AQ15" i="128"/>
  <c r="AR15" i="128"/>
  <c r="AS15" i="128"/>
  <c r="AT15" i="128"/>
  <c r="AJ16" i="128"/>
  <c r="AK16" i="128"/>
  <c r="AL16" i="128"/>
  <c r="AM16" i="128"/>
  <c r="AN16" i="128"/>
  <c r="AO16" i="128"/>
  <c r="AP16" i="128"/>
  <c r="AQ16" i="128"/>
  <c r="AR16" i="128"/>
  <c r="AS16" i="128"/>
  <c r="AT16" i="128"/>
  <c r="AJ17" i="128"/>
  <c r="AK17" i="128"/>
  <c r="AL17" i="128"/>
  <c r="AM17" i="128"/>
  <c r="AN17" i="128"/>
  <c r="AO17" i="128"/>
  <c r="AP17" i="128"/>
  <c r="AQ17" i="128"/>
  <c r="AR17" i="128"/>
  <c r="AS17" i="128"/>
  <c r="AT17" i="128"/>
  <c r="AJ18" i="128"/>
  <c r="AK18" i="128"/>
  <c r="AL18" i="128"/>
  <c r="AM18" i="128"/>
  <c r="AN18" i="128"/>
  <c r="AO18" i="128"/>
  <c r="AP18" i="128"/>
  <c r="AQ18" i="128"/>
  <c r="AR18" i="128"/>
  <c r="AS18" i="128"/>
  <c r="AT18" i="128"/>
  <c r="AJ19" i="128"/>
  <c r="AK19" i="128"/>
  <c r="AL19" i="128"/>
  <c r="AM19" i="128"/>
  <c r="AN19" i="128"/>
  <c r="AO19" i="128"/>
  <c r="AP19" i="128"/>
  <c r="AQ19" i="128"/>
  <c r="AR19" i="128"/>
  <c r="AS19" i="128"/>
  <c r="AT19" i="128"/>
  <c r="AJ20" i="128"/>
  <c r="AK20" i="128"/>
  <c r="AL20" i="128"/>
  <c r="AM20" i="128"/>
  <c r="AN20" i="128"/>
  <c r="AO20" i="128"/>
  <c r="AP20" i="128"/>
  <c r="AQ20" i="128"/>
  <c r="AR20" i="128"/>
  <c r="AS20" i="128"/>
  <c r="AT20" i="128"/>
  <c r="AJ21" i="128"/>
  <c r="AK21" i="128"/>
  <c r="AL21" i="128"/>
  <c r="AM21" i="128"/>
  <c r="AN21" i="128"/>
  <c r="AO21" i="128"/>
  <c r="AP21" i="128"/>
  <c r="AQ21" i="128"/>
  <c r="AR21" i="128"/>
  <c r="AS21" i="128"/>
  <c r="AT21" i="128"/>
  <c r="AJ22" i="128"/>
  <c r="AK22" i="128"/>
  <c r="AL22" i="128"/>
  <c r="AM22" i="128"/>
  <c r="AN22" i="128"/>
  <c r="AO22" i="128"/>
  <c r="AP22" i="128"/>
  <c r="AQ22" i="128"/>
  <c r="AR22" i="128"/>
  <c r="AS22" i="128"/>
  <c r="AT22" i="128"/>
  <c r="AJ23" i="128"/>
  <c r="AK23" i="128"/>
  <c r="AL23" i="128"/>
  <c r="AM23" i="128"/>
  <c r="AN23" i="128"/>
  <c r="AO23" i="128"/>
  <c r="AP23" i="128"/>
  <c r="AQ23" i="128"/>
  <c r="AR23" i="128"/>
  <c r="AS23" i="128"/>
  <c r="AT23" i="128"/>
  <c r="AJ24" i="128"/>
  <c r="AK24" i="128"/>
  <c r="AL24" i="128"/>
  <c r="AM24" i="128"/>
  <c r="AN24" i="128"/>
  <c r="AO24" i="128"/>
  <c r="AP24" i="128"/>
  <c r="AQ24" i="128"/>
  <c r="AR24" i="128"/>
  <c r="AS24" i="128"/>
  <c r="AT24" i="128"/>
  <c r="AJ25" i="128"/>
  <c r="AK25" i="128"/>
  <c r="AL25" i="128"/>
  <c r="AM25" i="128"/>
  <c r="AN25" i="128"/>
  <c r="AO25" i="128"/>
  <c r="AP25" i="128"/>
  <c r="AQ25" i="128"/>
  <c r="AR25" i="128"/>
  <c r="AS25" i="128"/>
  <c r="AT25" i="128"/>
  <c r="AJ26" i="128"/>
  <c r="AK26" i="128"/>
  <c r="AL26" i="128"/>
  <c r="AM26" i="128"/>
  <c r="AN26" i="128"/>
  <c r="AO26" i="128"/>
  <c r="AP26" i="128"/>
  <c r="AQ26" i="128"/>
  <c r="AR26" i="128"/>
  <c r="AS26" i="128"/>
  <c r="AT26" i="128"/>
  <c r="AJ27" i="128"/>
  <c r="AK27" i="128"/>
  <c r="AL27" i="128"/>
  <c r="AM27" i="128"/>
  <c r="AN27" i="128"/>
  <c r="AO27" i="128"/>
  <c r="AP27" i="128"/>
  <c r="AQ27" i="128"/>
  <c r="AR27" i="128"/>
  <c r="AS27" i="128"/>
  <c r="AT27" i="128"/>
  <c r="AJ28" i="128"/>
  <c r="AK28" i="128"/>
  <c r="AL28" i="128"/>
  <c r="AM28" i="128"/>
  <c r="AN28" i="128"/>
  <c r="AO28" i="128"/>
  <c r="AP28" i="128"/>
  <c r="AQ28" i="128"/>
  <c r="AR28" i="128"/>
  <c r="AS28" i="128"/>
  <c r="AT28" i="128"/>
  <c r="AJ29" i="128"/>
  <c r="AK29" i="128"/>
  <c r="AL29" i="128"/>
  <c r="AM29" i="128"/>
  <c r="AN29" i="128"/>
  <c r="AO29" i="128"/>
  <c r="AP29" i="128"/>
  <c r="AQ29" i="128"/>
  <c r="AR29" i="128"/>
  <c r="AS29" i="128"/>
  <c r="AT29" i="128"/>
  <c r="AJ30" i="128"/>
  <c r="AK30" i="128"/>
  <c r="AL30" i="128"/>
  <c r="AM30" i="128"/>
  <c r="AN30" i="128"/>
  <c r="AO30" i="128"/>
  <c r="AP30" i="128"/>
  <c r="AQ30" i="128"/>
  <c r="AR30" i="128"/>
  <c r="AS30" i="128"/>
  <c r="AT30" i="128"/>
  <c r="AJ31" i="128"/>
  <c r="AK31" i="128"/>
  <c r="AL31" i="128"/>
  <c r="AM31" i="128"/>
  <c r="AN31" i="128"/>
  <c r="AO31" i="128"/>
  <c r="AP31" i="128"/>
  <c r="AQ31" i="128"/>
  <c r="AR31" i="128"/>
  <c r="AS31" i="128"/>
  <c r="AT31" i="128"/>
  <c r="AJ32" i="128"/>
  <c r="AK32" i="128"/>
  <c r="AL32" i="128"/>
  <c r="AM32" i="128"/>
  <c r="AN32" i="128"/>
  <c r="AO32" i="128"/>
  <c r="AP32" i="128"/>
  <c r="AQ32" i="128"/>
  <c r="AR32" i="128"/>
  <c r="AS32" i="128"/>
  <c r="AT32" i="128"/>
  <c r="AJ33" i="128"/>
  <c r="AK33" i="128"/>
  <c r="AL33" i="128"/>
  <c r="AM33" i="128"/>
  <c r="AN33" i="128"/>
  <c r="AO33" i="128"/>
  <c r="AP33" i="128"/>
  <c r="AQ33" i="128"/>
  <c r="AR33" i="128"/>
  <c r="AS33" i="128"/>
  <c r="AT33" i="128"/>
  <c r="AJ34" i="128"/>
  <c r="AK34" i="128"/>
  <c r="AL34" i="128"/>
  <c r="AM34" i="128"/>
  <c r="AN34" i="128"/>
  <c r="AO34" i="128"/>
  <c r="AP34" i="128"/>
  <c r="AQ34" i="128"/>
  <c r="AR34" i="128"/>
  <c r="AS34" i="128"/>
  <c r="AT34" i="128"/>
  <c r="AJ35" i="128"/>
  <c r="AK35" i="128"/>
  <c r="AL35" i="128"/>
  <c r="AM35" i="128"/>
  <c r="AN35" i="128"/>
  <c r="AO35" i="128"/>
  <c r="AP35" i="128"/>
  <c r="AQ35" i="128"/>
  <c r="AR35" i="128"/>
  <c r="AS35" i="128"/>
  <c r="AT35" i="128"/>
  <c r="AJ36" i="128"/>
  <c r="AK36" i="128"/>
  <c r="AL36" i="128"/>
  <c r="AM36" i="128"/>
  <c r="AN36" i="128"/>
  <c r="AO36" i="128"/>
  <c r="AP36" i="128"/>
  <c r="AQ36" i="128"/>
  <c r="AR36" i="128"/>
  <c r="AS36" i="128"/>
  <c r="AT36" i="128"/>
  <c r="AJ37" i="128"/>
  <c r="AK37" i="128"/>
  <c r="AL37" i="128"/>
  <c r="AM37" i="128"/>
  <c r="AN37" i="128"/>
  <c r="AO37" i="128"/>
  <c r="AP37" i="128"/>
  <c r="AQ37" i="128"/>
  <c r="AR37" i="128"/>
  <c r="AS37" i="128"/>
  <c r="AT37" i="128"/>
  <c r="AJ38" i="128"/>
  <c r="AK38" i="128"/>
  <c r="AL38" i="128"/>
  <c r="AM38" i="128"/>
  <c r="AN38" i="128"/>
  <c r="AO38" i="128"/>
  <c r="AP38" i="128"/>
  <c r="AQ38" i="128"/>
  <c r="AR38" i="128"/>
  <c r="AS38" i="128"/>
  <c r="AT38" i="128"/>
  <c r="AJ39" i="128"/>
  <c r="AK39" i="128"/>
  <c r="AL39" i="128"/>
  <c r="AM39" i="128"/>
  <c r="AN39" i="128"/>
  <c r="AO39" i="128"/>
  <c r="AP39" i="128"/>
  <c r="AQ39" i="128"/>
  <c r="AR39" i="128"/>
  <c r="AS39" i="128"/>
  <c r="AT39" i="128"/>
  <c r="AJ40" i="128"/>
  <c r="AK40" i="128"/>
  <c r="AL40" i="128"/>
  <c r="AM40" i="128"/>
  <c r="AN40" i="128"/>
  <c r="AO40" i="128"/>
  <c r="AP40" i="128"/>
  <c r="AQ40" i="128"/>
  <c r="AR40" i="128"/>
  <c r="AS40" i="128"/>
  <c r="AT40" i="128"/>
  <c r="AJ41" i="128"/>
  <c r="AK41" i="128"/>
  <c r="AL41" i="128"/>
  <c r="AM41" i="128"/>
  <c r="AN41" i="128"/>
  <c r="AO41" i="128"/>
  <c r="AP41" i="128"/>
  <c r="AQ41" i="128"/>
  <c r="AR41" i="128"/>
  <c r="AS41" i="128"/>
  <c r="AT41" i="128"/>
  <c r="AJ42" i="128"/>
  <c r="AK42" i="128"/>
  <c r="AL42" i="128"/>
  <c r="AM42" i="128"/>
  <c r="AN42" i="128"/>
  <c r="AO42" i="128"/>
  <c r="AP42" i="128"/>
  <c r="AQ42" i="128"/>
  <c r="AR42" i="128"/>
  <c r="AS42" i="128"/>
  <c r="AT42" i="128"/>
  <c r="AJ43" i="128"/>
  <c r="AK43" i="128"/>
  <c r="AL43" i="128"/>
  <c r="AM43" i="128"/>
  <c r="AN43" i="128"/>
  <c r="AO43" i="128"/>
  <c r="AP43" i="128"/>
  <c r="AQ43" i="128"/>
  <c r="AR43" i="128"/>
  <c r="AS43" i="128"/>
  <c r="AT43" i="128"/>
  <c r="AJ44" i="128"/>
  <c r="AK44" i="128"/>
  <c r="AL44" i="128"/>
  <c r="AM44" i="128"/>
  <c r="AN44" i="128"/>
  <c r="AO44" i="128"/>
  <c r="AP44" i="128"/>
  <c r="AQ44" i="128"/>
  <c r="AR44" i="128"/>
  <c r="AS44" i="128"/>
  <c r="AT44" i="128"/>
  <c r="AJ45" i="128"/>
  <c r="AK45" i="128"/>
  <c r="AL45" i="128"/>
  <c r="AM45" i="128"/>
  <c r="AN45" i="128"/>
  <c r="AO45" i="128"/>
  <c r="AP45" i="128"/>
  <c r="AQ45" i="128"/>
  <c r="AR45" i="128"/>
  <c r="AS45" i="128"/>
  <c r="AT45" i="128"/>
  <c r="AJ46" i="128"/>
  <c r="AK46" i="128"/>
  <c r="AL46" i="128"/>
  <c r="AM46" i="128"/>
  <c r="AN46" i="128"/>
  <c r="AO46" i="128"/>
  <c r="AP46" i="128"/>
  <c r="AQ46" i="128"/>
  <c r="AR46" i="128"/>
  <c r="AS46" i="128"/>
  <c r="AT46" i="128"/>
  <c r="AJ47" i="128"/>
  <c r="AK47" i="128"/>
  <c r="AL47" i="128"/>
  <c r="AM47" i="128"/>
  <c r="AN47" i="128"/>
  <c r="AO47" i="128"/>
  <c r="AP47" i="128"/>
  <c r="AQ47" i="128"/>
  <c r="AR47" i="128"/>
  <c r="AS47" i="128"/>
  <c r="AT47" i="128"/>
  <c r="AJ48" i="128"/>
  <c r="AK48" i="128"/>
  <c r="AL48" i="128"/>
  <c r="AM48" i="128"/>
  <c r="AN48" i="128"/>
  <c r="AO48" i="128"/>
  <c r="AP48" i="128"/>
  <c r="AQ48" i="128"/>
  <c r="AR48" i="128"/>
  <c r="AS48" i="128"/>
  <c r="AT48" i="128"/>
  <c r="AJ49" i="128"/>
  <c r="AK49" i="128"/>
  <c r="AL49" i="128"/>
  <c r="AM49" i="128"/>
  <c r="AN49" i="128"/>
  <c r="AO49" i="128"/>
  <c r="AP49" i="128"/>
  <c r="AQ49" i="128"/>
  <c r="AR49" i="128"/>
  <c r="AS49" i="128"/>
  <c r="AT49" i="128"/>
  <c r="AJ50" i="128"/>
  <c r="AK50" i="128"/>
  <c r="AL50" i="128"/>
  <c r="AM50" i="128"/>
  <c r="AN50" i="128"/>
  <c r="AO50" i="128"/>
  <c r="AP50" i="128"/>
  <c r="AQ50" i="128"/>
  <c r="AR50" i="128"/>
  <c r="AS50" i="128"/>
  <c r="AT50" i="128"/>
  <c r="AS13" i="128"/>
  <c r="AT13" i="128"/>
  <c r="AR13" i="128"/>
  <c r="AP13" i="128"/>
  <c r="AQ13" i="128"/>
  <c r="AO13" i="128"/>
  <c r="AM13" i="128"/>
  <c r="AN13" i="128"/>
  <c r="AL13" i="128"/>
  <c r="AK13" i="128"/>
  <c r="AJ13" i="128"/>
  <c r="I16" i="128"/>
  <c r="I17" i="128"/>
  <c r="I18" i="128"/>
  <c r="I19" i="128"/>
  <c r="I20" i="128"/>
  <c r="I21" i="128"/>
  <c r="I22" i="128"/>
  <c r="I23" i="128"/>
  <c r="I24" i="128"/>
  <c r="I25" i="128"/>
  <c r="I26" i="128"/>
  <c r="I27" i="128"/>
  <c r="I28" i="128"/>
  <c r="I29" i="128"/>
  <c r="I30" i="128"/>
  <c r="I31" i="128"/>
  <c r="I32" i="128"/>
  <c r="I33" i="128"/>
  <c r="I34" i="128"/>
  <c r="I35" i="128"/>
  <c r="I36" i="128"/>
  <c r="I37" i="128"/>
  <c r="I38" i="128"/>
  <c r="I39" i="128"/>
  <c r="I40" i="128"/>
  <c r="I41" i="128"/>
  <c r="I42" i="128"/>
  <c r="I43" i="128"/>
  <c r="I44" i="128"/>
  <c r="I45" i="128"/>
  <c r="I46" i="128"/>
  <c r="I47" i="128"/>
  <c r="I48" i="128"/>
  <c r="I49" i="128"/>
  <c r="I50" i="128"/>
  <c r="J16" i="128"/>
  <c r="K16" i="128"/>
  <c r="J17" i="128"/>
  <c r="K17" i="128"/>
  <c r="J18" i="128"/>
  <c r="K18" i="128"/>
  <c r="J19" i="128"/>
  <c r="K19" i="128"/>
  <c r="J20" i="128"/>
  <c r="K20" i="128"/>
  <c r="J21" i="128"/>
  <c r="K21" i="128"/>
  <c r="J22" i="128"/>
  <c r="K22" i="128"/>
  <c r="J23" i="128"/>
  <c r="K23" i="128"/>
  <c r="J24" i="128"/>
  <c r="K24" i="128"/>
  <c r="J25" i="128"/>
  <c r="K25" i="128"/>
  <c r="J26" i="128"/>
  <c r="K26" i="128"/>
  <c r="J27" i="128"/>
  <c r="K27" i="128"/>
  <c r="J28" i="128"/>
  <c r="K28" i="128"/>
  <c r="J29" i="128"/>
  <c r="K29" i="128"/>
  <c r="J30" i="128"/>
  <c r="K30" i="128"/>
  <c r="J31" i="128"/>
  <c r="K31" i="128"/>
  <c r="J32" i="128"/>
  <c r="K32" i="128"/>
  <c r="J33" i="128"/>
  <c r="K33" i="128"/>
  <c r="J34" i="128"/>
  <c r="K34" i="128"/>
  <c r="J35" i="128"/>
  <c r="K35" i="128"/>
  <c r="J36" i="128"/>
  <c r="K36" i="128"/>
  <c r="J37" i="128"/>
  <c r="K37" i="128"/>
  <c r="J38" i="128"/>
  <c r="K38" i="128"/>
  <c r="J39" i="128"/>
  <c r="K39" i="128"/>
  <c r="J40" i="128"/>
  <c r="K40" i="128"/>
  <c r="J41" i="128"/>
  <c r="K41" i="128"/>
  <c r="J42" i="128"/>
  <c r="K42" i="128"/>
  <c r="J43" i="128"/>
  <c r="K43" i="128"/>
  <c r="J44" i="128"/>
  <c r="K44" i="128"/>
  <c r="J45" i="128"/>
  <c r="K45" i="128"/>
  <c r="J46" i="128"/>
  <c r="K46" i="128"/>
  <c r="J47" i="128"/>
  <c r="K47" i="128"/>
  <c r="J48" i="128"/>
  <c r="K48" i="128"/>
  <c r="J49" i="128"/>
  <c r="K49" i="128"/>
  <c r="J50" i="128"/>
  <c r="K50" i="128"/>
  <c r="K15" i="128"/>
  <c r="J15" i="128"/>
  <c r="X16" i="128"/>
  <c r="Y16" i="128"/>
  <c r="X17" i="128"/>
  <c r="Y17" i="128"/>
  <c r="X18" i="128"/>
  <c r="Y18" i="128"/>
  <c r="X19" i="128"/>
  <c r="Y19" i="128"/>
  <c r="X20" i="128"/>
  <c r="Y20" i="128"/>
  <c r="X21" i="128"/>
  <c r="Y21" i="128"/>
  <c r="X22" i="128"/>
  <c r="Y22" i="128"/>
  <c r="X23" i="128"/>
  <c r="Y23" i="128"/>
  <c r="X24" i="128"/>
  <c r="Y24" i="128"/>
  <c r="X25" i="128"/>
  <c r="Y25" i="128"/>
  <c r="X26" i="128"/>
  <c r="Y26" i="128"/>
  <c r="X27" i="128"/>
  <c r="Y27" i="128"/>
  <c r="X28" i="128"/>
  <c r="Y28" i="128"/>
  <c r="X29" i="128"/>
  <c r="Y29" i="128"/>
  <c r="X30" i="128"/>
  <c r="Y30" i="128"/>
  <c r="X31" i="128"/>
  <c r="Y31" i="128"/>
  <c r="X32" i="128"/>
  <c r="Y32" i="128"/>
  <c r="X33" i="128"/>
  <c r="Y33" i="128"/>
  <c r="X34" i="128"/>
  <c r="Y34" i="128"/>
  <c r="X35" i="128"/>
  <c r="Y35" i="128"/>
  <c r="X36" i="128"/>
  <c r="Y36" i="128"/>
  <c r="X37" i="128"/>
  <c r="Y37" i="128"/>
  <c r="X38" i="128"/>
  <c r="Y38" i="128"/>
  <c r="X39" i="128"/>
  <c r="Y39" i="128"/>
  <c r="X40" i="128"/>
  <c r="Y40" i="128"/>
  <c r="X41" i="128"/>
  <c r="Y41" i="128"/>
  <c r="X42" i="128"/>
  <c r="Y42" i="128"/>
  <c r="X43" i="128"/>
  <c r="Y43" i="128"/>
  <c r="X44" i="128"/>
  <c r="Y44" i="128"/>
  <c r="X45" i="128"/>
  <c r="Y45" i="128"/>
  <c r="X46" i="128"/>
  <c r="Y46" i="128"/>
  <c r="X47" i="128"/>
  <c r="Y47" i="128"/>
  <c r="X48" i="128"/>
  <c r="Y48" i="128"/>
  <c r="X49" i="128"/>
  <c r="Y49" i="128"/>
  <c r="X50" i="128"/>
  <c r="Y50" i="128"/>
  <c r="Y15" i="128"/>
  <c r="X15" i="128"/>
  <c r="W16" i="128"/>
  <c r="W17" i="128"/>
  <c r="W21" i="128"/>
  <c r="W22" i="128"/>
  <c r="W23" i="128"/>
  <c r="W25" i="128"/>
  <c r="W26" i="128"/>
  <c r="W28" i="128"/>
  <c r="W29" i="128"/>
  <c r="W33" i="128"/>
  <c r="W34" i="128"/>
  <c r="W35" i="128"/>
  <c r="W37" i="128"/>
  <c r="W38" i="128"/>
  <c r="W40" i="128"/>
  <c r="W41" i="128"/>
  <c r="W45" i="128"/>
  <c r="W46" i="128"/>
  <c r="W47" i="128"/>
  <c r="W49" i="128"/>
  <c r="W50" i="128"/>
  <c r="W15" i="128"/>
  <c r="P13" i="132" l="1"/>
  <c r="E13" i="132"/>
  <c r="G13" i="132"/>
  <c r="O13" i="132"/>
  <c r="N13" i="132"/>
  <c r="F13" i="132"/>
  <c r="W44" i="128"/>
  <c r="W32" i="128"/>
  <c r="W20" i="128"/>
  <c r="W43" i="128"/>
  <c r="W31" i="128"/>
  <c r="W19" i="128"/>
  <c r="W42" i="128"/>
  <c r="W30" i="128"/>
  <c r="W18" i="128"/>
  <c r="W14" i="128"/>
  <c r="W39" i="128"/>
  <c r="W27" i="128"/>
  <c r="W48" i="128"/>
  <c r="W36" i="128"/>
  <c r="W24" i="128"/>
  <c r="W13" i="128" l="1"/>
  <c r="F112" i="80" l="1"/>
  <c r="G112" i="80"/>
  <c r="H112" i="80"/>
  <c r="I112" i="80"/>
  <c r="J112" i="80"/>
  <c r="K112" i="80"/>
  <c r="L112" i="80"/>
  <c r="M112" i="80"/>
  <c r="N112" i="80"/>
  <c r="O112" i="80"/>
  <c r="P112" i="80"/>
  <c r="Q112" i="80"/>
  <c r="R112" i="80"/>
  <c r="S112" i="80"/>
  <c r="T112" i="80"/>
  <c r="U112" i="80"/>
  <c r="V112" i="80"/>
  <c r="W112" i="80"/>
  <c r="X112" i="80"/>
  <c r="Y112" i="80"/>
  <c r="Z112" i="80"/>
  <c r="AA112" i="80"/>
  <c r="AB112" i="80"/>
  <c r="E112" i="80"/>
  <c r="F39" i="80"/>
  <c r="G39" i="80"/>
  <c r="H39" i="80"/>
  <c r="I39" i="80"/>
  <c r="J39" i="80"/>
  <c r="K39" i="80"/>
  <c r="L39" i="80"/>
  <c r="M39" i="80"/>
  <c r="N39" i="80"/>
  <c r="O39" i="80"/>
  <c r="P39" i="80"/>
  <c r="Q39" i="80"/>
  <c r="R39" i="80"/>
  <c r="S39" i="80"/>
  <c r="T39" i="80"/>
  <c r="U39" i="80"/>
  <c r="V39" i="80"/>
  <c r="W39" i="80"/>
  <c r="X39" i="80"/>
  <c r="Y39" i="80"/>
  <c r="Z39" i="80"/>
  <c r="AA39" i="80"/>
  <c r="AB39" i="80"/>
  <c r="E39" i="80"/>
  <c r="E44" i="80"/>
  <c r="E17" i="80"/>
  <c r="F108" i="80"/>
  <c r="G108" i="80"/>
  <c r="H108" i="80"/>
  <c r="I108" i="80"/>
  <c r="J108" i="80"/>
  <c r="K108" i="80"/>
  <c r="L108" i="80"/>
  <c r="M108" i="80"/>
  <c r="N108" i="80"/>
  <c r="O108" i="80"/>
  <c r="P108" i="80"/>
  <c r="Q108" i="80"/>
  <c r="R108" i="80"/>
  <c r="S108" i="80"/>
  <c r="T108" i="80"/>
  <c r="U108" i="80"/>
  <c r="V108" i="80"/>
  <c r="W108" i="80"/>
  <c r="X108" i="80"/>
  <c r="Y108" i="80"/>
  <c r="Z108" i="80"/>
  <c r="AA108" i="80"/>
  <c r="AB108" i="80"/>
  <c r="E108" i="80"/>
  <c r="F99" i="80"/>
  <c r="G99" i="80"/>
  <c r="H99" i="80"/>
  <c r="I99" i="80"/>
  <c r="J99" i="80"/>
  <c r="K99" i="80"/>
  <c r="L99" i="80"/>
  <c r="M99" i="80"/>
  <c r="N99" i="80"/>
  <c r="O99" i="80"/>
  <c r="P99" i="80"/>
  <c r="Q99" i="80"/>
  <c r="R99" i="80"/>
  <c r="S99" i="80"/>
  <c r="T99" i="80"/>
  <c r="U99" i="80"/>
  <c r="V99" i="80"/>
  <c r="W99" i="80"/>
  <c r="X99" i="80"/>
  <c r="Y99" i="80"/>
  <c r="Z99" i="80"/>
  <c r="AA99" i="80"/>
  <c r="AB99" i="80"/>
  <c r="E99" i="80"/>
  <c r="F51" i="80"/>
  <c r="G51" i="80"/>
  <c r="H51" i="80"/>
  <c r="I51" i="80"/>
  <c r="J51" i="80"/>
  <c r="K51" i="80"/>
  <c r="L51" i="80"/>
  <c r="M51" i="80"/>
  <c r="N51" i="80"/>
  <c r="O51" i="80"/>
  <c r="P51" i="80"/>
  <c r="Q51" i="80"/>
  <c r="R51" i="80"/>
  <c r="S51" i="80"/>
  <c r="T51" i="80"/>
  <c r="U51" i="80"/>
  <c r="V51" i="80"/>
  <c r="W51" i="80"/>
  <c r="X51" i="80"/>
  <c r="Y51" i="80"/>
  <c r="Z51" i="80"/>
  <c r="AA51" i="80"/>
  <c r="AB51" i="80"/>
  <c r="E51" i="80"/>
  <c r="F44" i="80"/>
  <c r="G44" i="80"/>
  <c r="H44" i="80"/>
  <c r="I44" i="80"/>
  <c r="J44" i="80"/>
  <c r="K44" i="80"/>
  <c r="L44" i="80"/>
  <c r="M44" i="80"/>
  <c r="N44" i="80"/>
  <c r="O44" i="80"/>
  <c r="P44" i="80"/>
  <c r="Q44" i="80"/>
  <c r="R44" i="80"/>
  <c r="S44" i="80"/>
  <c r="T44" i="80"/>
  <c r="U44" i="80"/>
  <c r="V44" i="80"/>
  <c r="W44" i="80"/>
  <c r="X44" i="80"/>
  <c r="Y44" i="80"/>
  <c r="Z44" i="80"/>
  <c r="AA44" i="80"/>
  <c r="AB44" i="80"/>
  <c r="F37" i="80"/>
  <c r="G37" i="80"/>
  <c r="H37" i="80"/>
  <c r="I37" i="80"/>
  <c r="J37" i="80"/>
  <c r="K37" i="80"/>
  <c r="L37" i="80"/>
  <c r="M37" i="80"/>
  <c r="N37" i="80"/>
  <c r="O37" i="80"/>
  <c r="P37" i="80"/>
  <c r="Q37" i="80"/>
  <c r="R37" i="80"/>
  <c r="S37" i="80"/>
  <c r="T37" i="80"/>
  <c r="U37" i="80"/>
  <c r="V37" i="80"/>
  <c r="W37" i="80"/>
  <c r="X37" i="80"/>
  <c r="Y37" i="80"/>
  <c r="Z37" i="80"/>
  <c r="AA37" i="80"/>
  <c r="AB37" i="80"/>
  <c r="E37" i="80"/>
  <c r="F17" i="80"/>
  <c r="G17" i="80"/>
  <c r="H17" i="80"/>
  <c r="I17" i="80"/>
  <c r="J17" i="80"/>
  <c r="K17" i="80"/>
  <c r="L17" i="80"/>
  <c r="M17" i="80"/>
  <c r="N17" i="80"/>
  <c r="O17" i="80"/>
  <c r="P17" i="80"/>
  <c r="Q17" i="80"/>
  <c r="R17" i="80"/>
  <c r="S17" i="80"/>
  <c r="T17" i="80"/>
  <c r="U17" i="80"/>
  <c r="V17" i="80"/>
  <c r="W17" i="80"/>
  <c r="X17" i="80"/>
  <c r="Y17" i="80"/>
  <c r="Z17" i="80"/>
  <c r="AA17" i="80"/>
  <c r="AB17" i="80"/>
  <c r="H18" i="80"/>
  <c r="H19" i="80"/>
  <c r="H20" i="80"/>
  <c r="H21" i="80"/>
  <c r="H22" i="80"/>
  <c r="H23" i="80"/>
  <c r="H24" i="80"/>
  <c r="H25" i="80"/>
  <c r="H26" i="80"/>
  <c r="H27" i="80"/>
  <c r="H28" i="80"/>
  <c r="H29" i="80"/>
  <c r="H30" i="80"/>
  <c r="H31" i="80"/>
  <c r="H32" i="80"/>
  <c r="H33" i="80"/>
  <c r="H34" i="80"/>
  <c r="H35" i="80"/>
  <c r="H36" i="80"/>
  <c r="H38" i="80"/>
  <c r="H40" i="80"/>
  <c r="H41" i="80"/>
  <c r="H42" i="80"/>
  <c r="H43" i="80"/>
  <c r="H45" i="80"/>
  <c r="H46" i="80"/>
  <c r="H47" i="80"/>
  <c r="H48" i="80"/>
  <c r="H49" i="80"/>
  <c r="H50" i="80"/>
  <c r="H52" i="80"/>
  <c r="H53" i="80"/>
  <c r="H54" i="80"/>
  <c r="H55" i="80"/>
  <c r="H56" i="80"/>
  <c r="H57" i="80"/>
  <c r="H58" i="80"/>
  <c r="H59" i="80"/>
  <c r="H60" i="80"/>
  <c r="H61" i="80"/>
  <c r="H62" i="80"/>
  <c r="H63" i="80"/>
  <c r="H64" i="80"/>
  <c r="H65" i="80"/>
  <c r="H66" i="80"/>
  <c r="H67" i="80"/>
  <c r="H68" i="80"/>
  <c r="H69" i="80"/>
  <c r="H70" i="80"/>
  <c r="H71" i="80"/>
  <c r="H72" i="80"/>
  <c r="H73" i="80"/>
  <c r="H74" i="80"/>
  <c r="H75" i="80"/>
  <c r="H76" i="80"/>
  <c r="H77" i="80"/>
  <c r="H78" i="80"/>
  <c r="H79" i="80"/>
  <c r="H80" i="80"/>
  <c r="H81" i="80"/>
  <c r="H82" i="80"/>
  <c r="H83" i="80"/>
  <c r="H84" i="80"/>
  <c r="H85" i="80"/>
  <c r="H86" i="80"/>
  <c r="H87" i="80"/>
  <c r="H88" i="80"/>
  <c r="H89" i="80"/>
  <c r="H90" i="80"/>
  <c r="H91" i="80"/>
  <c r="H92" i="80"/>
  <c r="H93" i="80"/>
  <c r="H94" i="80"/>
  <c r="H95" i="80"/>
  <c r="H96" i="80"/>
  <c r="H97" i="80"/>
  <c r="H98" i="80"/>
  <c r="H100" i="80"/>
  <c r="H101" i="80"/>
  <c r="H102" i="80"/>
  <c r="H103" i="80"/>
  <c r="H104" i="80"/>
  <c r="H105" i="80"/>
  <c r="H106" i="80"/>
  <c r="H107" i="80"/>
  <c r="H109" i="80"/>
  <c r="H110" i="80"/>
  <c r="H111" i="80"/>
  <c r="H113" i="80"/>
  <c r="H114" i="80"/>
  <c r="H115" i="80"/>
  <c r="H116" i="80"/>
  <c r="H117" i="80"/>
  <c r="H118" i="80"/>
  <c r="H119" i="80"/>
  <c r="H120" i="80"/>
  <c r="H121" i="80"/>
  <c r="H122" i="80"/>
  <c r="H123" i="80"/>
  <c r="H124" i="80"/>
  <c r="H16" i="80"/>
  <c r="J25" i="74"/>
  <c r="K25" i="74"/>
  <c r="L20" i="74"/>
  <c r="O20" i="74"/>
  <c r="L21" i="74"/>
  <c r="O21" i="74"/>
  <c r="Z54" i="74"/>
  <c r="AC54" i="74"/>
  <c r="AF54" i="74"/>
  <c r="Z55" i="74"/>
  <c r="AC55" i="74"/>
  <c r="AF55" i="74"/>
  <c r="S54" i="74"/>
  <c r="T54" i="74"/>
  <c r="U54" i="74"/>
  <c r="S55" i="74"/>
  <c r="T55" i="74"/>
  <c r="U55" i="74"/>
  <c r="G55" i="74"/>
  <c r="H55" i="74"/>
  <c r="I55" i="74"/>
  <c r="L55" i="74"/>
  <c r="O55" i="74"/>
  <c r="G54" i="74"/>
  <c r="H54" i="74"/>
  <c r="I54" i="74"/>
  <c r="L54" i="74"/>
  <c r="O54" i="74"/>
  <c r="T52" i="126"/>
  <c r="T51" i="126"/>
  <c r="T15" i="126"/>
  <c r="T49" i="126"/>
  <c r="T46" i="126"/>
  <c r="T50" i="126"/>
  <c r="T48" i="126"/>
  <c r="T45" i="126"/>
  <c r="T44" i="126"/>
  <c r="T42" i="126"/>
  <c r="T41" i="126" s="1"/>
  <c r="T37" i="126"/>
  <c r="T40" i="126"/>
  <c r="T34" i="126"/>
  <c r="T29" i="126" s="1"/>
  <c r="T26" i="126"/>
  <c r="T22" i="126" s="1"/>
  <c r="T19" i="126"/>
  <c r="T16" i="126" s="1"/>
  <c r="R15" i="126"/>
  <c r="N15" i="126"/>
  <c r="O16" i="126"/>
  <c r="P16" i="126"/>
  <c r="Q16" i="126"/>
  <c r="R16" i="126"/>
  <c r="S16" i="126"/>
  <c r="N16" i="126"/>
  <c r="S22" i="126"/>
  <c r="R22" i="126"/>
  <c r="Q22" i="126"/>
  <c r="P22" i="126"/>
  <c r="O22" i="126"/>
  <c r="N22" i="126"/>
  <c r="S29" i="126"/>
  <c r="R29" i="126"/>
  <c r="Q29" i="126"/>
  <c r="P29" i="126"/>
  <c r="O29" i="126"/>
  <c r="N29" i="126"/>
  <c r="S37" i="126"/>
  <c r="R37" i="126"/>
  <c r="Q37" i="126"/>
  <c r="P37" i="126"/>
  <c r="O37" i="126"/>
  <c r="N37" i="126"/>
  <c r="S41" i="126"/>
  <c r="R41" i="126"/>
  <c r="Q41" i="126"/>
  <c r="P41" i="126"/>
  <c r="O41" i="126"/>
  <c r="O15" i="126" s="1"/>
  <c r="N41" i="126"/>
  <c r="E16" i="80" l="1"/>
  <c r="R55" i="74"/>
  <c r="D54" i="74"/>
  <c r="F55" i="74"/>
  <c r="F54" i="74"/>
  <c r="E55" i="74"/>
  <c r="D55" i="74"/>
  <c r="C55" i="74" s="1"/>
  <c r="R54" i="74"/>
  <c r="E54" i="74"/>
  <c r="C54" i="74" s="1"/>
  <c r="P15" i="126"/>
  <c r="Q15" i="126"/>
  <c r="S15" i="126"/>
  <c r="C52" i="126" l="1"/>
  <c r="C51" i="126"/>
  <c r="C50" i="126"/>
  <c r="C49" i="126"/>
  <c r="C48" i="126"/>
  <c r="C47" i="126"/>
  <c r="C46" i="126"/>
  <c r="C45" i="126"/>
  <c r="C44" i="126"/>
  <c r="C43" i="126"/>
  <c r="C42" i="126"/>
  <c r="C40" i="126"/>
  <c r="C39" i="126"/>
  <c r="C38" i="126"/>
  <c r="C36" i="126"/>
  <c r="C35" i="126"/>
  <c r="C34" i="126"/>
  <c r="C33" i="126"/>
  <c r="C32" i="126"/>
  <c r="C31" i="126"/>
  <c r="C30" i="126"/>
  <c r="C28" i="126"/>
  <c r="C27" i="126"/>
  <c r="C26" i="126"/>
  <c r="C25" i="126"/>
  <c r="C24" i="126"/>
  <c r="C23" i="126"/>
  <c r="C21" i="126"/>
  <c r="C20" i="126"/>
  <c r="C19" i="126"/>
  <c r="C18" i="126"/>
  <c r="C17" i="126"/>
  <c r="C41" i="126" l="1"/>
  <c r="C16" i="126"/>
  <c r="C37" i="126"/>
  <c r="C29" i="126"/>
  <c r="C22" i="126"/>
  <c r="C15" i="126" l="1"/>
  <c r="C16" i="125" l="1"/>
  <c r="D16" i="125" l="1"/>
  <c r="E16" i="125"/>
  <c r="F16" i="125"/>
  <c r="G16" i="125"/>
  <c r="H16" i="125"/>
  <c r="I16" i="125"/>
  <c r="J16" i="125"/>
  <c r="K16" i="125"/>
  <c r="L16" i="125"/>
  <c r="M16" i="125"/>
  <c r="N16" i="125"/>
  <c r="I15" i="128" l="1"/>
  <c r="G39" i="74" l="1"/>
  <c r="H39" i="74"/>
  <c r="S39" i="74"/>
  <c r="T39" i="74"/>
  <c r="T53" i="74"/>
  <c r="S53" i="74"/>
  <c r="T52" i="74"/>
  <c r="S52" i="74"/>
  <c r="T51" i="74"/>
  <c r="S51" i="74"/>
  <c r="T50" i="74"/>
  <c r="S50" i="74"/>
  <c r="T49" i="74"/>
  <c r="S49" i="74"/>
  <c r="T48" i="74"/>
  <c r="S48" i="74"/>
  <c r="T47" i="74"/>
  <c r="S47" i="74"/>
  <c r="T46" i="74"/>
  <c r="S46" i="74"/>
  <c r="T45" i="74"/>
  <c r="S45" i="74"/>
  <c r="T43" i="74"/>
  <c r="S43" i="74"/>
  <c r="T42" i="74"/>
  <c r="S42" i="74"/>
  <c r="T41" i="74"/>
  <c r="S41" i="74"/>
  <c r="T24" i="74"/>
  <c r="S24" i="74"/>
  <c r="T23" i="74"/>
  <c r="S23" i="74"/>
  <c r="T22" i="74"/>
  <c r="S22" i="74"/>
  <c r="T21" i="74"/>
  <c r="S21" i="74"/>
  <c r="S19" i="74" s="1"/>
  <c r="T20" i="74"/>
  <c r="S20" i="74"/>
  <c r="H53" i="74"/>
  <c r="E53" i="74" s="1"/>
  <c r="G53" i="74"/>
  <c r="H52" i="74"/>
  <c r="G52" i="74"/>
  <c r="H51" i="74"/>
  <c r="G51" i="74"/>
  <c r="H50" i="74"/>
  <c r="G50" i="74"/>
  <c r="H49" i="74"/>
  <c r="G49" i="74"/>
  <c r="H48" i="74"/>
  <c r="G48" i="74"/>
  <c r="H47" i="74"/>
  <c r="E47" i="74" s="1"/>
  <c r="G47" i="74"/>
  <c r="H46" i="74"/>
  <c r="G46" i="74"/>
  <c r="H45" i="74"/>
  <c r="E45" i="74" s="1"/>
  <c r="G45" i="74"/>
  <c r="H43" i="74"/>
  <c r="G43" i="74"/>
  <c r="H42" i="74"/>
  <c r="G42" i="74"/>
  <c r="H41" i="74"/>
  <c r="G41" i="74"/>
  <c r="H24" i="74"/>
  <c r="G24" i="74"/>
  <c r="H23" i="74"/>
  <c r="G23" i="74"/>
  <c r="H22" i="74"/>
  <c r="G22" i="74"/>
  <c r="H21" i="74"/>
  <c r="G21" i="74"/>
  <c r="H20" i="74"/>
  <c r="G20" i="74"/>
  <c r="T38" i="74"/>
  <c r="S38" i="74"/>
  <c r="T37" i="74"/>
  <c r="S37" i="74"/>
  <c r="T36" i="74"/>
  <c r="S36" i="74"/>
  <c r="T35" i="74"/>
  <c r="S35" i="74"/>
  <c r="T34" i="74"/>
  <c r="S34" i="74"/>
  <c r="T33" i="74"/>
  <c r="S33" i="74"/>
  <c r="H38" i="74"/>
  <c r="E38" i="74" s="1"/>
  <c r="G38" i="74"/>
  <c r="H37" i="74"/>
  <c r="G37" i="74"/>
  <c r="H36" i="74"/>
  <c r="G36" i="74"/>
  <c r="H35" i="74"/>
  <c r="G35" i="74"/>
  <c r="H34" i="74"/>
  <c r="E34" i="74" s="1"/>
  <c r="G34" i="74"/>
  <c r="H33" i="74"/>
  <c r="G33" i="74"/>
  <c r="S27" i="74"/>
  <c r="T27" i="74"/>
  <c r="S28" i="74"/>
  <c r="T28" i="74"/>
  <c r="S29" i="74"/>
  <c r="T29" i="74"/>
  <c r="S30" i="74"/>
  <c r="T30" i="74"/>
  <c r="S31" i="74"/>
  <c r="T31" i="74"/>
  <c r="T26" i="74"/>
  <c r="S26" i="74"/>
  <c r="G27" i="74"/>
  <c r="H27" i="74"/>
  <c r="G28" i="74"/>
  <c r="D28" i="74" s="1"/>
  <c r="H28" i="74"/>
  <c r="G29" i="74"/>
  <c r="H29" i="74"/>
  <c r="E29" i="74" s="1"/>
  <c r="G30" i="74"/>
  <c r="H30" i="74"/>
  <c r="E30" i="74" s="1"/>
  <c r="G31" i="74"/>
  <c r="D31" i="74" s="1"/>
  <c r="H31" i="74"/>
  <c r="H26" i="74"/>
  <c r="G26" i="74"/>
  <c r="AM55" i="74"/>
  <c r="AM54" i="74"/>
  <c r="AM53" i="74"/>
  <c r="AF53" i="74"/>
  <c r="AC53" i="74"/>
  <c r="Z53" i="74"/>
  <c r="U53" i="74"/>
  <c r="O53" i="74"/>
  <c r="L53" i="74"/>
  <c r="I53" i="74"/>
  <c r="AM52" i="74"/>
  <c r="AF52" i="74"/>
  <c r="AC52" i="74"/>
  <c r="Z52" i="74"/>
  <c r="U52" i="74"/>
  <c r="O52" i="74"/>
  <c r="L52" i="74"/>
  <c r="I52" i="74"/>
  <c r="AM51" i="74"/>
  <c r="AF51" i="74"/>
  <c r="AC51" i="74"/>
  <c r="Z51" i="74"/>
  <c r="U51" i="74"/>
  <c r="O51" i="74"/>
  <c r="L51" i="74"/>
  <c r="I51" i="74"/>
  <c r="AM50" i="74"/>
  <c r="AF50" i="74"/>
  <c r="AC50" i="74"/>
  <c r="Z50" i="74"/>
  <c r="U50" i="74"/>
  <c r="O50" i="74"/>
  <c r="L50" i="74"/>
  <c r="I50" i="74"/>
  <c r="AM49" i="74"/>
  <c r="AF49" i="74"/>
  <c r="AC49" i="74"/>
  <c r="Z49" i="74"/>
  <c r="U49" i="74"/>
  <c r="O49" i="74"/>
  <c r="L49" i="74"/>
  <c r="I49" i="74"/>
  <c r="AM48" i="74"/>
  <c r="AF48" i="74"/>
  <c r="AC48" i="74"/>
  <c r="Z48" i="74"/>
  <c r="U48" i="74"/>
  <c r="O48" i="74"/>
  <c r="L48" i="74"/>
  <c r="I48" i="74"/>
  <c r="AM47" i="74"/>
  <c r="AF47" i="74"/>
  <c r="AC47" i="74"/>
  <c r="Z47" i="74"/>
  <c r="U47" i="74"/>
  <c r="O47" i="74"/>
  <c r="L47" i="74"/>
  <c r="I47" i="74"/>
  <c r="AM46" i="74"/>
  <c r="AF46" i="74"/>
  <c r="AC46" i="74"/>
  <c r="Z46" i="74"/>
  <c r="U46" i="74"/>
  <c r="O46" i="74"/>
  <c r="L46" i="74"/>
  <c r="I46" i="74"/>
  <c r="AM45" i="74"/>
  <c r="AF45" i="74"/>
  <c r="AC45" i="74"/>
  <c r="Z45" i="74"/>
  <c r="U45" i="74"/>
  <c r="O45" i="74"/>
  <c r="L45" i="74"/>
  <c r="I45" i="74"/>
  <c r="AR44" i="74"/>
  <c r="AQ44" i="74"/>
  <c r="AP44" i="74"/>
  <c r="AO44" i="74"/>
  <c r="AN44" i="74"/>
  <c r="AL44" i="74"/>
  <c r="AK44" i="74"/>
  <c r="AJ44" i="74"/>
  <c r="AI44" i="74"/>
  <c r="AH44" i="74"/>
  <c r="AG44" i="74"/>
  <c r="AE44" i="74"/>
  <c r="AD44" i="74"/>
  <c r="AB44" i="74"/>
  <c r="AA44" i="74"/>
  <c r="W44" i="74"/>
  <c r="V44" i="74"/>
  <c r="Q44" i="74"/>
  <c r="P44" i="74"/>
  <c r="N44" i="74"/>
  <c r="M44" i="74"/>
  <c r="K44" i="74"/>
  <c r="J44" i="74"/>
  <c r="AM43" i="74"/>
  <c r="AF43" i="74"/>
  <c r="AC43" i="74"/>
  <c r="Z43" i="74"/>
  <c r="U43" i="74"/>
  <c r="O43" i="74"/>
  <c r="L43" i="74"/>
  <c r="I43" i="74"/>
  <c r="AM42" i="74"/>
  <c r="AF42" i="74"/>
  <c r="AC42" i="74"/>
  <c r="Z42" i="74"/>
  <c r="U42" i="74"/>
  <c r="O42" i="74"/>
  <c r="L42" i="74"/>
  <c r="I42" i="74"/>
  <c r="AM41" i="74"/>
  <c r="AF41" i="74"/>
  <c r="AC41" i="74"/>
  <c r="Z41" i="74"/>
  <c r="U41" i="74"/>
  <c r="O41" i="74"/>
  <c r="L41" i="74"/>
  <c r="I41" i="74"/>
  <c r="AR40" i="74"/>
  <c r="AQ40" i="74"/>
  <c r="AP40" i="74"/>
  <c r="AO40" i="74"/>
  <c r="AN40" i="74"/>
  <c r="AL40" i="74"/>
  <c r="AK40" i="74"/>
  <c r="AJ40" i="74"/>
  <c r="AI40" i="74"/>
  <c r="AH40" i="74"/>
  <c r="AG40" i="74"/>
  <c r="AE40" i="74"/>
  <c r="AD40" i="74"/>
  <c r="AB40" i="74"/>
  <c r="AA40" i="74"/>
  <c r="W40" i="74"/>
  <c r="V40" i="74"/>
  <c r="Q40" i="74"/>
  <c r="P40" i="74"/>
  <c r="N40" i="74"/>
  <c r="M40" i="74"/>
  <c r="K40" i="74"/>
  <c r="J40" i="74"/>
  <c r="AM39" i="74"/>
  <c r="AF39" i="74"/>
  <c r="AC39" i="74"/>
  <c r="Z39" i="74"/>
  <c r="U39" i="74"/>
  <c r="O39" i="74"/>
  <c r="L39" i="74"/>
  <c r="I39" i="74"/>
  <c r="E39" i="74"/>
  <c r="AM38" i="74"/>
  <c r="AF38" i="74"/>
  <c r="AC38" i="74"/>
  <c r="Z38" i="74"/>
  <c r="U38" i="74"/>
  <c r="O38" i="74"/>
  <c r="L38" i="74"/>
  <c r="I38" i="74"/>
  <c r="AM37" i="74"/>
  <c r="AF37" i="74"/>
  <c r="AC37" i="74"/>
  <c r="Z37" i="74"/>
  <c r="U37" i="74"/>
  <c r="O37" i="74"/>
  <c r="L37" i="74"/>
  <c r="I37" i="74"/>
  <c r="AM36" i="74"/>
  <c r="AF36" i="74"/>
  <c r="AC36" i="74"/>
  <c r="Z36" i="74"/>
  <c r="U36" i="74"/>
  <c r="O36" i="74"/>
  <c r="L36" i="74"/>
  <c r="I36" i="74"/>
  <c r="AM35" i="74"/>
  <c r="AF35" i="74"/>
  <c r="AC35" i="74"/>
  <c r="Z35" i="74"/>
  <c r="U35" i="74"/>
  <c r="O35" i="74"/>
  <c r="L35" i="74"/>
  <c r="I35" i="74"/>
  <c r="E35" i="74"/>
  <c r="AM34" i="74"/>
  <c r="AF34" i="74"/>
  <c r="AC34" i="74"/>
  <c r="Z34" i="74"/>
  <c r="U34" i="74"/>
  <c r="O34" i="74"/>
  <c r="L34" i="74"/>
  <c r="I34" i="74"/>
  <c r="AM33" i="74"/>
  <c r="AF33" i="74"/>
  <c r="AC33" i="74"/>
  <c r="Z33" i="74"/>
  <c r="U33" i="74"/>
  <c r="O33" i="74"/>
  <c r="L33" i="74"/>
  <c r="I33" i="74"/>
  <c r="AR32" i="74"/>
  <c r="AQ32" i="74"/>
  <c r="AP32" i="74"/>
  <c r="AO32" i="74"/>
  <c r="AN32" i="74"/>
  <c r="AL32" i="74"/>
  <c r="AK32" i="74"/>
  <c r="AJ32" i="74"/>
  <c r="AI32" i="74"/>
  <c r="AH32" i="74"/>
  <c r="AG32" i="74"/>
  <c r="AE32" i="74"/>
  <c r="AD32" i="74"/>
  <c r="AB32" i="74"/>
  <c r="AA32" i="74"/>
  <c r="W32" i="74"/>
  <c r="V32" i="74"/>
  <c r="Q32" i="74"/>
  <c r="P32" i="74"/>
  <c r="N32" i="74"/>
  <c r="M32" i="74"/>
  <c r="K32" i="74"/>
  <c r="J32" i="74"/>
  <c r="AM31" i="74"/>
  <c r="AF31" i="74"/>
  <c r="AC31" i="74"/>
  <c r="Z31" i="74"/>
  <c r="U31" i="74"/>
  <c r="O31" i="74"/>
  <c r="L31" i="74"/>
  <c r="I31" i="74"/>
  <c r="AM30" i="74"/>
  <c r="AF30" i="74"/>
  <c r="AC30" i="74"/>
  <c r="Z30" i="74"/>
  <c r="U30" i="74"/>
  <c r="O30" i="74"/>
  <c r="L30" i="74"/>
  <c r="I30" i="74"/>
  <c r="AM29" i="74"/>
  <c r="AF29" i="74"/>
  <c r="AC29" i="74"/>
  <c r="Z29" i="74"/>
  <c r="U29" i="74"/>
  <c r="O29" i="74"/>
  <c r="L29" i="74"/>
  <c r="I29" i="74"/>
  <c r="AM28" i="74"/>
  <c r="AF28" i="74"/>
  <c r="AC28" i="74"/>
  <c r="Z28" i="74"/>
  <c r="U28" i="74"/>
  <c r="O28" i="74"/>
  <c r="L28" i="74"/>
  <c r="I28" i="74"/>
  <c r="AM27" i="74"/>
  <c r="AF27" i="74"/>
  <c r="AC27" i="74"/>
  <c r="Z27" i="74"/>
  <c r="U27" i="74"/>
  <c r="O27" i="74"/>
  <c r="L27" i="74"/>
  <c r="I27" i="74"/>
  <c r="AM26" i="74"/>
  <c r="AF26" i="74"/>
  <c r="AC26" i="74"/>
  <c r="Z26" i="74"/>
  <c r="U26" i="74"/>
  <c r="O26" i="74"/>
  <c r="L26" i="74"/>
  <c r="I26" i="74"/>
  <c r="AR25" i="74"/>
  <c r="AQ25" i="74"/>
  <c r="AP25" i="74"/>
  <c r="AO25" i="74"/>
  <c r="AN25" i="74"/>
  <c r="AL25" i="74"/>
  <c r="AK25" i="74"/>
  <c r="AJ25" i="74"/>
  <c r="AI25" i="74"/>
  <c r="AH25" i="74"/>
  <c r="AG25" i="74"/>
  <c r="AE25" i="74"/>
  <c r="AD25" i="74"/>
  <c r="AB25" i="74"/>
  <c r="AA25" i="74"/>
  <c r="W25" i="74"/>
  <c r="V25" i="74"/>
  <c r="Q25" i="74"/>
  <c r="P25" i="74"/>
  <c r="N25" i="74"/>
  <c r="M25" i="74"/>
  <c r="AM24" i="74"/>
  <c r="AF24" i="74"/>
  <c r="AC24" i="74"/>
  <c r="Z24" i="74"/>
  <c r="U24" i="74"/>
  <c r="O24" i="74"/>
  <c r="L24" i="74"/>
  <c r="I24" i="74"/>
  <c r="AM23" i="74"/>
  <c r="AF23" i="74"/>
  <c r="AC23" i="74"/>
  <c r="Z23" i="74"/>
  <c r="U23" i="74"/>
  <c r="O23" i="74"/>
  <c r="L23" i="74"/>
  <c r="I23" i="74"/>
  <c r="AM22" i="74"/>
  <c r="AF22" i="74"/>
  <c r="AC22" i="74"/>
  <c r="Z22" i="74"/>
  <c r="U22" i="74"/>
  <c r="O22" i="74"/>
  <c r="L22" i="74"/>
  <c r="I22" i="74"/>
  <c r="AM21" i="74"/>
  <c r="AF21" i="74"/>
  <c r="AC21" i="74"/>
  <c r="Z21" i="74"/>
  <c r="U21" i="74"/>
  <c r="I21" i="74"/>
  <c r="AM20" i="74"/>
  <c r="AF20" i="74"/>
  <c r="AC20" i="74"/>
  <c r="Z20" i="74"/>
  <c r="U20" i="74"/>
  <c r="I20" i="74"/>
  <c r="AR19" i="74"/>
  <c r="AQ19" i="74"/>
  <c r="AP19" i="74"/>
  <c r="AO19" i="74"/>
  <c r="AN19" i="74"/>
  <c r="AL19" i="74"/>
  <c r="AK19" i="74"/>
  <c r="AJ19" i="74"/>
  <c r="AI19" i="74"/>
  <c r="AH19" i="74"/>
  <c r="AG19" i="74"/>
  <c r="AE19" i="74"/>
  <c r="AD19" i="74"/>
  <c r="AB19" i="74"/>
  <c r="AA19" i="74"/>
  <c r="W19" i="74"/>
  <c r="V19" i="74"/>
  <c r="Q19" i="74"/>
  <c r="P19" i="74"/>
  <c r="N19" i="74"/>
  <c r="M19" i="74"/>
  <c r="K19" i="74"/>
  <c r="J19" i="74"/>
  <c r="D34" i="74" l="1"/>
  <c r="T19" i="74"/>
  <c r="E31" i="74"/>
  <c r="D30" i="74"/>
  <c r="E28" i="74"/>
  <c r="D51" i="74"/>
  <c r="D29" i="74"/>
  <c r="E22" i="74"/>
  <c r="D21" i="74"/>
  <c r="D22" i="74"/>
  <c r="C22" i="74" s="1"/>
  <c r="E23" i="74"/>
  <c r="D24" i="74"/>
  <c r="E24" i="74"/>
  <c r="E46" i="74"/>
  <c r="D39" i="74"/>
  <c r="C39" i="74" s="1"/>
  <c r="D23" i="74"/>
  <c r="D52" i="74"/>
  <c r="E43" i="74"/>
  <c r="I25" i="74"/>
  <c r="AF32" i="74"/>
  <c r="R26" i="74"/>
  <c r="AC32" i="74"/>
  <c r="E36" i="74"/>
  <c r="F20" i="74"/>
  <c r="L19" i="74"/>
  <c r="E41" i="74"/>
  <c r="R50" i="74"/>
  <c r="F27" i="74"/>
  <c r="D27" i="74"/>
  <c r="E49" i="74"/>
  <c r="Z19" i="74"/>
  <c r="F23" i="74"/>
  <c r="R43" i="74"/>
  <c r="D26" i="74"/>
  <c r="AF40" i="74"/>
  <c r="AF19" i="74"/>
  <c r="AF25" i="74"/>
  <c r="AM19" i="74"/>
  <c r="F41" i="74"/>
  <c r="R46" i="74"/>
  <c r="D46" i="74"/>
  <c r="C46" i="74" s="1"/>
  <c r="D38" i="74"/>
  <c r="C38" i="74" s="1"/>
  <c r="E37" i="74"/>
  <c r="AF44" i="74"/>
  <c r="R53" i="74"/>
  <c r="E48" i="74"/>
  <c r="D49" i="74"/>
  <c r="R52" i="74"/>
  <c r="D48" i="74"/>
  <c r="D45" i="74"/>
  <c r="C45" i="74" s="1"/>
  <c r="F51" i="74"/>
  <c r="L44" i="74"/>
  <c r="H44" i="74"/>
  <c r="E51" i="74"/>
  <c r="C51" i="74" s="1"/>
  <c r="E50" i="74"/>
  <c r="F48" i="74"/>
  <c r="E52" i="74"/>
  <c r="F52" i="74"/>
  <c r="R24" i="74"/>
  <c r="O19" i="74"/>
  <c r="F24" i="74"/>
  <c r="G19" i="74"/>
  <c r="D20" i="74"/>
  <c r="H19" i="74"/>
  <c r="F21" i="74"/>
  <c r="AC40" i="74"/>
  <c r="R42" i="74"/>
  <c r="S40" i="74"/>
  <c r="D41" i="74"/>
  <c r="G40" i="74"/>
  <c r="F43" i="74"/>
  <c r="F42" i="74"/>
  <c r="F40" i="74" s="1"/>
  <c r="D43" i="74"/>
  <c r="D47" i="74"/>
  <c r="C47" i="74" s="1"/>
  <c r="D53" i="74"/>
  <c r="C53" i="74" s="1"/>
  <c r="D50" i="74"/>
  <c r="E42" i="74"/>
  <c r="G44" i="74"/>
  <c r="H40" i="74"/>
  <c r="D42" i="74"/>
  <c r="E20" i="74"/>
  <c r="E33" i="74"/>
  <c r="R35" i="74"/>
  <c r="R39" i="74"/>
  <c r="D33" i="74"/>
  <c r="R37" i="74"/>
  <c r="R33" i="74"/>
  <c r="T32" i="74"/>
  <c r="O32" i="74"/>
  <c r="F34" i="74"/>
  <c r="F38" i="74"/>
  <c r="D35" i="74"/>
  <c r="C35" i="74" s="1"/>
  <c r="D36" i="74"/>
  <c r="H32" i="74"/>
  <c r="D37" i="74"/>
  <c r="G32" i="74"/>
  <c r="E26" i="74"/>
  <c r="H25" i="74"/>
  <c r="C31" i="74"/>
  <c r="E27" i="74"/>
  <c r="G25" i="74"/>
  <c r="U25" i="74"/>
  <c r="P18" i="74"/>
  <c r="L25" i="74"/>
  <c r="F29" i="74"/>
  <c r="F28" i="74"/>
  <c r="C30" i="74"/>
  <c r="AM44" i="74"/>
  <c r="AO18" i="74"/>
  <c r="AM40" i="74"/>
  <c r="AM32" i="74"/>
  <c r="AP18" i="74"/>
  <c r="AM25" i="74"/>
  <c r="AR18" i="74"/>
  <c r="AQ18" i="74"/>
  <c r="AN18" i="74"/>
  <c r="AJ18" i="74"/>
  <c r="AI18" i="74"/>
  <c r="AK18" i="74"/>
  <c r="AL18" i="74"/>
  <c r="AC44" i="74"/>
  <c r="R49" i="74"/>
  <c r="R48" i="74"/>
  <c r="R45" i="74"/>
  <c r="Z44" i="74"/>
  <c r="R41" i="74"/>
  <c r="Z40" i="74"/>
  <c r="AG18" i="74"/>
  <c r="R34" i="74"/>
  <c r="AD18" i="74"/>
  <c r="R38" i="74"/>
  <c r="AA18" i="74"/>
  <c r="R36" i="74"/>
  <c r="AH18" i="74"/>
  <c r="R27" i="74"/>
  <c r="R31" i="74"/>
  <c r="R30" i="74"/>
  <c r="AC25" i="74"/>
  <c r="Z25" i="74"/>
  <c r="AB18" i="74"/>
  <c r="AE18" i="74"/>
  <c r="R23" i="74"/>
  <c r="AC19" i="74"/>
  <c r="R22" i="74"/>
  <c r="R21" i="74"/>
  <c r="U19" i="74"/>
  <c r="V18" i="74"/>
  <c r="R28" i="74"/>
  <c r="R51" i="74"/>
  <c r="W18" i="74"/>
  <c r="R47" i="74"/>
  <c r="C29" i="74"/>
  <c r="F47" i="74"/>
  <c r="O44" i="74"/>
  <c r="I44" i="74"/>
  <c r="F45" i="74"/>
  <c r="F53" i="74"/>
  <c r="F49" i="74"/>
  <c r="F50" i="74"/>
  <c r="O40" i="74"/>
  <c r="L40" i="74"/>
  <c r="F36" i="74"/>
  <c r="F39" i="74"/>
  <c r="F35" i="74"/>
  <c r="F37" i="74"/>
  <c r="K18" i="74"/>
  <c r="J18" i="74"/>
  <c r="F33" i="74"/>
  <c r="F26" i="74"/>
  <c r="O25" i="74"/>
  <c r="M18" i="74"/>
  <c r="F30" i="74"/>
  <c r="F31" i="74"/>
  <c r="F22" i="74"/>
  <c r="Q18" i="74"/>
  <c r="N18" i="74"/>
  <c r="C28" i="74"/>
  <c r="C34" i="74"/>
  <c r="E21" i="74"/>
  <c r="C21" i="74" s="1"/>
  <c r="S32" i="74"/>
  <c r="R20" i="74"/>
  <c r="S25" i="74"/>
  <c r="I32" i="74"/>
  <c r="U32" i="74"/>
  <c r="T40" i="74"/>
  <c r="S44" i="74"/>
  <c r="T25" i="74"/>
  <c r="I40" i="74"/>
  <c r="U40" i="74"/>
  <c r="T44" i="74"/>
  <c r="U44" i="74"/>
  <c r="L32" i="74"/>
  <c r="Z32" i="74"/>
  <c r="R29" i="74"/>
  <c r="F46" i="74"/>
  <c r="I19" i="74"/>
  <c r="C48" i="74" l="1"/>
  <c r="C41" i="74"/>
  <c r="C23" i="74"/>
  <c r="F19" i="74"/>
  <c r="C27" i="74"/>
  <c r="C36" i="74"/>
  <c r="C24" i="74"/>
  <c r="C49" i="74"/>
  <c r="C52" i="74"/>
  <c r="C43" i="74"/>
  <c r="C37" i="74"/>
  <c r="E32" i="74"/>
  <c r="E25" i="74"/>
  <c r="D25" i="74"/>
  <c r="C33" i="74"/>
  <c r="R40" i="74"/>
  <c r="AF18" i="74"/>
  <c r="E44" i="74"/>
  <c r="R44" i="74"/>
  <c r="C50" i="74"/>
  <c r="D44" i="74"/>
  <c r="C20" i="74"/>
  <c r="D19" i="74"/>
  <c r="D40" i="74"/>
  <c r="L18" i="74"/>
  <c r="C42" i="74"/>
  <c r="H18" i="74"/>
  <c r="E40" i="74"/>
  <c r="T18" i="74"/>
  <c r="R32" i="74"/>
  <c r="D32" i="74"/>
  <c r="G18" i="74"/>
  <c r="C26" i="74"/>
  <c r="AC18" i="74"/>
  <c r="F25" i="74"/>
  <c r="AM18" i="74"/>
  <c r="Z18" i="74"/>
  <c r="R25" i="74"/>
  <c r="R19" i="74"/>
  <c r="U18" i="74"/>
  <c r="S18" i="74"/>
  <c r="F44" i="74"/>
  <c r="O18" i="74"/>
  <c r="I18" i="74"/>
  <c r="F32" i="74"/>
  <c r="E19" i="74"/>
  <c r="C19" i="74"/>
  <c r="C40" i="74" l="1"/>
  <c r="C32" i="74"/>
  <c r="C44" i="74"/>
  <c r="C25" i="74"/>
  <c r="F18" i="74"/>
  <c r="D18" i="74"/>
  <c r="R18" i="74"/>
  <c r="E18" i="74"/>
  <c r="C18" i="74"/>
  <c r="M44" i="129" l="1"/>
  <c r="M40" i="129"/>
  <c r="M32" i="129"/>
  <c r="M25" i="129"/>
  <c r="M19" i="129"/>
  <c r="C53" i="129"/>
  <c r="C52" i="129"/>
  <c r="C51" i="129"/>
  <c r="C50" i="129"/>
  <c r="C49" i="129"/>
  <c r="C48" i="129"/>
  <c r="C47" i="129"/>
  <c r="C46" i="129"/>
  <c r="C45" i="129"/>
  <c r="C43" i="129"/>
  <c r="C42" i="129"/>
  <c r="C41" i="129"/>
  <c r="C39" i="129"/>
  <c r="C38" i="129"/>
  <c r="C37" i="129"/>
  <c r="C36" i="129"/>
  <c r="C35" i="129"/>
  <c r="C34" i="129"/>
  <c r="C33" i="129"/>
  <c r="C31" i="129"/>
  <c r="C30" i="129"/>
  <c r="C29" i="129"/>
  <c r="C28" i="129"/>
  <c r="C27" i="129"/>
  <c r="C26" i="129"/>
  <c r="C24" i="129"/>
  <c r="C23" i="129"/>
  <c r="C22" i="129"/>
  <c r="C21" i="129"/>
  <c r="C20" i="129"/>
  <c r="M18" i="129" l="1"/>
  <c r="Y14" i="128"/>
  <c r="C40" i="129"/>
  <c r="C25" i="129"/>
  <c r="K14" i="128"/>
  <c r="C32" i="129"/>
  <c r="C19" i="129"/>
  <c r="C44" i="129"/>
  <c r="X14" i="128"/>
  <c r="I14" i="128"/>
  <c r="J14" i="128"/>
  <c r="Y13" i="128" l="1"/>
  <c r="K13" i="128"/>
  <c r="C18" i="129"/>
  <c r="J13" i="128"/>
  <c r="X13" i="128"/>
  <c r="I13" i="128" l="1"/>
</calcChain>
</file>

<file path=xl/sharedStrings.xml><?xml version="1.0" encoding="utf-8"?>
<sst xmlns="http://schemas.openxmlformats.org/spreadsheetml/2006/main" count="2136" uniqueCount="403">
  <si>
    <t>А-ТМБ-1</t>
  </si>
  <si>
    <t>ТЕХНИКИЙН БОЛОН МЭРГЭЖЛИЙН БОЛОВСРОЛ, СУРГАЛТЫН  БАЙГУУЛЛАГЫН 2024 - 2025   ОНЫ ХИЧЭЭЛИЙН ЖИЛИЙН МЭДЭЭ, аймаг, нийслэл, хэв шинжээр</t>
  </si>
  <si>
    <r>
      <rPr>
        <b/>
        <sz val="10"/>
        <rFont val="Arial"/>
        <family val="2"/>
      </rPr>
      <t xml:space="preserve">А-ТМБ-1 </t>
    </r>
    <r>
      <rPr>
        <i/>
        <sz val="10"/>
        <rFont val="Arial"/>
        <family val="2"/>
      </rPr>
      <t>Үргэлжлэл</t>
    </r>
  </si>
  <si>
    <t>/Тоо/</t>
  </si>
  <si>
    <t>Аймаг, нийслэл</t>
  </si>
  <si>
    <t>МД</t>
  </si>
  <si>
    <t>Сургалтын байгууллагын тоо</t>
  </si>
  <si>
    <t>Сургалтын байгууллагын хэв шинжээр</t>
  </si>
  <si>
    <t>Өмчийн хэлбэрээр</t>
  </si>
  <si>
    <t>Сургалтын жилийн төлбөр /мян.төг/</t>
  </si>
  <si>
    <t>Магадлан итгэмжлэгдсэн</t>
  </si>
  <si>
    <t>Политехник коллеж</t>
  </si>
  <si>
    <t>Мэргэжлийн сургалт-үйлдвэрлэлийн төв</t>
  </si>
  <si>
    <t>Мэргэжлийн сургалтын байгууллага</t>
  </si>
  <si>
    <t>Бусад</t>
  </si>
  <si>
    <t>Мэргэжлийн боловсрол</t>
  </si>
  <si>
    <t>Техникийн боловсрол</t>
  </si>
  <si>
    <t>Мэргэжлийн сургалт</t>
  </si>
  <si>
    <t>Төрийн</t>
  </si>
  <si>
    <t>Хувийн</t>
  </si>
  <si>
    <t>Мэргэжлийн боловсрол /мян.төг/</t>
  </si>
  <si>
    <t>Техникийн боловсрол /мян.төг/</t>
  </si>
  <si>
    <t>Мэргэжлийн сургалт /мян.төг/</t>
  </si>
  <si>
    <t>Байгууллага</t>
  </si>
  <si>
    <t>Сургалтын хөтөлбөр</t>
  </si>
  <si>
    <t xml:space="preserve">Үйлдвэрлэлийн харьяалалтай сургалтын төв </t>
  </si>
  <si>
    <t>Хөдөлмөр эрхлэлтийн сургалтын төв</t>
  </si>
  <si>
    <t>Хөдөлмөр эрхлэлтийн боловсролын төв</t>
  </si>
  <si>
    <t>Тусгай хэрэгцээт боловсролын сургалтын байгууллага</t>
  </si>
  <si>
    <t xml:space="preserve">Олон улсын </t>
  </si>
  <si>
    <t>Дотоодын</t>
  </si>
  <si>
    <t>А</t>
  </si>
  <si>
    <t>Б</t>
  </si>
  <si>
    <t xml:space="preserve">Бүгд </t>
  </si>
  <si>
    <t>Баруун бүс</t>
  </si>
  <si>
    <t>Баян-Өлгий</t>
  </si>
  <si>
    <t>Говь-Алтай</t>
  </si>
  <si>
    <t>Завхан</t>
  </si>
  <si>
    <t>Увс</t>
  </si>
  <si>
    <t>Ховд</t>
  </si>
  <si>
    <t>Хангайн бүс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</si>
  <si>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</si>
  <si>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</si>
  <si>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</si>
  <si>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</si>
  <si>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</si>
  <si>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</si>
  <si>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</si>
  <si>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</si>
  <si>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</si>
  <si>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</si>
  <si>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</si>
  <si>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</si>
  <si>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</si>
  <si>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</si>
  <si>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Зүүн бүс</t>
  </si>
  <si>
    <t>Дорнод</t>
  </si>
  <si>
    <t>Сүхбаатар</t>
  </si>
  <si>
    <t>Хэнтий</t>
  </si>
  <si>
    <t>Улаанбаатар</t>
  </si>
  <si>
    <t xml:space="preserve">   Багануур</t>
  </si>
  <si>
    <t xml:space="preserve">   Багахангай</t>
  </si>
  <si>
    <t xml:space="preserve">   Баянгол</t>
  </si>
  <si>
    <t xml:space="preserve">   Баянзүрх</t>
  </si>
  <si>
    <t xml:space="preserve">   Налайх</t>
  </si>
  <si>
    <t xml:space="preserve">   Сонгинохайрхан</t>
  </si>
  <si>
    <t xml:space="preserve">   Сүхбаатар</t>
  </si>
  <si>
    <t xml:space="preserve">   Чингэлтэй</t>
  </si>
  <si>
    <t xml:space="preserve">   Хан-Уул</t>
  </si>
  <si>
    <t xml:space="preserve"> А-ТМБ-2</t>
  </si>
  <si>
    <t>ТЕХНИКИЙН БОЛОН МЭРГЭЖЛИЙН БОЛОВСРОЛ, СУРГАЛТЫН БАЙГУУЛЛАГЫН СУРГАЛТЫН ОРЧНЫ 2024-2025  ОНЫ ХИЧЭЭЛИЙН ЖИЛИЙН МЭДЭЭ, аймаг, нийслэлээр</t>
  </si>
  <si>
    <t xml:space="preserve"> </t>
  </si>
  <si>
    <r>
      <rPr>
        <b/>
        <sz val="10"/>
        <rFont val="Arial"/>
        <family val="2"/>
      </rPr>
      <t xml:space="preserve"> А-ТМБ-2 </t>
    </r>
    <r>
      <rPr>
        <i/>
        <sz val="10"/>
        <rFont val="Arial"/>
        <family val="2"/>
      </rPr>
      <t>Үргэлжлэл</t>
    </r>
  </si>
  <si>
    <t>Нийт сургалтын байгууллага</t>
  </si>
  <si>
    <t>Лаборатори</t>
  </si>
  <si>
    <t>Дадлагын газар</t>
  </si>
  <si>
    <t>Туршилт, үйлдвэрлэлийн цех</t>
  </si>
  <si>
    <t>Биеийн тамир, спортын заал</t>
  </si>
  <si>
    <t>Стандартын дагуу хөгжлийн бэрхшээлтэй иргэнд зориулсан орц, гарц</t>
  </si>
  <si>
    <t>Цахилгаан эрчим хүчний эх үүсвэр</t>
  </si>
  <si>
    <t>Халаалтын эх үүсвэр</t>
  </si>
  <si>
    <t>Ариун цэврийн байгууламж</t>
  </si>
  <si>
    <t>Гар угаах өрөө</t>
  </si>
  <si>
    <t>Хүйсээр ангилагдсан</t>
  </si>
  <si>
    <t>Тэргэнцэртэй иргэд явах зориулалтын зам</t>
  </si>
  <si>
    <t>Төвлөрсөн систем</t>
  </si>
  <si>
    <t>Дизель станц</t>
  </si>
  <si>
    <t>Сэргээгдэх эрчим хүч</t>
  </si>
  <si>
    <t>Бие даасан уурын зуух</t>
  </si>
  <si>
    <t>Цахилгаан халаагуур</t>
  </si>
  <si>
    <t>Нам даралтын зуух</t>
  </si>
  <si>
    <t>Төвлөрсөн шугам сүлжээнд холбогдсон</t>
  </si>
  <si>
    <t>Соруулдаг бохир усны цооног болон битүү тунгаагуур</t>
  </si>
  <si>
    <t>Нүхэн жорлон</t>
  </si>
  <si>
    <t>Төрийн өмчийн</t>
  </si>
  <si>
    <t>Хувийн өмчийн</t>
  </si>
  <si>
    <t>А-ТМБ-3</t>
  </si>
  <si>
    <t xml:space="preserve">  ТЕХНИКИЙН БОЛОН МЭРГЭЖЛИЙН БОЛОВСРОЛ, СУРГАЛТЫН БАЙГУУЛЛАГЫН ДОТУУР БАЙРЫН ОРЧНЫ 2024-2025 ОНЫ ХИЧЭЭЛИЙН ЖИЛИЙН МЭДЭЭ, аймаг, нийслэлээр</t>
  </si>
  <si>
    <r>
      <rPr>
        <b/>
        <sz val="11"/>
        <rFont val="Arial"/>
        <family val="2"/>
      </rPr>
      <t>А-ТМБ-3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Үргэлжлэл</t>
    </r>
  </si>
  <si>
    <t>/тоо/</t>
  </si>
  <si>
    <t>Нийт дотуур байр</t>
  </si>
  <si>
    <t>Усанд орох өрөө</t>
  </si>
  <si>
    <t>Гал тогооны зориулалтын өрөө</t>
  </si>
  <si>
    <t>Угаалга, хатаалгын өрөө</t>
  </si>
  <si>
    <t>Номын сан</t>
  </si>
  <si>
    <t>Хичээл давтах өрөө</t>
  </si>
  <si>
    <t>Амралт, чөлөөт цаг өнгөрүүлэх танхим</t>
  </si>
  <si>
    <t xml:space="preserve">Сэргээгдэх эрчим хүч </t>
  </si>
  <si>
    <t>Төвлөрсөн шугамд холбогдсон</t>
  </si>
  <si>
    <t xml:space="preserve">Төрийн </t>
  </si>
  <si>
    <t>А-ТМБ-4</t>
  </si>
  <si>
    <t xml:space="preserve">   ТЕХНИКИЙН БОЛОН МЭРГЭЖЛИЙН БОЛОВСРОЛ, СУРГАЛТЫН БАЙГУУЛЛАГАД  СУРАЛЦАГЧДЫН 2024-2025  ОНЫ ХИЧЭЭЛИЙН ЖИЛИЙН МЭДЭЭ, аймаг, нийслэлээр</t>
  </si>
  <si>
    <r>
      <rPr>
        <b/>
        <sz val="12"/>
        <rFont val="Arial"/>
        <family val="2"/>
      </rPr>
      <t>А-ТМБ-4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ийн Үргэлжлэл</t>
    </r>
  </si>
  <si>
    <t>Нийт суралцагчид</t>
  </si>
  <si>
    <t>Суралцагчид</t>
  </si>
  <si>
    <t>Сургалтын төлбөрийн эх үүсвэр</t>
  </si>
  <si>
    <t>Төгсөх ангид суралцагчид</t>
  </si>
  <si>
    <t>Эрэгтэй</t>
  </si>
  <si>
    <t xml:space="preserve">Эмэгтэй </t>
  </si>
  <si>
    <t>Эмэгтэй</t>
  </si>
  <si>
    <t>I курс</t>
  </si>
  <si>
    <t>II курс</t>
  </si>
  <si>
    <t>III курс</t>
  </si>
  <si>
    <t>Улсын төсвийн санхүүжилтээр</t>
  </si>
  <si>
    <t xml:space="preserve">Гэрээ, захиалгаар </t>
  </si>
  <si>
    <t>Хувийн зардлаар</t>
  </si>
  <si>
    <t>1.5 жил</t>
  </si>
  <si>
    <t>3 жил</t>
  </si>
  <si>
    <t xml:space="preserve">1 жил </t>
  </si>
  <si>
    <t>A</t>
  </si>
  <si>
    <t>Балансын шалгалт:</t>
  </si>
  <si>
    <t>Багана: 1=(1+2)=(4+16+28); Багана:4=(5+6); Багана:16=(17+18); Багана:28=(29+30)</t>
  </si>
  <si>
    <t>А-ТМБ-5</t>
  </si>
  <si>
    <t>ТЕХНИКИЙН БОЛОН МЭРГЭЖЛИЙН БОЛОВСРОЛ, СУРГАЛТЫН БАЙГУУЛЛАГАД СУРАЛЦАГЧДЫН 2023-2024 ОНЫ  ХИЧЭЭЛИЙН ЖИЛИЙН МЭДЭЭ, суралцагчдын орон нутгийн харьяаллаар</t>
  </si>
  <si>
    <t>Үндсэн захиргаа</t>
  </si>
  <si>
    <t>Гадаадын иргэн</t>
  </si>
  <si>
    <t>А-ТМБ-6</t>
  </si>
  <si>
    <t>ТЕХНИКИЙН БОЛОН МЭРГЭЖЛИЙН БОЛОВСРОЛ, СУРГАЛТЫН БАЙГУУЛЛАГАД  СУРАЛЦАГЧДЫН  2024-2025 ОНЫ ХИЧЭЭЛИЙН ЖИЛИЙН МЭДЭЭ, мэргэжлийн чиглэлээр</t>
  </si>
  <si>
    <t>Салбар, дэд салбар</t>
  </si>
  <si>
    <t>Мэргэжлийн индекс</t>
  </si>
  <si>
    <t>Мэргэжлийн нэр</t>
  </si>
  <si>
    <t>Өдрийн ангид суралцагчид</t>
  </si>
  <si>
    <t>Оройн ангид суралцагчид</t>
  </si>
  <si>
    <t>Хосолсон сургалтад суралцагчид</t>
  </si>
  <si>
    <t>Хөдөлмөр эрхлэлтийн сургалтад суралцагчид</t>
  </si>
  <si>
    <t xml:space="preserve">Эмэгтэй     </t>
  </si>
  <si>
    <t xml:space="preserve"> 1 жил</t>
  </si>
  <si>
    <t>В</t>
  </si>
  <si>
    <t>Бүгд мөр1=(2+3)</t>
  </si>
  <si>
    <t>02.УРЛАГ, ХҮМҮҮНЛЭГ</t>
  </si>
  <si>
    <t>Урлаг, хүмүүнлэг</t>
  </si>
  <si>
    <t>Бүжгийн урлаг</t>
  </si>
  <si>
    <t>Гар урлал</t>
  </si>
  <si>
    <t>Гэрэл зураг авалт</t>
  </si>
  <si>
    <t>Дохионы хэл</t>
  </si>
  <si>
    <t>Дуу чимээний техник</t>
  </si>
  <si>
    <t>Интерьер дизайн</t>
  </si>
  <si>
    <t>Керамик, вааран урлал</t>
  </si>
  <si>
    <t>Монгол дархан</t>
  </si>
  <si>
    <t>Сийлбэрийн урлаг</t>
  </si>
  <si>
    <t>Тайз дэлгэцийн дизайн, технологи</t>
  </si>
  <si>
    <t>Техникийн мэргэжлийн орчуулга</t>
  </si>
  <si>
    <t>Уран зураг</t>
  </si>
  <si>
    <t>Үйлдвэрлэлийн дизайн</t>
  </si>
  <si>
    <t>Үнэт эдлэлийн бүтээгдэхүүн урлал</t>
  </si>
  <si>
    <t>Хөгжимдөх урлаг</t>
  </si>
  <si>
    <t>Хувцасны дизайн</t>
  </si>
  <si>
    <t>Хэвлэлийн график дизайн, бүтээгдэхүүн</t>
  </si>
  <si>
    <t>Циркийн урлаг</t>
  </si>
  <si>
    <t>Чимэглэх урлаг</t>
  </si>
  <si>
    <t>03.НИЙГМИЙН ШИНЖЛЭХ УХААН, МЭДЭЭЛЭЛ СЭТГҮҮЛ ЗҮЙ</t>
  </si>
  <si>
    <t>Нийгмийн шинжлэх ухаан, мэдээлэл сэтгүүл зүй</t>
  </si>
  <si>
    <t>Архив, албан хэрэг хөтлөлт</t>
  </si>
  <si>
    <t>04.БИЗНЕС, УДИРДЛАГА, ЭРХЗҮЙ</t>
  </si>
  <si>
    <t>Бизнес, удирдлага, эрхзүй</t>
  </si>
  <si>
    <t>Бүртгэл, тооцоо хөтлөлт</t>
  </si>
  <si>
    <t>Оффисын болон бичиг хэргийн ажил</t>
  </si>
  <si>
    <t>Худалдаа, борлуулалт</t>
  </si>
  <si>
    <t>Хүний нөөцийн менежмент</t>
  </si>
  <si>
    <t>06.МЭДЭЭЛЭЛ, ХАРИЛЦАА ХОЛБООНЫ ТЕХНОЛОГИУД</t>
  </si>
  <si>
    <t>Мэдээлэл, харилцаа холбооны технологиуд</t>
  </si>
  <si>
    <t>Веб дизайн</t>
  </si>
  <si>
    <t>Компьютерын сүлжээний суурилуулалт, үйлчилгээ</t>
  </si>
  <si>
    <t>Мэдээллийн систем</t>
  </si>
  <si>
    <t>Мэдээллийн технологи, техник хангамж</t>
  </si>
  <si>
    <t>Өгөгдлийн сангийн загварчлал, удирдлага</t>
  </si>
  <si>
    <t>Хэрэглээний программ</t>
  </si>
  <si>
    <t>07.ИНЖЕНЕРЧЛЭЛ, ҮЙЛДВЭРЛЭЛ, БАРИЛГА БАЙГУУЛАМЖ</t>
  </si>
  <si>
    <t>Инженерчлэл, үйлдвэрлэл, барилга байгууламж</t>
  </si>
  <si>
    <t>Арьс, үслэг эдлэлийн бүтээгдэхүүн үйлдвэрлэл</t>
  </si>
  <si>
    <t>Барилга бүтээц, угсралт</t>
  </si>
  <si>
    <t>Барилгын зураг, дизайн</t>
  </si>
  <si>
    <t>Барилгын материалын үйлдвэрлэлийн машин, тоног төхөөрөмжийн ашиглалт</t>
  </si>
  <si>
    <t>Барилгын машин механизм, тоног төхөөрөмж</t>
  </si>
  <si>
    <t>Барилгын сантехник, хоолой угсралт</t>
  </si>
  <si>
    <t>Барилгын техник, технологи</t>
  </si>
  <si>
    <t>Бэлчээр хамгаалал, нөхөн сэргээлт</t>
  </si>
  <si>
    <t>Гагнуур</t>
  </si>
  <si>
    <t>Газрын тос олборлолт, тоног төхөөрөмжийн ашиглалт</t>
  </si>
  <si>
    <t>Галт тэрэгний ашиглалт, засвар, үйлчилгээ</t>
  </si>
  <si>
    <t>Гутал үйлдвэрлэл</t>
  </si>
  <si>
    <t>Дулаан хангамж, шугам сүлжээний угсралт, ашиглалт, засвар, үйлчилгээ</t>
  </si>
  <si>
    <t>Дулаан, дулааны цахилгаан станцын тоноглол, шугам хоолойн ашиглалт, засвар үйлчилгээ</t>
  </si>
  <si>
    <t>Зам, гүүрийн байгууламж</t>
  </si>
  <si>
    <t>Зорчигч болон ачаа тээврийн үйлчилгээ</t>
  </si>
  <si>
    <t>Мах, махан бүтээгдэхүүний боловсруулалт</t>
  </si>
  <si>
    <t>Металлурги, металлын технологи</t>
  </si>
  <si>
    <t>Механик</t>
  </si>
  <si>
    <t>Механикжсан тээврийн хэрэгсэл, механизмын засвар, үйлчилгээ</t>
  </si>
  <si>
    <t>Мод боловсруулах үйлдвэрлэлийн технологи</t>
  </si>
  <si>
    <t>Ноос, эсгий боловсруулалт</t>
  </si>
  <si>
    <t>Нөөшлөх, даршлах технологи</t>
  </si>
  <si>
    <t>Оёмол бүтээгдэхүүн үйлдвэрлэл</t>
  </si>
  <si>
    <t>Өргөн тээвэрлэх машин, тоног төхөөрөмжийн ашиглалт, засвар, үйлчилгээ</t>
  </si>
  <si>
    <t>Өрөмдлөгийн машин, тоног төхөөрөмж ашиглалт</t>
  </si>
  <si>
    <t>Сүү, сүүн бүтээгдэхүүний боловсруулалт</t>
  </si>
  <si>
    <t>Сэргээгдэх эрчим хүч үйлдвэрлэл</t>
  </si>
  <si>
    <t>Талх, нарийн боов, гурилан бүтээгдэхүүн үйлдвэрлэл</t>
  </si>
  <si>
    <t>Теле харилцаа, холбооны технологи</t>
  </si>
  <si>
    <t>Төмөр замын тээврийн удирдлага, зохион байгуулалт</t>
  </si>
  <si>
    <t>Утасгүй холбооны ашиглалт, засвар</t>
  </si>
  <si>
    <t>Уул уурхайн ашиглалт</t>
  </si>
  <si>
    <t>Уул уурхайн машин механизмын угсралт засвар, үйлчилгээ</t>
  </si>
  <si>
    <t>Уурхайн машин механизмын ашиглалт</t>
  </si>
  <si>
    <t>Үйлдвэрийн тоног төхөөрөмжийн засвар, үйлчилгээ</t>
  </si>
  <si>
    <t>Үйлдвэрлэлийн машин, тоног төхөөрөмжийн засвар, үйлчилгээ</t>
  </si>
  <si>
    <t>Химийн процессын тоног төхөөрөмж, ашиглалт</t>
  </si>
  <si>
    <t>Хөнгөн үйлдвэрлэлийн технологи</t>
  </si>
  <si>
    <t>Хөргөлт, агааржуулалтын тоног төхөөрөмжийн угсралт, засвар, үйлчилгээ</t>
  </si>
  <si>
    <t>Хүнс боловсруулалтын технологи</t>
  </si>
  <si>
    <t>Цаас, цаасан бүтээгдэхүүн үйлдвэрлэл</t>
  </si>
  <si>
    <t>Цахилгаан хангамж, тоног төхөөрөмжийн ашиглалт</t>
  </si>
  <si>
    <t>Цахилгаан хэрэгслийн засвар үйлчилгээ</t>
  </si>
  <si>
    <t>Цахилгааны шугам, сүлжээний угсралт, засвар, үйлчилгээ</t>
  </si>
  <si>
    <t>Электроникийн тоног төхөөрөмж ашиглалт, засвар</t>
  </si>
  <si>
    <t>Эрдэс, чулуулаг боловсруулах төхөөрөмжийн ашиглалт</t>
  </si>
  <si>
    <t>08.ХӨДӨӨ АЖ АХУЙ, ОЙ, ЗАГАСНЫ АЖ АХУЙ, МАЛ ЭМНЭЛ ЗҮЙ</t>
  </si>
  <si>
    <t>Хөдөө аж ахуй, ой, загасны аж ахуй, мал эмнэлзүй</t>
  </si>
  <si>
    <t>Газар тариалангийн аж ахуй</t>
  </si>
  <si>
    <t>Мал аж ахуй</t>
  </si>
  <si>
    <t>Мал зүй</t>
  </si>
  <si>
    <t>Мал, амьтны эмнэл зүй</t>
  </si>
  <si>
    <t>Ойн аж ахуй</t>
  </si>
  <si>
    <t>Фермийн аж ахуй эрхлэлт</t>
  </si>
  <si>
    <t>Хүлэмжийн аж ахуй</t>
  </si>
  <si>
    <t>Цэцэрлэгжүүлэлт, цэцгийн аж ахуй, ногоон байгууламж</t>
  </si>
  <si>
    <t>09.ЭРҮҮЛ МЭНД, НИЙГМИЙН ХАМГААЛАЛ</t>
  </si>
  <si>
    <t>Эрүүл мэнд, нийгмийн хамгаалал</t>
  </si>
  <si>
    <t>Нийгмийн бодлого, нийгмийн хамгааллын зөвлөх үйлчилгээ</t>
  </si>
  <si>
    <t>Сувилагчийн туслах</t>
  </si>
  <si>
    <t>Уламжлалт анагаах ухааны засал, эмчилгээ</t>
  </si>
  <si>
    <t>10.ҮЙЛЧИЛГЭЭ</t>
  </si>
  <si>
    <t>Үйлчилгээ</t>
  </si>
  <si>
    <t>Агаарын тээвэр, нисэх буудлын үйлчилгээ</t>
  </si>
  <si>
    <t>Аялал жуулчлалын үйлчилгээ</t>
  </si>
  <si>
    <t>Жолооч</t>
  </si>
  <si>
    <t>Зочид буудал, зоогийн газрын үйлчилгээ</t>
  </si>
  <si>
    <t>Мэргэшсэн жолооч</t>
  </si>
  <si>
    <t>Төмөр замын барилга, зам, замын ашиглалт</t>
  </si>
  <si>
    <t>Усан хангамж</t>
  </si>
  <si>
    <t>Үндэсний аюулгүй байдлыг хангах ажиллагаа</t>
  </si>
  <si>
    <t>Үс засал, гоо сайхны үйлчилгээ</t>
  </si>
  <si>
    <t>Хоолны үйлчилгээ</t>
  </si>
  <si>
    <t>Хөдөлмөрийн аюулгүй байдал, эрүүл ахуй</t>
  </si>
  <si>
    <t>Цэргийн зэвсэглэл, техник</t>
  </si>
  <si>
    <t>А-ТМБ-7</t>
  </si>
  <si>
    <r>
      <rPr>
        <b/>
        <sz val="12"/>
        <rFont val="Arial"/>
        <family val="2"/>
      </rPr>
      <t>(А-ТМБ-7)</t>
    </r>
    <r>
      <rPr>
        <sz val="11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</si>
  <si>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ТЕХНИКИЙН БОЛОН МЭРГЭЖЛИЙН БОЛОВСРОЛ, СУРГАЛТЫН БАЙГУУЛЛАГАД СУРАЛЦАГЧДЫН 2024-2025 ОНЫ  ХИЧЭЭЛИЙН ЖИЛИЙН МЭДЭЭ, насны ангиллаар</t>
  </si>
  <si>
    <t>Нас</t>
  </si>
  <si>
    <t>Мэргэжлийн боловсрол /2.5 жил/</t>
  </si>
  <si>
    <t>Хөгжлийн  бэрхшээлтэй суралцагчид</t>
  </si>
  <si>
    <t xml:space="preserve">Хагас өнчин суралцагчид </t>
  </si>
  <si>
    <t xml:space="preserve">Бүтэн өнчин суралцагчид           </t>
  </si>
  <si>
    <t>Харааны</t>
  </si>
  <si>
    <t>Ярианы</t>
  </si>
  <si>
    <t>Сонсголын</t>
  </si>
  <si>
    <t>Хөдөлгөөний</t>
  </si>
  <si>
    <t>Сэтгэцийн</t>
  </si>
  <si>
    <t>Дауны хам шинж</t>
  </si>
  <si>
    <t>Хавсарсан</t>
  </si>
  <si>
    <t>Аутизм</t>
  </si>
  <si>
    <t>Оюуны хөгжлийн</t>
  </si>
  <si>
    <r>
      <rPr>
        <b/>
        <sz val="10"/>
        <rFont val="Arial"/>
        <family val="2"/>
      </rPr>
      <t>Бүгд</t>
    </r>
    <r>
      <rPr>
        <b/>
        <i/>
        <sz val="10"/>
        <rFont val="Arial"/>
        <family val="2"/>
      </rPr>
      <t xml:space="preserve"> </t>
    </r>
  </si>
  <si>
    <t>&lt;14</t>
  </si>
  <si>
    <t>x</t>
  </si>
  <si>
    <t>40&lt;</t>
  </si>
  <si>
    <r>
      <rPr>
        <i/>
        <sz val="10"/>
        <rFont val="Arial"/>
        <family val="2"/>
      </rPr>
      <t xml:space="preserve">Балансын шалгалт: </t>
    </r>
  </si>
  <si>
    <t>Багана : 1=(2+3)=(4+7+10); Багана: 13=(14+15); Багана:16=(17+18); Багана:22=(23+26+29+32+35+41+44+47+50)</t>
  </si>
  <si>
    <t>Мөр : 1=(2:30);</t>
  </si>
  <si>
    <t>А-ТМБ-8</t>
  </si>
  <si>
    <t xml:space="preserve">  ТЕХНИКИЙН БОЛОН МЭРГЭЖЛИЙН БОЛОВСРОЛ, СУРГАЛТЫН БАЙГУУЛЛАГЫН ДОТУУР БАЙРАНД АМЬДАРДАГ СУРАЛЦАГЧДЫН 2024-2025 ОНЫ ХИЧЭЭЛИЙН ЖИЛИЙН МЭДЭЭ, аймаг, нийслэлээр</t>
  </si>
  <si>
    <r>
      <rPr>
        <b/>
        <sz val="10"/>
        <rFont val="Arial"/>
        <family val="2"/>
      </rPr>
      <t xml:space="preserve">А-ТМБ-8 </t>
    </r>
    <r>
      <rPr>
        <i/>
        <sz val="10"/>
        <rFont val="Arial"/>
        <family val="2"/>
      </rPr>
      <t>Үргэлжлэл</t>
    </r>
  </si>
  <si>
    <t>Дотуур байранд амьдрах хүсэлт гаргасан суралцагчид</t>
  </si>
  <si>
    <t>Дотуур байранд амьдарч буй суралцагчид</t>
  </si>
  <si>
    <t>Балансын шалгалт: Багана: 1=(2+3); Багана: 4=(5+6); Багана:  7=(8+9)=(10+13+16); Багана:  19=(20+21)=(22+25+28);</t>
  </si>
  <si>
    <t>Мөр: 1=(2+8+15+23+27); Мөр:2=(3:7); Мөр:8=(9:14); Мөр:15=(16:22); Мөр:23=(24:26); Мөр:27=(28:36);</t>
  </si>
  <si>
    <t>А-ТМБ-9</t>
  </si>
  <si>
    <t xml:space="preserve"> ТЕХНИКИЙН БОЛОН МЭРГЭЖЛИЙН БОЛОВСРОЛ, СУРГАЛТЫН БАЙГУУЛЛАГАД ШИНЭЭР ЭЛСЭГЧДИЙН 2024-2025 ОНЫ ХИЧЭЭЛИЙН ЖИЛИЙН МЭДЭЭ, аймаг, нийслэлээр</t>
  </si>
  <si>
    <r>
      <rPr>
        <b/>
        <sz val="12"/>
        <rFont val="Arial"/>
        <family val="2"/>
      </rPr>
      <t>А-ТМБ-9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ийн Үргэлжлэл</t>
    </r>
  </si>
  <si>
    <t>Шинээр элсэгчид</t>
  </si>
  <si>
    <t>Өмнөх хичээлийн жилд суурь боловсрол эзэмшигчдээс</t>
  </si>
  <si>
    <t>Өмнөх хичээлийн жилд бүрэн дунд боловсрол эзэмшигчдээс</t>
  </si>
  <si>
    <t>Өмнөх хичээлийн жилд мэргэжлийн боловсрол эзэмшигчдээс</t>
  </si>
  <si>
    <t>Өмнөх хичээлийн жилд техникийн боловсрол эзэмшигчдээс</t>
  </si>
  <si>
    <t>Өмнөх хичээлийн жилд дээд боловсрол эзэмшигчдээс</t>
  </si>
  <si>
    <t>Ажиллагчдаас</t>
  </si>
  <si>
    <t>Цэргийн алба хаагчдаас</t>
  </si>
  <si>
    <t>Хорих ангид ял эдлэгчдээс</t>
  </si>
  <si>
    <t>Ажилгүй иргэдээс</t>
  </si>
  <si>
    <t xml:space="preserve">Балансын шалгалт:  </t>
  </si>
  <si>
    <t xml:space="preserve">Багана: 1=(2+3); Багана: 4=(5+6);Багана: 10=(11+12); Багана:13=(14+15); Багана:16=(17+18); Багана:19=(20+21); Багана:22=(23+24); Багана:25=(26+27); </t>
  </si>
  <si>
    <t>Багана:31=(32+33); Багана:34=(35+36); Багана:37=(38+39); Багана:40=(41+42); Багана:43=(44+45+46)</t>
  </si>
  <si>
    <t>Мөр: 1=(2+8+15+23+27); Мөр:  2=(3:7); Мөр:  8=(9:14); Мөр: 15=(16:22); Мөр: 23=(24:26);Мөр: 27=(28:36);</t>
  </si>
  <si>
    <t>А-ТМБ-10</t>
  </si>
  <si>
    <r>
      <rPr>
        <b/>
        <sz val="12"/>
        <rFont val="Arial"/>
        <family val="2"/>
      </rPr>
      <t>А-ТМБ-10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</si>
  <si>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ТЕХНИКИЙН БОЛОН МЭРГЭЖЛИЙН БОЛОВСРОЛ, СУРГАЛТЫН БАЙГУУЛЛАГАД ШИНЭЭР ЭЛСЭГЧДИЙН 2023-2024   ОНЫ  ХИЧЭЭЛИЙН ЖИЛИЙН МЭДЭЭ, насны ангиллаар</t>
  </si>
  <si>
    <t>Хөгжлийн бэрхшээлтэй шинээр элсэгчид</t>
  </si>
  <si>
    <t>Багана: 1=(2+3); Багана: 4=(5+6);Багана: 10=(11+12); Багана:13=(14+15); Багана:16=(17+18); Багана:19=(20+21); Багана:22=(23+24); Багана:25=(26+27); Багана:28=(31+34); Багана:37=(38+39); Багана:40=(41+42);</t>
  </si>
  <si>
    <t>Мөр: 1=(2:30);</t>
  </si>
  <si>
    <t>А-ТМБ-11</t>
  </si>
  <si>
    <t>ТЕХНИКИЙН БОЛОН МЭРГЭЖЛИЙН БОЛОВСРОЛ, СУРГАЛТЫН БАЙГУУЛЛАГАД ШИНЭЭР ЭЛСЭГЧДИЙН 2024-2025 ОНЫ  ХИЧЭЭЛИЙН ЖИЛИЙН МЭДЭЭ, мэргэжлийн чиглэлээр</t>
  </si>
  <si>
    <t>Мэргэжил</t>
  </si>
  <si>
    <t>Г</t>
  </si>
  <si>
    <t>Бүгд мөр1=(2+...)</t>
  </si>
  <si>
    <t xml:space="preserve"> А-ТМБ-12</t>
  </si>
  <si>
    <r>
      <rPr>
        <b/>
        <sz val="12"/>
        <rFont val="Arial"/>
        <family val="2"/>
      </rPr>
      <t>А-ТМБ-12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</si>
  <si>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r>
      <rPr>
        <b/>
        <sz val="12"/>
        <rFont val="Arial"/>
        <family val="2"/>
      </rPr>
      <t>(А-ТМБ-12)</t>
    </r>
    <r>
      <rPr>
        <b/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</si>
  <si>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r>
      <rPr>
        <b/>
        <sz val="12"/>
        <rFont val="Arial"/>
        <family val="2"/>
      </rPr>
      <t>(А-ТМБ-12)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</si>
  <si>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ТЕХНИКИЙН БОЛОН МЭРГЭЖЛИЙН БОЛОВСРОЛ, СУРГАЛТЫН БАЙГУУЛЛАГАД АЖИЛЛАГЧДЫН 2024-2025   ОНЫ ХИЧЭЭЛИЙН ЖИЛИЙН МЭДЭЭ, аймаг, нийслэлээр</t>
  </si>
  <si>
    <t>А.Үндсэн мэдээлэл</t>
  </si>
  <si>
    <t>Yзүүлэлт</t>
  </si>
  <si>
    <t>Ажиллагчид</t>
  </si>
  <si>
    <t>Захирал</t>
  </si>
  <si>
    <t>Сургалтын менежер</t>
  </si>
  <si>
    <t>Арга зүйч</t>
  </si>
  <si>
    <t xml:space="preserve">Yндсэн багш </t>
  </si>
  <si>
    <t>Нягтлан бодогч</t>
  </si>
  <si>
    <t xml:space="preserve">Дотоод чанарын баталгаажилт, статистик хариуцсан ажилтан </t>
  </si>
  <si>
    <t>Нийгмийн түншлэл, үйлдвэрлэлийн сургалт хариуцсан арга зүйч</t>
  </si>
  <si>
    <t>Хүний нөөц, гадаад харилцаа хариуцсан ажилтан</t>
  </si>
  <si>
    <t>Цахим сургалтын агуулга, хөгжүүлэлт, сургалтын нөөц хариуцсан ажилтан</t>
  </si>
  <si>
    <t>Тоног төхөөрөмж, цахим сүлжээ, мэдээллийн сан хариуцсан ажилтан</t>
  </si>
  <si>
    <t>Хөдөлмөрийн аюулгүй байдал эрүүл ахуй хариуцсан ажилтан</t>
  </si>
  <si>
    <t>Бичиг хэрэг, архивын ажилтан</t>
  </si>
  <si>
    <t>Нийгмийн ажилтан</t>
  </si>
  <si>
    <t>Дотуур байрын багш</t>
  </si>
  <si>
    <t>Номын сангийн ажилтан</t>
  </si>
  <si>
    <t>Эмч</t>
  </si>
  <si>
    <t>Нярав</t>
  </si>
  <si>
    <t>Тогооч</t>
  </si>
  <si>
    <t>Сантехникч</t>
  </si>
  <si>
    <t>Цахилгаанчин</t>
  </si>
  <si>
    <t>Мужаан</t>
  </si>
  <si>
    <t>Үйлчлэгч</t>
  </si>
  <si>
    <t>Жижүүр, манаач, сахиул</t>
  </si>
  <si>
    <t>Уурын зуухны галч</t>
  </si>
  <si>
    <t xml:space="preserve">Ерөнхий эрдмийн </t>
  </si>
  <si>
    <t>Мэргэжлийн</t>
  </si>
  <si>
    <t>А-ТМБ-13</t>
  </si>
  <si>
    <r>
      <rPr>
        <b/>
        <sz val="12"/>
        <rFont val="Arial"/>
        <family val="2"/>
      </rPr>
      <t>А-ТМБ-13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</si>
  <si>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ТЕХНИКИЙН БОЛОН МЭРГЭЖЛИЙН БОЛОВСРОЛ, СУРГАЛТЫН БАЙГУУЛЛАГЫН АЖИЛЛАГЧДЫН 2023-2024   ОНЫ ХИЧЭЭЛИЙН ЖИЛИЙН МЭДЭЭ, нас, хүйс, боловсролын түвшин</t>
  </si>
  <si>
    <t>Нийт ажилтан</t>
  </si>
  <si>
    <t>Захиргаа аж ахуйн менежер</t>
  </si>
  <si>
    <t>ХөдөлМөрийн аюулгүй байдал эрүүл ахуй хариуцсан ажилтан</t>
  </si>
  <si>
    <t>Улсад ажилласан жил Мөр1=Мөр(2:8)</t>
  </si>
  <si>
    <t xml:space="preserve">   1 жил хүртэл</t>
  </si>
  <si>
    <t xml:space="preserve">   2-5 жил</t>
  </si>
  <si>
    <t xml:space="preserve">   6-10 жил</t>
  </si>
  <si>
    <t xml:space="preserve">   11-15 жил</t>
  </si>
  <si>
    <t xml:space="preserve">   16-20 жил</t>
  </si>
  <si>
    <t xml:space="preserve">   21-25 жил</t>
  </si>
  <si>
    <t xml:space="preserve">   26, түүнээс дээш жил</t>
  </si>
  <si>
    <t>Насны бүлгээр Мөр9=Мөр(10:14)</t>
  </si>
  <si>
    <t xml:space="preserve">   30 хүртэлх</t>
  </si>
  <si>
    <t xml:space="preserve">   30-39</t>
  </si>
  <si>
    <t xml:space="preserve">   40-49</t>
  </si>
  <si>
    <t xml:space="preserve">   50-59</t>
  </si>
  <si>
    <t xml:space="preserve">   60, түүнээс дээш</t>
  </si>
  <si>
    <t>Боловсролын зэрэг Мөр15=Мөр(16:20)</t>
  </si>
  <si>
    <t xml:space="preserve">   Доктор</t>
  </si>
  <si>
    <t xml:space="preserve">   Магистр</t>
  </si>
  <si>
    <t xml:space="preserve">   Бакалавр</t>
  </si>
  <si>
    <t xml:space="preserve">   Дипломын дээд</t>
  </si>
  <si>
    <t xml:space="preserve">   Бусад</t>
  </si>
  <si>
    <t>Багшлах эрхтэй багшийн тоо</t>
  </si>
  <si>
    <t>х</t>
  </si>
  <si>
    <t>Багшийн мэргэжлийн зэрэг  Мөр22=Мөр(23:25)</t>
  </si>
  <si>
    <t xml:space="preserve">   Зөвлөх</t>
  </si>
  <si>
    <t xml:space="preserve">   Тэргүүлэх</t>
  </si>
  <si>
    <t xml:space="preserve">   Заах аргач</t>
  </si>
  <si>
    <t>Багшийн ур чадварын түвшин Мөр26=Мөр(27:30)</t>
  </si>
  <si>
    <t xml:space="preserve">   Мастер багш</t>
  </si>
  <si>
    <t xml:space="preserve">   Ахлах багш</t>
  </si>
  <si>
    <t xml:space="preserve">   Багш</t>
  </si>
  <si>
    <t xml:space="preserve">   Дадлагажигч багш</t>
  </si>
  <si>
    <t>Мэргэжил дээшлүүлсэн байдал  Мөр31=Мөр(32+33)</t>
  </si>
  <si>
    <t xml:space="preserve">   Гадаадад</t>
  </si>
  <si>
    <t xml:space="preserve">   Дотоодод</t>
  </si>
  <si>
    <t xml:space="preserve">Мэргэжил дээшлүүлсэн хугацаа Мөр34=Мөр(35:38) </t>
  </si>
  <si>
    <t>1-3 хоног</t>
  </si>
  <si>
    <t xml:space="preserve">4-10 хоног </t>
  </si>
  <si>
    <t>11-29 хоног</t>
  </si>
  <si>
    <t>1, түүнээс дээш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</si>
</sst>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0.0"/>
    <numFmt numFmtId="167" formatCode="_(* #,##0_);_(* \(#,##0\);_(* &quot;-&quot;??_);_(@_)"/>
    <numFmt numFmtId="168" formatCode="_(* #,##0.0_);_(* \(#,##0.0\);_(* &quot;-&quot;??_);_(@_)"/>
  </numFmts>
  <fonts count="6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4"/>
      <name val="Arial Mon"/>
      <family val="2"/>
    </font>
    <font>
      <sz val="10"/>
      <name val="Arial"/>
      <family val="2"/>
    </font>
    <font>
      <sz val="10"/>
      <name val="Arial Mon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 Mo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name val="Arial Mon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 Mon"/>
      <family val="2"/>
    </font>
    <font>
      <b/>
      <sz val="16"/>
      <name val="Arial"/>
      <family val="2"/>
    </font>
    <font>
      <sz val="8"/>
      <name val="Arial Mon"/>
      <family val="2"/>
    </font>
    <font>
      <b/>
      <sz val="8"/>
      <name val="Arial Mo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4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9.5"/>
      <name val="Arial Mon"/>
      <family val="2"/>
    </font>
    <font>
      <sz val="9.5"/>
      <color theme="1"/>
      <name val="Calibri"/>
      <family val="2"/>
      <scheme val="minor"/>
    </font>
    <font>
      <i/>
      <sz val="9"/>
      <name val="Arial"/>
      <family val="2"/>
    </font>
    <font>
      <b/>
      <sz val="11"/>
      <name val="Arial"/>
      <family val="2"/>
    </font>
    <font>
      <b/>
      <sz val="16"/>
      <name val="Arial Mon"/>
      <family val="2"/>
    </font>
    <font>
      <b/>
      <sz val="11"/>
      <name val="Arial Mon"/>
      <family val="2"/>
    </font>
    <font>
      <sz val="9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 Mon"/>
      <family val="2"/>
    </font>
    <font>
      <sz val="12"/>
      <name val="Arial Mon"/>
      <family val="2"/>
    </font>
    <font>
      <sz val="10"/>
      <name val="Dutch Mon"/>
      <charset val="13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&quot;Aptos Narrow&quot;"/>
    </font>
    <font>
      <sz val="11"/>
      <color rgb="FF000000"/>
      <name val="&quot;Aptos Narrow&quot;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FBE4D5"/>
      </patternFill>
    </fill>
    <fill>
      <patternFill patternType="solid">
        <fgColor rgb="FFFFDD7D"/>
        <bgColor rgb="FFFFE699"/>
      </patternFill>
    </fill>
    <fill>
      <patternFill patternType="solid">
        <fgColor rgb="FFFFDD7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">
    <xf numFmtId="0" fontId="0" fillId="0" borderId="0"/>
    <xf numFmtId="16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41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8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43" fontId="49" fillId="0" borderId="0" applyFont="0" applyFill="0" applyBorder="0" applyAlignment="0" applyProtection="0"/>
  </cellStyleXfs>
  <cellXfs count="760">
    <xf numFmtId="0" fontId="0" fillId="0" borderId="0" xfId="0"/>
    <xf numFmtId="0" fontId="2" fillId="2" borderId="0" xfId="6" applyFont="1" applyFill="1" applyAlignment="1">
      <alignment vertical="center"/>
    </xf>
    <xf numFmtId="0" fontId="3" fillId="2" borderId="0" xfId="6" applyFont="1" applyFill="1"/>
    <xf numFmtId="0" fontId="4" fillId="2" borderId="0" xfId="6" applyFill="1" applyAlignment="1">
      <alignment horizontal="center" vertical="center" wrapText="1"/>
    </xf>
    <xf numFmtId="0" fontId="4" fillId="2" borderId="0" xfId="6" applyFill="1" applyAlignment="1">
      <alignment vertical="center"/>
    </xf>
    <xf numFmtId="0" fontId="4" fillId="2" borderId="0" xfId="6" applyFill="1"/>
    <xf numFmtId="0" fontId="4" fillId="2" borderId="0" xfId="6" applyFill="1" applyAlignment="1">
      <alignment horizontal="center"/>
    </xf>
    <xf numFmtId="0" fontId="3" fillId="2" borderId="0" xfId="5" applyFont="1" applyFill="1" applyAlignment="1">
      <alignment horizontal="justify"/>
    </xf>
    <xf numFmtId="0" fontId="5" fillId="2" borderId="0" xfId="5" applyFont="1" applyFill="1"/>
    <xf numFmtId="0" fontId="5" fillId="2" borderId="0" xfId="5" applyFont="1" applyFill="1" applyAlignment="1">
      <alignment horizontal="center"/>
    </xf>
    <xf numFmtId="0" fontId="6" fillId="2" borderId="0" xfId="15" applyFont="1" applyFill="1" applyAlignment="1">
      <alignment horizontal="center" vertical="center" wrapText="1"/>
    </xf>
    <xf numFmtId="0" fontId="6" fillId="2" borderId="0" xfId="15" applyFont="1" applyFill="1" applyAlignment="1">
      <alignment vertical="center" wrapText="1"/>
    </xf>
    <xf numFmtId="0" fontId="3" fillId="2" borderId="0" xfId="15" applyFill="1" applyAlignment="1">
      <alignment horizontal="center"/>
    </xf>
    <xf numFmtId="0" fontId="3" fillId="2" borderId="0" xfId="5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0" xfId="5" applyFont="1" applyFill="1"/>
    <xf numFmtId="0" fontId="3" fillId="2" borderId="0" xfId="5" applyFont="1" applyFill="1" applyAlignment="1">
      <alignment horizontal="left" vertical="center" wrapText="1"/>
    </xf>
    <xf numFmtId="0" fontId="3" fillId="2" borderId="0" xfId="5" applyFont="1" applyFill="1" applyAlignment="1">
      <alignment horizontal="justify" wrapText="1"/>
    </xf>
    <xf numFmtId="0" fontId="8" fillId="2" borderId="0" xfId="15" applyFont="1" applyFill="1"/>
    <xf numFmtId="0" fontId="8" fillId="2" borderId="0" xfId="15" applyFont="1" applyFill="1" applyAlignment="1">
      <alignment horizontal="center"/>
    </xf>
    <xf numFmtId="0" fontId="3" fillId="2" borderId="0" xfId="5" applyFont="1" applyFill="1" applyAlignment="1">
      <alignment horizontal="center" vertical="center" wrapText="1"/>
    </xf>
    <xf numFmtId="0" fontId="3" fillId="2" borderId="0" xfId="5" applyFont="1" applyFill="1" applyAlignment="1">
      <alignment wrapText="1"/>
    </xf>
    <xf numFmtId="0" fontId="3" fillId="2" borderId="0" xfId="5" applyFont="1" applyFill="1" applyAlignment="1">
      <alignment horizontal="center" wrapText="1"/>
    </xf>
    <xf numFmtId="0" fontId="7" fillId="2" borderId="1" xfId="6" applyFont="1" applyFill="1" applyBorder="1"/>
    <xf numFmtId="0" fontId="3" fillId="2" borderId="3" xfId="6" applyFont="1" applyFill="1" applyBorder="1" applyAlignment="1">
      <alignment horizontal="center" vertical="center" wrapText="1"/>
    </xf>
    <xf numFmtId="0" fontId="3" fillId="2" borderId="4" xfId="6" applyFont="1" applyFill="1" applyBorder="1" applyAlignment="1">
      <alignment vertical="center" wrapText="1"/>
    </xf>
    <xf numFmtId="0" fontId="3" fillId="2" borderId="4" xfId="6" applyFont="1" applyFill="1" applyBorder="1" applyAlignment="1">
      <alignment horizontal="center" vertical="center" wrapText="1"/>
    </xf>
    <xf numFmtId="0" fontId="3" fillId="2" borderId="7" xfId="6" applyFont="1" applyFill="1" applyBorder="1" applyAlignment="1">
      <alignment horizontal="center" vertical="center" wrapText="1"/>
    </xf>
    <xf numFmtId="0" fontId="3" fillId="2" borderId="9" xfId="6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left" vertical="center" wrapText="1"/>
    </xf>
    <xf numFmtId="0" fontId="3" fillId="2" borderId="3" xfId="6" applyFont="1" applyFill="1" applyBorder="1" applyAlignment="1">
      <alignment horizontal="center" vertical="center"/>
    </xf>
    <xf numFmtId="0" fontId="3" fillId="3" borderId="3" xfId="6" applyFont="1" applyFill="1" applyBorder="1" applyAlignment="1">
      <alignment horizontal="center" vertical="center"/>
    </xf>
    <xf numFmtId="0" fontId="10" fillId="2" borderId="11" xfId="6" applyFont="1" applyFill="1" applyBorder="1" applyAlignment="1">
      <alignment horizontal="left" vertical="center" wrapText="1"/>
    </xf>
    <xf numFmtId="0" fontId="3" fillId="2" borderId="11" xfId="6" applyFont="1" applyFill="1" applyBorder="1" applyAlignment="1">
      <alignment horizontal="left" vertical="center" wrapText="1"/>
    </xf>
    <xf numFmtId="0" fontId="7" fillId="2" borderId="11" xfId="6" applyFont="1" applyFill="1" applyBorder="1" applyAlignment="1">
      <alignment horizontal="left" vertical="center" wrapText="1"/>
    </xf>
    <xf numFmtId="0" fontId="10" fillId="2" borderId="3" xfId="6" applyFont="1" applyFill="1" applyBorder="1" applyAlignment="1">
      <alignment horizontal="center" vertical="center"/>
    </xf>
    <xf numFmtId="0" fontId="10" fillId="3" borderId="3" xfId="6" applyFont="1" applyFill="1" applyBorder="1" applyAlignment="1">
      <alignment horizontal="center" vertical="center"/>
    </xf>
    <xf numFmtId="0" fontId="10" fillId="0" borderId="11" xfId="6" applyFont="1" applyBorder="1" applyAlignment="1">
      <alignment horizontal="left" vertical="center" wrapText="1"/>
    </xf>
    <xf numFmtId="0" fontId="10" fillId="0" borderId="11" xfId="6" applyFont="1" applyBorder="1" applyAlignment="1">
      <alignment horizontal="left" vertical="center"/>
    </xf>
    <xf numFmtId="0" fontId="10" fillId="2" borderId="11" xfId="6" applyFont="1" applyFill="1" applyBorder="1" applyAlignment="1">
      <alignment horizontal="left" vertical="center" indent="1"/>
    </xf>
    <xf numFmtId="0" fontId="10" fillId="2" borderId="11" xfId="6" applyFont="1" applyFill="1" applyBorder="1" applyAlignment="1">
      <alignment horizontal="left" vertical="center" wrapText="1" indent="1"/>
    </xf>
    <xf numFmtId="0" fontId="11" fillId="2" borderId="0" xfId="6" applyFont="1" applyFill="1" applyAlignment="1">
      <alignment vertical="center"/>
    </xf>
    <xf numFmtId="0" fontId="12" fillId="2" borderId="0" xfId="6" applyFont="1" applyFill="1" applyAlignment="1">
      <alignment vertical="center"/>
    </xf>
    <xf numFmtId="0" fontId="11" fillId="2" borderId="0" xfId="6" applyFont="1" applyFill="1"/>
    <xf numFmtId="0" fontId="11" fillId="2" borderId="0" xfId="6" applyFont="1" applyFill="1" applyAlignment="1">
      <alignment horizontal="center"/>
    </xf>
    <xf numFmtId="0" fontId="1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14" fillId="2" borderId="0" xfId="0" applyFont="1" applyFill="1"/>
    <xf numFmtId="0" fontId="10" fillId="2" borderId="0" xfId="0" applyFont="1" applyFill="1"/>
    <xf numFmtId="0" fontId="3" fillId="2" borderId="0" xfId="15" applyFill="1"/>
    <xf numFmtId="0" fontId="3" fillId="2" borderId="0" xfId="5" applyFont="1" applyFill="1" applyAlignment="1">
      <alignment horizontal="right"/>
    </xf>
    <xf numFmtId="0" fontId="3" fillId="2" borderId="8" xfId="6" applyFont="1" applyFill="1" applyBorder="1" applyAlignment="1">
      <alignment vertical="center" wrapText="1"/>
    </xf>
    <xf numFmtId="0" fontId="3" fillId="2" borderId="11" xfId="6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/>
    </xf>
    <xf numFmtId="0" fontId="10" fillId="2" borderId="11" xfId="6" applyFont="1" applyFill="1" applyBorder="1" applyAlignment="1">
      <alignment horizontal="left" vertical="center"/>
    </xf>
    <xf numFmtId="0" fontId="3" fillId="2" borderId="0" xfId="6" applyFont="1" applyFill="1" applyAlignment="1">
      <alignment horizontal="left" vertical="center"/>
    </xf>
    <xf numFmtId="0" fontId="5" fillId="2" borderId="0" xfId="5" applyFont="1" applyFill="1" applyAlignment="1">
      <alignment wrapText="1"/>
    </xf>
    <xf numFmtId="0" fontId="4" fillId="2" borderId="1" xfId="6" applyFill="1" applyBorder="1"/>
    <xf numFmtId="0" fontId="3" fillId="2" borderId="0" xfId="6" applyFont="1" applyFill="1" applyAlignment="1">
      <alignment vertical="center" wrapText="1"/>
    </xf>
    <xf numFmtId="0" fontId="3" fillId="2" borderId="0" xfId="5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2" borderId="0" xfId="6" applyFont="1" applyFill="1" applyAlignment="1">
      <alignment horizontal="right" vertical="top" wrapText="1"/>
    </xf>
    <xf numFmtId="0" fontId="3" fillId="2" borderId="12" xfId="6" applyFont="1" applyFill="1" applyBorder="1" applyAlignment="1">
      <alignment vertical="center" wrapText="1"/>
    </xf>
    <xf numFmtId="0" fontId="3" fillId="2" borderId="3" xfId="6" applyFont="1" applyFill="1" applyBorder="1" applyAlignment="1">
      <alignment vertical="center"/>
    </xf>
    <xf numFmtId="0" fontId="4" fillId="2" borderId="3" xfId="6" applyFill="1" applyBorder="1" applyAlignment="1">
      <alignment horizontal="center" vertical="center"/>
    </xf>
    <xf numFmtId="0" fontId="4" fillId="2" borderId="0" xfId="6" applyFill="1" applyAlignment="1">
      <alignment horizontal="center" vertical="center"/>
    </xf>
    <xf numFmtId="0" fontId="16" fillId="2" borderId="0" xfId="0" applyFont="1" applyFill="1"/>
    <xf numFmtId="0" fontId="17" fillId="2" borderId="0" xfId="6" applyFont="1" applyFill="1"/>
    <xf numFmtId="0" fontId="4" fillId="2" borderId="0" xfId="5" applyFill="1"/>
    <xf numFmtId="0" fontId="18" fillId="2" borderId="0" xfId="15" applyFont="1" applyFill="1" applyAlignment="1">
      <alignment vertical="center"/>
    </xf>
    <xf numFmtId="0" fontId="3" fillId="2" borderId="13" xfId="6" applyFont="1" applyFill="1" applyBorder="1" applyAlignment="1">
      <alignment vertical="center" wrapText="1"/>
    </xf>
    <xf numFmtId="0" fontId="4" fillId="2" borderId="3" xfId="6" applyFill="1" applyBorder="1" applyAlignment="1">
      <alignment vertical="center"/>
    </xf>
    <xf numFmtId="0" fontId="4" fillId="2" borderId="3" xfId="6" applyFill="1" applyBorder="1"/>
    <xf numFmtId="0" fontId="11" fillId="2" borderId="0" xfId="6" applyFont="1" applyFill="1" applyAlignment="1">
      <alignment horizontal="left"/>
    </xf>
    <xf numFmtId="0" fontId="3" fillId="2" borderId="14" xfId="6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6" applyFont="1" applyFill="1"/>
    <xf numFmtId="0" fontId="17" fillId="2" borderId="0" xfId="6" applyFont="1" applyFill="1" applyAlignment="1">
      <alignment wrapText="1"/>
    </xf>
    <xf numFmtId="0" fontId="6" fillId="2" borderId="0" xfId="6" applyFont="1" applyFill="1" applyAlignment="1">
      <alignment vertical="center" wrapText="1"/>
    </xf>
    <xf numFmtId="0" fontId="3" fillId="2" borderId="0" xfId="6" applyFont="1" applyFill="1" applyAlignment="1">
      <alignment wrapText="1"/>
    </xf>
    <xf numFmtId="0" fontId="3" fillId="2" borderId="0" xfId="6" applyFont="1" applyFill="1" applyAlignment="1">
      <alignment horizontal="left" vertical="center" wrapText="1"/>
    </xf>
    <xf numFmtId="0" fontId="3" fillId="2" borderId="0" xfId="6" applyFont="1" applyFill="1" applyAlignment="1">
      <alignment horizontal="center"/>
    </xf>
    <xf numFmtId="0" fontId="3" fillId="2" borderId="0" xfId="6" applyFont="1" applyFill="1" applyAlignment="1">
      <alignment horizontal="center" wrapText="1"/>
    </xf>
    <xf numFmtId="0" fontId="7" fillId="2" borderId="0" xfId="6" applyFont="1" applyFill="1" applyAlignment="1">
      <alignment horizontal="left"/>
    </xf>
    <xf numFmtId="0" fontId="7" fillId="3" borderId="3" xfId="6" applyFont="1" applyFill="1" applyBorder="1" applyAlignment="1">
      <alignment vertical="center"/>
    </xf>
    <xf numFmtId="0" fontId="12" fillId="3" borderId="3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3" fillId="2" borderId="3" xfId="6" applyFont="1" applyFill="1" applyBorder="1" applyAlignment="1">
      <alignment horizontal="left" vertical="center" indent="1"/>
    </xf>
    <xf numFmtId="0" fontId="3" fillId="0" borderId="3" xfId="6" applyFont="1" applyBorder="1" applyAlignment="1">
      <alignment horizontal="center"/>
    </xf>
    <xf numFmtId="0" fontId="7" fillId="3" borderId="3" xfId="6" applyFont="1" applyFill="1" applyBorder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2" borderId="0" xfId="6" applyFont="1" applyFill="1" applyAlignment="1">
      <alignment horizontal="right" vertical="top" wrapText="1"/>
    </xf>
    <xf numFmtId="0" fontId="3" fillId="2" borderId="11" xfId="6" applyFont="1" applyFill="1" applyBorder="1" applyAlignment="1">
      <alignment horizontal="center" vertical="center"/>
    </xf>
    <xf numFmtId="0" fontId="3" fillId="0" borderId="3" xfId="6" applyFont="1" applyBorder="1" applyAlignment="1">
      <alignment horizontal="left" vertical="center" indent="1"/>
    </xf>
    <xf numFmtId="0" fontId="15" fillId="2" borderId="0" xfId="6" applyFont="1" applyFill="1" applyAlignment="1">
      <alignment vertical="top" wrapText="1"/>
    </xf>
    <xf numFmtId="0" fontId="6" fillId="2" borderId="0" xfId="6" applyFont="1" applyFill="1"/>
    <xf numFmtId="0" fontId="3" fillId="2" borderId="1" xfId="6" applyFont="1" applyFill="1" applyBorder="1"/>
    <xf numFmtId="0" fontId="3" fillId="3" borderId="3" xfId="6" applyFont="1" applyFill="1" applyBorder="1" applyAlignment="1">
      <alignment horizontal="center"/>
    </xf>
    <xf numFmtId="0" fontId="3" fillId="2" borderId="3" xfId="6" applyFont="1" applyFill="1" applyBorder="1" applyAlignment="1">
      <alignment horizontal="center"/>
    </xf>
    <xf numFmtId="0" fontId="11" fillId="2" borderId="0" xfId="0" applyFont="1" applyFill="1"/>
    <xf numFmtId="0" fontId="17" fillId="2" borderId="0" xfId="0" applyFont="1" applyFill="1"/>
    <xf numFmtId="0" fontId="3" fillId="2" borderId="0" xfId="6" applyFont="1" applyFill="1" applyAlignment="1">
      <alignment horizontal="right" vertical="top" wrapText="1"/>
    </xf>
    <xf numFmtId="0" fontId="21" fillId="2" borderId="0" xfId="6" applyFont="1" applyFill="1"/>
    <xf numFmtId="0" fontId="4" fillId="3" borderId="0" xfId="6" applyFill="1"/>
    <xf numFmtId="0" fontId="22" fillId="2" borderId="0" xfId="6" applyFont="1" applyFill="1"/>
    <xf numFmtId="0" fontId="6" fillId="2" borderId="0" xfId="6" applyFont="1" applyFill="1" applyAlignment="1">
      <alignment wrapText="1"/>
    </xf>
    <xf numFmtId="0" fontId="6" fillId="2" borderId="0" xfId="6" applyFont="1" applyFill="1" applyAlignment="1">
      <alignment horizontal="center" wrapText="1"/>
    </xf>
    <xf numFmtId="0" fontId="22" fillId="2" borderId="0" xfId="6" applyFont="1" applyFill="1" applyAlignment="1">
      <alignment wrapText="1"/>
    </xf>
    <xf numFmtId="0" fontId="3" fillId="2" borderId="0" xfId="6" applyFont="1" applyFill="1" applyAlignment="1">
      <alignment horizontal="center" vertical="center" wrapText="1"/>
    </xf>
    <xf numFmtId="0" fontId="7" fillId="2" borderId="0" xfId="6" applyFont="1" applyFill="1"/>
    <xf numFmtId="0" fontId="4" fillId="2" borderId="13" xfId="6" applyFill="1" applyBorder="1"/>
    <xf numFmtId="165" fontId="3" fillId="2" borderId="3" xfId="6" applyNumberFormat="1" applyFont="1" applyFill="1" applyBorder="1" applyAlignment="1">
      <alignment horizontal="center" vertical="center" wrapText="1"/>
    </xf>
    <xf numFmtId="0" fontId="3" fillId="3" borderId="11" xfId="6" applyFont="1" applyFill="1" applyBorder="1" applyAlignment="1">
      <alignment horizontal="center"/>
    </xf>
    <xf numFmtId="0" fontId="3" fillId="2" borderId="11" xfId="6" applyFont="1" applyFill="1" applyBorder="1" applyAlignment="1">
      <alignment horizontal="center"/>
    </xf>
    <xf numFmtId="0" fontId="11" fillId="2" borderId="13" xfId="6" applyFont="1" applyFill="1" applyBorder="1" applyAlignment="1">
      <alignment vertical="center"/>
    </xf>
    <xf numFmtId="0" fontId="11" fillId="2" borderId="0" xfId="6" applyFont="1" applyFill="1" applyAlignment="1">
      <alignment horizontal="left" vertical="center"/>
    </xf>
    <xf numFmtId="0" fontId="21" fillId="2" borderId="0" xfId="0" applyFont="1" applyFill="1"/>
    <xf numFmtId="0" fontId="3" fillId="2" borderId="0" xfId="6" applyFont="1" applyFill="1" applyAlignment="1">
      <alignment horizontal="left" indent="10"/>
    </xf>
    <xf numFmtId="0" fontId="7" fillId="3" borderId="11" xfId="10" applyFont="1" applyFill="1" applyBorder="1" applyAlignment="1">
      <alignment horizontal="center" vertical="center"/>
    </xf>
    <xf numFmtId="0" fontId="7" fillId="3" borderId="3" xfId="10" applyFont="1" applyFill="1" applyBorder="1" applyAlignment="1">
      <alignment horizontal="center" vertical="center"/>
    </xf>
    <xf numFmtId="0" fontId="15" fillId="2" borderId="0" xfId="6" applyFont="1" applyFill="1" applyAlignment="1">
      <alignment vertical="top"/>
    </xf>
    <xf numFmtId="0" fontId="3" fillId="2" borderId="13" xfId="5" applyFont="1" applyFill="1" applyBorder="1"/>
    <xf numFmtId="0" fontId="4" fillId="2" borderId="14" xfId="6" applyFill="1" applyBorder="1"/>
    <xf numFmtId="0" fontId="7" fillId="2" borderId="3" xfId="6" applyFont="1" applyFill="1" applyBorder="1" applyAlignment="1">
      <alignment horizontal="center"/>
    </xf>
    <xf numFmtId="0" fontId="13" fillId="2" borderId="0" xfId="6" applyFont="1" applyFill="1"/>
    <xf numFmtId="0" fontId="4" fillId="2" borderId="2" xfId="6" applyFill="1" applyBorder="1"/>
    <xf numFmtId="0" fontId="3" fillId="3" borderId="3" xfId="10" applyFont="1" applyFill="1" applyBorder="1" applyAlignment="1">
      <alignment horizontal="center" vertical="center"/>
    </xf>
    <xf numFmtId="0" fontId="11" fillId="2" borderId="0" xfId="5" applyFont="1" applyFill="1"/>
    <xf numFmtId="0" fontId="3" fillId="2" borderId="13" xfId="6" applyFont="1" applyFill="1" applyBorder="1" applyAlignment="1">
      <alignment horizontal="center" vertical="center" wrapText="1"/>
    </xf>
    <xf numFmtId="165" fontId="3" fillId="2" borderId="4" xfId="6" applyNumberFormat="1" applyFont="1" applyFill="1" applyBorder="1" applyAlignment="1">
      <alignment horizontal="center" vertical="center" wrapText="1"/>
    </xf>
    <xf numFmtId="165" fontId="3" fillId="2" borderId="8" xfId="6" applyNumberFormat="1" applyFont="1" applyFill="1" applyBorder="1" applyAlignment="1">
      <alignment horizontal="center" vertical="center" wrapText="1"/>
    </xf>
    <xf numFmtId="0" fontId="3" fillId="2" borderId="13" xfId="6" applyFont="1" applyFill="1" applyBorder="1"/>
    <xf numFmtId="0" fontId="23" fillId="2" borderId="0" xfId="6" applyFont="1" applyFill="1" applyAlignment="1">
      <alignment horizontal="center" vertical="center"/>
    </xf>
    <xf numFmtId="0" fontId="3" fillId="2" borderId="14" xfId="5" applyFont="1" applyFill="1" applyBorder="1"/>
    <xf numFmtId="0" fontId="24" fillId="0" borderId="0" xfId="6" applyFont="1" applyAlignment="1">
      <alignment horizontal="center" vertical="center"/>
    </xf>
    <xf numFmtId="0" fontId="25" fillId="0" borderId="0" xfId="6" applyFont="1"/>
    <xf numFmtId="0" fontId="25" fillId="4" borderId="0" xfId="6" applyFont="1" applyFill="1"/>
    <xf numFmtId="0" fontId="24" fillId="2" borderId="0" xfId="6" applyFont="1" applyFill="1"/>
    <xf numFmtId="0" fontId="21" fillId="0" borderId="0" xfId="6" applyFont="1" applyAlignment="1">
      <alignment horizontal="left"/>
    </xf>
    <xf numFmtId="0" fontId="21" fillId="0" borderId="0" xfId="6" applyFont="1"/>
    <xf numFmtId="0" fontId="24" fillId="0" borderId="0" xfId="6" applyFont="1"/>
    <xf numFmtId="0" fontId="24" fillId="2" borderId="0" xfId="6" applyFont="1" applyFill="1" applyAlignment="1">
      <alignment horizontal="left"/>
    </xf>
    <xf numFmtId="0" fontId="26" fillId="2" borderId="0" xfId="6" applyFont="1" applyFill="1" applyAlignment="1">
      <alignment horizontal="left" vertical="center" wrapText="1"/>
    </xf>
    <xf numFmtId="0" fontId="26" fillId="2" borderId="0" xfId="6" applyFont="1" applyFill="1" applyAlignment="1">
      <alignment vertical="center" wrapText="1"/>
    </xf>
    <xf numFmtId="0" fontId="26" fillId="2" borderId="0" xfId="6" applyFont="1" applyFill="1" applyAlignment="1">
      <alignment horizontal="left" wrapText="1"/>
    </xf>
    <xf numFmtId="0" fontId="26" fillId="2" borderId="0" xfId="6" applyFont="1" applyFill="1" applyAlignment="1">
      <alignment horizontal="center" wrapText="1"/>
    </xf>
    <xf numFmtId="0" fontId="24" fillId="2" borderId="0" xfId="6" applyFont="1" applyFill="1" applyAlignment="1">
      <alignment horizontal="left" wrapText="1"/>
    </xf>
    <xf numFmtId="0" fontId="24" fillId="2" borderId="0" xfId="6" applyFont="1" applyFill="1" applyAlignment="1">
      <alignment wrapText="1"/>
    </xf>
    <xf numFmtId="0" fontId="21" fillId="2" borderId="0" xfId="6" applyFont="1" applyFill="1" applyAlignment="1">
      <alignment horizontal="left" vertical="center"/>
    </xf>
    <xf numFmtId="0" fontId="21" fillId="2" borderId="0" xfId="6" applyFont="1" applyFill="1" applyAlignment="1">
      <alignment vertical="center"/>
    </xf>
    <xf numFmtId="0" fontId="21" fillId="2" borderId="3" xfId="6" applyFont="1" applyFill="1" applyBorder="1" applyAlignment="1">
      <alignment horizontal="center" vertical="center" wrapText="1"/>
    </xf>
    <xf numFmtId="0" fontId="21" fillId="2" borderId="11" xfId="6" applyFont="1" applyFill="1" applyBorder="1" applyAlignment="1">
      <alignment horizontal="center" vertical="center" wrapText="1"/>
    </xf>
    <xf numFmtId="0" fontId="21" fillId="2" borderId="3" xfId="6" applyFont="1" applyFill="1" applyBorder="1" applyAlignment="1">
      <alignment horizontal="center" vertical="center"/>
    </xf>
    <xf numFmtId="0" fontId="24" fillId="0" borderId="4" xfId="6" applyFont="1" applyBorder="1" applyAlignment="1">
      <alignment vertical="center"/>
    </xf>
    <xf numFmtId="0" fontId="24" fillId="0" borderId="8" xfId="6" applyFont="1" applyBorder="1" applyAlignment="1">
      <alignment vertical="center"/>
    </xf>
    <xf numFmtId="0" fontId="21" fillId="2" borderId="3" xfId="6" applyFont="1" applyFill="1" applyBorder="1" applyAlignment="1">
      <alignment vertical="center" wrapText="1"/>
    </xf>
    <xf numFmtId="0" fontId="26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6" fillId="0" borderId="0" xfId="6" applyFont="1"/>
    <xf numFmtId="0" fontId="27" fillId="0" borderId="0" xfId="0" applyFont="1"/>
    <xf numFmtId="0" fontId="21" fillId="0" borderId="0" xfId="0" applyFont="1"/>
    <xf numFmtId="0" fontId="21" fillId="0" borderId="0" xfId="6" applyFont="1" applyAlignment="1">
      <alignment horizontal="left" vertical="center"/>
    </xf>
    <xf numFmtId="0" fontId="2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29" fillId="2" borderId="4" xfId="0" applyFont="1" applyFill="1" applyBorder="1" applyAlignment="1">
      <alignment horizontal="center" vertical="center" wrapText="1"/>
    </xf>
    <xf numFmtId="0" fontId="29" fillId="2" borderId="4" xfId="5" applyFont="1" applyFill="1" applyBorder="1" applyAlignment="1">
      <alignment horizontal="center" vertical="center" wrapText="1"/>
    </xf>
    <xf numFmtId="0" fontId="29" fillId="2" borderId="8" xfId="5" applyFont="1" applyFill="1" applyBorder="1" applyAlignment="1">
      <alignment horizontal="center" vertical="center" wrapText="1"/>
    </xf>
    <xf numFmtId="0" fontId="29" fillId="2" borderId="3" xfId="5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30" fillId="3" borderId="11" xfId="6" applyFont="1" applyFill="1" applyBorder="1" applyAlignment="1">
      <alignment horizontal="left" vertical="center"/>
    </xf>
    <xf numFmtId="0" fontId="30" fillId="3" borderId="3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30" fillId="3" borderId="3" xfId="5" applyFont="1" applyFill="1" applyBorder="1" applyAlignment="1">
      <alignment horizontal="center" vertical="center" wrapText="1"/>
    </xf>
    <xf numFmtId="0" fontId="30" fillId="3" borderId="11" xfId="6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1" fillId="2" borderId="0" xfId="0" applyFont="1" applyFill="1" applyAlignment="1">
      <alignment horizontal="left" indent="15"/>
    </xf>
    <xf numFmtId="0" fontId="3" fillId="2" borderId="0" xfId="6" applyFont="1" applyFill="1" applyAlignment="1">
      <alignment horizontal="center" textRotation="90"/>
    </xf>
    <xf numFmtId="0" fontId="29" fillId="2" borderId="1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32" fillId="2" borderId="13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1" fillId="2" borderId="0" xfId="5" applyFont="1" applyFill="1" applyAlignment="1">
      <alignment horizontal="center"/>
    </xf>
    <xf numFmtId="0" fontId="29" fillId="2" borderId="3" xfId="0" applyFont="1" applyFill="1" applyBorder="1" applyAlignment="1">
      <alignment horizontal="center" vertical="center" wrapText="1"/>
    </xf>
    <xf numFmtId="0" fontId="34" fillId="2" borderId="0" xfId="15" applyFont="1" applyFill="1" applyAlignment="1">
      <alignment vertical="center"/>
    </xf>
    <xf numFmtId="0" fontId="7" fillId="2" borderId="0" xfId="15" applyFont="1" applyFill="1"/>
    <xf numFmtId="0" fontId="17" fillId="2" borderId="0" xfId="5" applyFont="1" applyFill="1"/>
    <xf numFmtId="0" fontId="17" fillId="2" borderId="0" xfId="5" applyFont="1" applyFill="1" applyAlignment="1">
      <alignment horizontal="justify"/>
    </xf>
    <xf numFmtId="0" fontId="6" fillId="2" borderId="0" xfId="5" applyFont="1" applyFill="1" applyAlignment="1">
      <alignment horizontal="center" vertical="center" wrapText="1"/>
    </xf>
    <xf numFmtId="0" fontId="3" fillId="2" borderId="0" xfId="5" applyFont="1" applyFill="1" applyAlignment="1">
      <alignment vertical="center" wrapText="1"/>
    </xf>
    <xf numFmtId="0" fontId="3" fillId="2" borderId="0" xfId="5" applyFont="1" applyFill="1" applyAlignment="1">
      <alignment horizontal="left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13" xfId="5" applyFont="1" applyFill="1" applyBorder="1" applyAlignment="1">
      <alignment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0" fontId="3" fillId="2" borderId="11" xfId="6" applyFont="1" applyFill="1" applyBorder="1" applyAlignment="1">
      <alignment horizontal="left" vertical="center" indent="1"/>
    </xf>
    <xf numFmtId="0" fontId="4" fillId="2" borderId="11" xfId="6" applyFill="1" applyBorder="1" applyAlignment="1">
      <alignment vertical="center"/>
    </xf>
    <xf numFmtId="0" fontId="3" fillId="2" borderId="0" xfId="5" applyFont="1" applyFill="1" applyAlignment="1">
      <alignment horizontal="left" vertical="center"/>
    </xf>
    <xf numFmtId="0" fontId="3" fillId="2" borderId="0" xfId="5" applyFont="1" applyFill="1" applyAlignment="1">
      <alignment horizontal="left"/>
    </xf>
    <xf numFmtId="0" fontId="7" fillId="2" borderId="0" xfId="5" applyFont="1" applyFill="1" applyAlignment="1">
      <alignment horizontal="right" vertical="top"/>
    </xf>
    <xf numFmtId="0" fontId="3" fillId="2" borderId="4" xfId="5" applyFont="1" applyFill="1" applyBorder="1" applyAlignment="1">
      <alignment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vertical="top"/>
    </xf>
    <xf numFmtId="0" fontId="6" fillId="2" borderId="0" xfId="5" applyFont="1" applyFill="1" applyAlignment="1">
      <alignment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/>
    <xf numFmtId="0" fontId="6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center"/>
    </xf>
    <xf numFmtId="0" fontId="7" fillId="2" borderId="0" xfId="6" applyFont="1" applyFill="1" applyAlignment="1">
      <alignment horizontal="left" vertical="center"/>
    </xf>
    <xf numFmtId="0" fontId="7" fillId="2" borderId="0" xfId="6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0" borderId="3" xfId="10" applyFont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6" borderId="3" xfId="10" applyFont="1" applyFill="1" applyBorder="1" applyAlignment="1">
      <alignment horizontal="center" vertical="center"/>
    </xf>
    <xf numFmtId="0" fontId="37" fillId="2" borderId="0" xfId="6" applyFont="1" applyFill="1"/>
    <xf numFmtId="0" fontId="3" fillId="2" borderId="11" xfId="6" applyFont="1" applyFill="1" applyBorder="1" applyAlignment="1">
      <alignment vertical="center" wrapText="1"/>
    </xf>
    <xf numFmtId="0" fontId="3" fillId="2" borderId="12" xfId="6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left" vertical="center"/>
    </xf>
    <xf numFmtId="0" fontId="4" fillId="2" borderId="11" xfId="6" applyFill="1" applyBorder="1" applyAlignment="1">
      <alignment horizontal="left" vertical="center"/>
    </xf>
    <xf numFmtId="0" fontId="12" fillId="2" borderId="0" xfId="5" applyFont="1" applyFill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5" xfId="0" applyFont="1" applyFill="1" applyBorder="1"/>
    <xf numFmtId="0" fontId="42" fillId="2" borderId="0" xfId="6" applyFont="1" applyFill="1"/>
    <xf numFmtId="0" fontId="23" fillId="2" borderId="0" xfId="6" applyFont="1" applyFill="1" applyAlignment="1">
      <alignment horizontal="center"/>
    </xf>
    <xf numFmtId="0" fontId="7" fillId="2" borderId="1" xfId="6" applyFont="1" applyFill="1" applyBorder="1" applyAlignment="1">
      <alignment horizontal="left" vertical="center"/>
    </xf>
    <xf numFmtId="0" fontId="3" fillId="2" borderId="4" xfId="6" applyFont="1" applyFill="1" applyBorder="1"/>
    <xf numFmtId="0" fontId="3" fillId="2" borderId="14" xfId="6" applyFont="1" applyFill="1" applyBorder="1"/>
    <xf numFmtId="0" fontId="3" fillId="2" borderId="14" xfId="6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vertical="center" wrapText="1"/>
    </xf>
    <xf numFmtId="0" fontId="34" fillId="2" borderId="0" xfId="15" applyFont="1" applyFill="1"/>
    <xf numFmtId="0" fontId="7" fillId="5" borderId="0" xfId="5" applyFont="1" applyFill="1"/>
    <xf numFmtId="0" fontId="7" fillId="8" borderId="0" xfId="5" applyFont="1" applyFill="1"/>
    <xf numFmtId="0" fontId="3" fillId="0" borderId="0" xfId="5" applyFont="1"/>
    <xf numFmtId="0" fontId="17" fillId="0" borderId="0" xfId="5" applyFont="1"/>
    <xf numFmtId="0" fontId="6" fillId="2" borderId="0" xfId="5" applyFont="1" applyFill="1" applyAlignment="1">
      <alignment horizontal="center"/>
    </xf>
    <xf numFmtId="0" fontId="15" fillId="2" borderId="0" xfId="5" applyFont="1" applyFill="1" applyAlignment="1">
      <alignment horizontal="right" vertical="top"/>
    </xf>
    <xf numFmtId="0" fontId="3" fillId="2" borderId="0" xfId="15" applyFill="1" applyAlignment="1">
      <alignment horizontal="right"/>
    </xf>
    <xf numFmtId="0" fontId="34" fillId="0" borderId="0" xfId="15" applyFont="1" applyAlignment="1">
      <alignment vertical="center"/>
    </xf>
    <xf numFmtId="0" fontId="34" fillId="0" borderId="0" xfId="15" applyFont="1"/>
    <xf numFmtId="0" fontId="7" fillId="0" borderId="0" xfId="15" applyFont="1"/>
    <xf numFmtId="0" fontId="3" fillId="0" borderId="0" xfId="5" applyFont="1" applyAlignment="1">
      <alignment horizontal="center" vertical="center"/>
    </xf>
    <xf numFmtId="0" fontId="7" fillId="0" borderId="0" xfId="5" applyFont="1"/>
    <xf numFmtId="0" fontId="3" fillId="2" borderId="0" xfId="5" applyFont="1" applyFill="1" applyAlignment="1">
      <alignment vertical="center"/>
    </xf>
    <xf numFmtId="0" fontId="37" fillId="2" borderId="0" xfId="5" applyFont="1" applyFill="1" applyAlignment="1">
      <alignment horizontal="justify"/>
    </xf>
    <xf numFmtId="0" fontId="38" fillId="2" borderId="0" xfId="5" applyFont="1" applyFill="1"/>
    <xf numFmtId="0" fontId="10" fillId="2" borderId="3" xfId="5" applyFont="1" applyFill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/>
    </xf>
    <xf numFmtId="0" fontId="3" fillId="0" borderId="3" xfId="5" applyFont="1" applyBorder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0" fillId="2" borderId="0" xfId="0" applyFont="1" applyFill="1"/>
    <xf numFmtId="0" fontId="3" fillId="2" borderId="1" xfId="5" applyFont="1" applyFill="1" applyBorder="1"/>
    <xf numFmtId="0" fontId="37" fillId="2" borderId="0" xfId="5" applyFont="1" applyFill="1"/>
    <xf numFmtId="0" fontId="44" fillId="2" borderId="0" xfId="0" applyFont="1" applyFill="1"/>
    <xf numFmtId="0" fontId="37" fillId="2" borderId="0" xfId="6" applyFont="1" applyFill="1" applyAlignment="1">
      <alignment horizontal="left"/>
    </xf>
    <xf numFmtId="0" fontId="45" fillId="2" borderId="0" xfId="0" applyFont="1" applyFill="1"/>
    <xf numFmtId="0" fontId="40" fillId="2" borderId="0" xfId="0" applyFont="1" applyFill="1" applyAlignment="1">
      <alignment horizontal="center" vertical="center" wrapText="1"/>
    </xf>
    <xf numFmtId="0" fontId="38" fillId="2" borderId="0" xfId="5" applyFont="1" applyFill="1" applyAlignment="1">
      <alignment horizontal="center" vertical="center"/>
    </xf>
    <xf numFmtId="0" fontId="37" fillId="2" borderId="0" xfId="6" applyFont="1" applyFill="1" applyAlignment="1">
      <alignment horizontal="left" vertical="center"/>
    </xf>
    <xf numFmtId="0" fontId="37" fillId="2" borderId="0" xfId="6" applyFont="1" applyFill="1" applyAlignment="1">
      <alignment horizontal="center" vertical="center"/>
    </xf>
    <xf numFmtId="0" fontId="33" fillId="2" borderId="0" xfId="6" applyFont="1" applyFill="1" applyAlignment="1">
      <alignment vertical="center"/>
    </xf>
    <xf numFmtId="0" fontId="37" fillId="2" borderId="0" xfId="5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37" fillId="2" borderId="0" xfId="0" applyFont="1" applyFill="1"/>
    <xf numFmtId="0" fontId="17" fillId="2" borderId="0" xfId="5" applyFont="1" applyFill="1" applyAlignment="1">
      <alignment horizontal="center" vertical="center" wrapText="1"/>
    </xf>
    <xf numFmtId="0" fontId="46" fillId="2" borderId="0" xfId="6" applyFont="1" applyFill="1" applyAlignment="1">
      <alignment horizontal="center" vertical="center"/>
    </xf>
    <xf numFmtId="0" fontId="33" fillId="2" borderId="0" xfId="6" applyFont="1" applyFill="1"/>
    <xf numFmtId="0" fontId="3" fillId="2" borderId="0" xfId="15" applyFill="1" applyAlignment="1">
      <alignment horizontal="center" vertical="center"/>
    </xf>
    <xf numFmtId="0" fontId="29" fillId="0" borderId="11" xfId="6" applyFont="1" applyBorder="1" applyAlignment="1">
      <alignment horizontal="left" vertical="center" indent="1"/>
    </xf>
    <xf numFmtId="0" fontId="29" fillId="0" borderId="3" xfId="0" applyFont="1" applyBorder="1" applyAlignment="1">
      <alignment horizontal="center" vertical="center"/>
    </xf>
    <xf numFmtId="0" fontId="29" fillId="0" borderId="3" xfId="5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1" fillId="0" borderId="3" xfId="6" applyFont="1" applyBorder="1" applyAlignment="1">
      <alignment horizontal="center" vertical="center"/>
    </xf>
    <xf numFmtId="0" fontId="31" fillId="0" borderId="11" xfId="6" applyFont="1" applyBorder="1" applyAlignment="1">
      <alignment horizontal="left" vertical="center"/>
    </xf>
    <xf numFmtId="0" fontId="10" fillId="2" borderId="3" xfId="5" applyFont="1" applyFill="1" applyBorder="1" applyAlignment="1">
      <alignment vertical="center" wrapText="1"/>
    </xf>
    <xf numFmtId="0" fontId="7" fillId="0" borderId="3" xfId="6" applyFont="1" applyBorder="1" applyAlignment="1">
      <alignment horizontal="left" vertical="center"/>
    </xf>
    <xf numFmtId="0" fontId="3" fillId="0" borderId="3" xfId="6" applyFont="1" applyBorder="1" applyAlignment="1">
      <alignment vertical="center"/>
    </xf>
    <xf numFmtId="0" fontId="7" fillId="2" borderId="3" xfId="6" applyFont="1" applyFill="1" applyBorder="1" applyAlignment="1">
      <alignment horizontal="left" vertical="center"/>
    </xf>
    <xf numFmtId="0" fontId="3" fillId="2" borderId="11" xfId="6" quotePrefix="1" applyFont="1" applyFill="1" applyBorder="1" applyAlignment="1">
      <alignment horizontal="center" vertical="center"/>
    </xf>
    <xf numFmtId="0" fontId="3" fillId="2" borderId="3" xfId="6" quotePrefix="1" applyFont="1" applyFill="1" applyBorder="1" applyAlignment="1">
      <alignment horizontal="center" vertical="center"/>
    </xf>
    <xf numFmtId="167" fontId="7" fillId="7" borderId="11" xfId="16" quotePrefix="1" applyNumberFormat="1" applyFont="1" applyFill="1" applyBorder="1" applyAlignment="1">
      <alignment horizontal="center" vertical="center"/>
    </xf>
    <xf numFmtId="167" fontId="7" fillId="7" borderId="3" xfId="16" quotePrefix="1" applyNumberFormat="1" applyFont="1" applyFill="1" applyBorder="1" applyAlignment="1">
      <alignment horizontal="center" vertical="center"/>
    </xf>
    <xf numFmtId="167" fontId="3" fillId="7" borderId="11" xfId="16" quotePrefix="1" applyNumberFormat="1" applyFont="1" applyFill="1" applyBorder="1" applyAlignment="1">
      <alignment horizontal="center" vertical="center"/>
    </xf>
    <xf numFmtId="167" fontId="3" fillId="7" borderId="3" xfId="16" quotePrefix="1" applyNumberFormat="1" applyFont="1" applyFill="1" applyBorder="1" applyAlignment="1">
      <alignment horizontal="center" vertical="center"/>
    </xf>
    <xf numFmtId="167" fontId="3" fillId="2" borderId="11" xfId="16" quotePrefix="1" applyNumberFormat="1" applyFont="1" applyFill="1" applyBorder="1" applyAlignment="1">
      <alignment horizontal="center" vertical="center"/>
    </xf>
    <xf numFmtId="167" fontId="3" fillId="2" borderId="3" xfId="16" applyNumberFormat="1" applyFont="1" applyFill="1" applyBorder="1" applyAlignment="1">
      <alignment horizontal="justify" vertical="center"/>
    </xf>
    <xf numFmtId="167" fontId="3" fillId="2" borderId="3" xfId="16" applyNumberFormat="1" applyFont="1" applyFill="1" applyBorder="1" applyAlignment="1">
      <alignment horizontal="center" vertical="center"/>
    </xf>
    <xf numFmtId="167" fontId="3" fillId="2" borderId="3" xfId="16" quotePrefix="1" applyNumberFormat="1" applyFont="1" applyFill="1" applyBorder="1" applyAlignment="1">
      <alignment horizontal="center" vertical="center"/>
    </xf>
    <xf numFmtId="167" fontId="3" fillId="2" borderId="3" xfId="16" quotePrefix="1" applyNumberFormat="1" applyFont="1" applyFill="1" applyBorder="1" applyAlignment="1">
      <alignment horizontal="center"/>
    </xf>
    <xf numFmtId="167" fontId="3" fillId="2" borderId="3" xfId="16" applyNumberFormat="1" applyFont="1" applyFill="1" applyBorder="1" applyAlignment="1">
      <alignment horizontal="center"/>
    </xf>
    <xf numFmtId="167" fontId="3" fillId="2" borderId="3" xfId="16" applyNumberFormat="1" applyFont="1" applyFill="1" applyBorder="1" applyAlignment="1">
      <alignment horizontal="center" wrapText="1"/>
    </xf>
    <xf numFmtId="167" fontId="3" fillId="2" borderId="12" xfId="16" applyNumberFormat="1" applyFont="1" applyFill="1" applyBorder="1" applyAlignment="1">
      <alignment vertical="center"/>
    </xf>
    <xf numFmtId="0" fontId="4" fillId="2" borderId="3" xfId="6" applyFill="1" applyBorder="1" applyAlignment="1">
      <alignment horizontal="left" vertical="center"/>
    </xf>
    <xf numFmtId="0" fontId="3" fillId="13" borderId="3" xfId="6" applyFont="1" applyFill="1" applyBorder="1" applyAlignment="1">
      <alignment horizontal="center" vertical="center"/>
    </xf>
    <xf numFmtId="0" fontId="3" fillId="13" borderId="3" xfId="6" quotePrefix="1" applyFont="1" applyFill="1" applyBorder="1" applyAlignment="1">
      <alignment horizontal="center" vertical="center"/>
    </xf>
    <xf numFmtId="167" fontId="3" fillId="13" borderId="3" xfId="16" quotePrefix="1" applyNumberFormat="1" applyFont="1" applyFill="1" applyBorder="1" applyAlignment="1">
      <alignment horizontal="center" vertical="center"/>
    </xf>
    <xf numFmtId="167" fontId="3" fillId="13" borderId="3" xfId="16" applyNumberFormat="1" applyFont="1" applyFill="1" applyBorder="1" applyAlignment="1">
      <alignment horizontal="justify" vertical="center"/>
    </xf>
    <xf numFmtId="167" fontId="3" fillId="13" borderId="3" xfId="16" applyNumberFormat="1" applyFont="1" applyFill="1" applyBorder="1" applyAlignment="1">
      <alignment horizontal="center" vertical="center"/>
    </xf>
    <xf numFmtId="167" fontId="3" fillId="13" borderId="3" xfId="16" quotePrefix="1" applyNumberFormat="1" applyFont="1" applyFill="1" applyBorder="1" applyAlignment="1">
      <alignment horizontal="center"/>
    </xf>
    <xf numFmtId="167" fontId="3" fillId="13" borderId="3" xfId="16" applyNumberFormat="1" applyFont="1" applyFill="1" applyBorder="1" applyAlignment="1">
      <alignment horizontal="center"/>
    </xf>
    <xf numFmtId="167" fontId="3" fillId="13" borderId="3" xfId="16" applyNumberFormat="1" applyFont="1" applyFill="1" applyBorder="1" applyAlignment="1">
      <alignment horizontal="center" wrapText="1"/>
    </xf>
    <xf numFmtId="167" fontId="17" fillId="2" borderId="0" xfId="6" applyNumberFormat="1" applyFont="1" applyFill="1"/>
    <xf numFmtId="167" fontId="3" fillId="2" borderId="0" xfId="6" applyNumberFormat="1" applyFont="1" applyFill="1"/>
    <xf numFmtId="0" fontId="17" fillId="2" borderId="0" xfId="5" applyFont="1" applyFill="1" applyAlignment="1">
      <alignment wrapText="1"/>
    </xf>
    <xf numFmtId="0" fontId="3" fillId="12" borderId="3" xfId="5" applyFont="1" applyFill="1" applyBorder="1" applyAlignment="1">
      <alignment horizontal="center" vertical="center"/>
    </xf>
    <xf numFmtId="0" fontId="37" fillId="0" borderId="3" xfId="6" applyFont="1" applyBorder="1" applyAlignment="1">
      <alignment horizontal="center" vertical="center"/>
    </xf>
    <xf numFmtId="0" fontId="5" fillId="2" borderId="0" xfId="5" applyFont="1" applyFill="1" applyAlignment="1">
      <alignment horizontal="left"/>
    </xf>
    <xf numFmtId="0" fontId="6" fillId="2" borderId="0" xfId="15" applyFont="1" applyFill="1" applyAlignment="1">
      <alignment horizontal="left" vertical="center" wrapText="1"/>
    </xf>
    <xf numFmtId="0" fontId="3" fillId="2" borderId="0" xfId="15" applyFill="1" applyAlignment="1">
      <alignment horizontal="left"/>
    </xf>
    <xf numFmtId="0" fontId="8" fillId="2" borderId="0" xfId="15" applyFont="1" applyFill="1" applyAlignment="1">
      <alignment horizontal="left"/>
    </xf>
    <xf numFmtId="0" fontId="4" fillId="2" borderId="0" xfId="6" applyFill="1" applyAlignment="1">
      <alignment horizontal="left"/>
    </xf>
    <xf numFmtId="0" fontId="14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7" fillId="15" borderId="3" xfId="5" applyFont="1" applyFill="1" applyBorder="1" applyAlignment="1">
      <alignment horizontal="center" vertical="center"/>
    </xf>
    <xf numFmtId="0" fontId="3" fillId="0" borderId="0" xfId="5" applyFont="1" applyAlignment="1">
      <alignment horizontal="center"/>
    </xf>
    <xf numFmtId="0" fontId="3" fillId="2" borderId="0" xfId="6" applyFont="1" applyFill="1" applyAlignment="1">
      <alignment vertical="top" wrapText="1"/>
    </xf>
    <xf numFmtId="0" fontId="4" fillId="2" borderId="0" xfId="6" applyFill="1" applyAlignment="1">
      <alignment horizontal="left" vertical="center"/>
    </xf>
    <xf numFmtId="0" fontId="7" fillId="16" borderId="3" xfId="0" applyFont="1" applyFill="1" applyBorder="1" applyAlignment="1">
      <alignment horizontal="left" vertical="center"/>
    </xf>
    <xf numFmtId="0" fontId="7" fillId="17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3" fillId="2" borderId="8" xfId="6" applyFont="1" applyFill="1" applyBorder="1" applyAlignment="1">
      <alignment horizontal="center" vertical="center" wrapText="1"/>
    </xf>
    <xf numFmtId="0" fontId="37" fillId="2" borderId="0" xfId="6" applyFont="1" applyFill="1" applyAlignment="1">
      <alignment vertical="center"/>
    </xf>
    <xf numFmtId="0" fontId="7" fillId="2" borderId="0" xfId="6" applyFont="1" applyFill="1" applyAlignment="1">
      <alignment horizontal="center"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center" vertical="top"/>
    </xf>
    <xf numFmtId="0" fontId="17" fillId="2" borderId="0" xfId="6" applyFont="1" applyFill="1" applyAlignment="1">
      <alignment horizontal="center"/>
    </xf>
    <xf numFmtId="0" fontId="20" fillId="2" borderId="0" xfId="6" applyFont="1" applyFill="1" applyAlignment="1">
      <alignment horizontal="center" vertical="top"/>
    </xf>
    <xf numFmtId="0" fontId="6" fillId="2" borderId="0" xfId="6" applyFont="1" applyFill="1" applyAlignment="1">
      <alignment horizontal="center"/>
    </xf>
    <xf numFmtId="0" fontId="51" fillId="2" borderId="0" xfId="5" applyFont="1" applyFill="1"/>
    <xf numFmtId="0" fontId="50" fillId="2" borderId="0" xfId="0" applyFont="1" applyFill="1"/>
    <xf numFmtId="0" fontId="52" fillId="2" borderId="0" xfId="5" applyFont="1" applyFill="1" applyAlignment="1">
      <alignment horizontal="center" vertical="center" wrapText="1"/>
    </xf>
    <xf numFmtId="0" fontId="53" fillId="2" borderId="0" xfId="5" applyFont="1" applyFill="1" applyAlignment="1">
      <alignment wrapText="1"/>
    </xf>
    <xf numFmtId="0" fontId="19" fillId="2" borderId="0" xfId="5" applyFont="1" applyFill="1"/>
    <xf numFmtId="0" fontId="54" fillId="2" borderId="0" xfId="5" applyFont="1" applyFill="1"/>
    <xf numFmtId="0" fontId="55" fillId="2" borderId="0" xfId="6" applyFont="1" applyFill="1" applyAlignment="1">
      <alignment vertical="center"/>
    </xf>
    <xf numFmtId="0" fontId="56" fillId="2" borderId="0" xfId="0" applyFont="1" applyFill="1"/>
    <xf numFmtId="0" fontId="54" fillId="2" borderId="0" xfId="6" applyFont="1" applyFill="1"/>
    <xf numFmtId="0" fontId="3" fillId="13" borderId="3" xfId="5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4" fillId="0" borderId="3" xfId="6" applyBorder="1" applyAlignment="1">
      <alignment vertical="center"/>
    </xf>
    <xf numFmtId="0" fontId="4" fillId="0" borderId="3" xfId="6" applyBorder="1" applyAlignment="1">
      <alignment horizontal="center" vertical="center"/>
    </xf>
    <xf numFmtId="0" fontId="4" fillId="0" borderId="0" xfId="6" applyAlignment="1">
      <alignment vertical="center"/>
    </xf>
    <xf numFmtId="0" fontId="4" fillId="0" borderId="0" xfId="6" applyAlignment="1">
      <alignment horizontal="center" vertical="center"/>
    </xf>
    <xf numFmtId="0" fontId="3" fillId="13" borderId="3" xfId="6" applyFont="1" applyFill="1" applyBorder="1" applyAlignment="1">
      <alignment horizontal="center"/>
    </xf>
    <xf numFmtId="0" fontId="4" fillId="13" borderId="3" xfId="6" applyFill="1" applyBorder="1" applyAlignment="1">
      <alignment horizontal="center" vertical="center"/>
    </xf>
    <xf numFmtId="167" fontId="3" fillId="2" borderId="0" xfId="16" applyNumberFormat="1" applyFont="1" applyFill="1" applyAlignment="1">
      <alignment horizontal="center" wrapText="1"/>
    </xf>
    <xf numFmtId="167" fontId="10" fillId="2" borderId="3" xfId="16" applyNumberFormat="1" applyFont="1" applyFill="1" applyBorder="1" applyAlignment="1">
      <alignment horizontal="center" vertical="center" wrapText="1"/>
    </xf>
    <xf numFmtId="167" fontId="10" fillId="6" borderId="3" xfId="16" applyNumberFormat="1" applyFont="1" applyFill="1" applyBorder="1" applyAlignment="1">
      <alignment horizontal="center"/>
    </xf>
    <xf numFmtId="167" fontId="7" fillId="6" borderId="11" xfId="16" applyNumberFormat="1" applyFont="1" applyFill="1" applyBorder="1" applyAlignment="1">
      <alignment horizontal="center" vertical="center" wrapText="1"/>
    </xf>
    <xf numFmtId="167" fontId="10" fillId="0" borderId="3" xfId="16" applyNumberFormat="1" applyFont="1" applyBorder="1" applyAlignment="1">
      <alignment horizontal="center"/>
    </xf>
    <xf numFmtId="167" fontId="9" fillId="0" borderId="0" xfId="16" applyNumberFormat="1" applyFont="1" applyAlignment="1">
      <alignment horizontal="center"/>
    </xf>
    <xf numFmtId="167" fontId="10" fillId="0" borderId="0" xfId="16" applyNumberFormat="1" applyFont="1" applyAlignment="1">
      <alignment horizontal="center"/>
    </xf>
    <xf numFmtId="167" fontId="3" fillId="2" borderId="0" xfId="16" applyNumberFormat="1" applyFont="1" applyFill="1" applyAlignment="1">
      <alignment horizontal="center" vertical="center"/>
    </xf>
    <xf numFmtId="167" fontId="38" fillId="2" borderId="0" xfId="16" applyNumberFormat="1" applyFont="1" applyFill="1" applyAlignment="1">
      <alignment horizontal="center"/>
    </xf>
    <xf numFmtId="167" fontId="15" fillId="2" borderId="0" xfId="16" applyNumberFormat="1" applyFont="1" applyFill="1" applyAlignment="1">
      <alignment horizontal="center" vertical="top"/>
    </xf>
    <xf numFmtId="167" fontId="3" fillId="2" borderId="0" xfId="16" applyNumberFormat="1" applyFont="1" applyFill="1" applyAlignment="1">
      <alignment horizontal="center"/>
    </xf>
    <xf numFmtId="167" fontId="6" fillId="2" borderId="0" xfId="16" applyNumberFormat="1" applyFont="1" applyFill="1" applyAlignment="1">
      <alignment horizontal="center" wrapText="1"/>
    </xf>
    <xf numFmtId="167" fontId="6" fillId="2" borderId="0" xfId="16" applyNumberFormat="1" applyFont="1" applyFill="1" applyAlignment="1">
      <alignment horizontal="center"/>
    </xf>
    <xf numFmtId="167" fontId="37" fillId="2" borderId="0" xfId="16" applyNumberFormat="1" applyFont="1" applyFill="1" applyAlignment="1">
      <alignment horizontal="center" wrapText="1"/>
    </xf>
    <xf numFmtId="167" fontId="3" fillId="2" borderId="3" xfId="16" applyNumberFormat="1" applyFont="1" applyFill="1" applyBorder="1" applyAlignment="1">
      <alignment horizontal="center" vertical="center" wrapText="1"/>
    </xf>
    <xf numFmtId="167" fontId="10" fillId="2" borderId="13" xfId="16" applyNumberFormat="1" applyFont="1" applyFill="1" applyBorder="1" applyAlignment="1">
      <alignment horizontal="center" vertical="center" wrapText="1"/>
    </xf>
    <xf numFmtId="167" fontId="10" fillId="2" borderId="1" xfId="16" applyNumberFormat="1" applyFont="1" applyFill="1" applyBorder="1" applyAlignment="1">
      <alignment horizontal="center" vertical="center" wrapText="1"/>
    </xf>
    <xf numFmtId="167" fontId="10" fillId="2" borderId="10" xfId="16" applyNumberFormat="1" applyFont="1" applyFill="1" applyBorder="1" applyAlignment="1">
      <alignment horizontal="center" vertical="center" wrapText="1"/>
    </xf>
    <xf numFmtId="167" fontId="10" fillId="2" borderId="3" xfId="16" applyNumberFormat="1" applyFont="1" applyFill="1" applyBorder="1" applyAlignment="1">
      <alignment horizontal="center" vertical="center"/>
    </xf>
    <xf numFmtId="167" fontId="10" fillId="2" borderId="11" xfId="16" applyNumberFormat="1" applyFont="1" applyFill="1" applyBorder="1" applyAlignment="1">
      <alignment horizontal="center" vertical="center" wrapText="1"/>
    </xf>
    <xf numFmtId="167" fontId="9" fillId="6" borderId="3" xfId="16" applyNumberFormat="1" applyFont="1" applyFill="1" applyBorder="1" applyAlignment="1">
      <alignment horizontal="center"/>
    </xf>
    <xf numFmtId="167" fontId="3" fillId="11" borderId="3" xfId="16" applyNumberFormat="1" applyFont="1" applyFill="1" applyBorder="1" applyAlignment="1">
      <alignment horizontal="center"/>
    </xf>
    <xf numFmtId="167" fontId="10" fillId="6" borderId="11" xfId="16" applyNumberFormat="1" applyFont="1" applyFill="1" applyBorder="1" applyAlignment="1">
      <alignment horizontal="center"/>
    </xf>
    <xf numFmtId="167" fontId="7" fillId="11" borderId="11" xfId="16" applyNumberFormat="1" applyFont="1" applyFill="1" applyBorder="1" applyAlignment="1">
      <alignment horizontal="center" vertical="center" wrapText="1"/>
    </xf>
    <xf numFmtId="167" fontId="7" fillId="6" borderId="3" xfId="16" applyNumberFormat="1" applyFont="1" applyFill="1" applyBorder="1" applyAlignment="1">
      <alignment horizontal="center" vertical="center" wrapText="1"/>
    </xf>
    <xf numFmtId="167" fontId="3" fillId="6" borderId="3" xfId="16" applyNumberFormat="1" applyFont="1" applyFill="1" applyBorder="1" applyAlignment="1">
      <alignment horizontal="center"/>
    </xf>
    <xf numFmtId="167" fontId="3" fillId="0" borderId="11" xfId="16" applyNumberFormat="1" applyFont="1" applyBorder="1" applyAlignment="1">
      <alignment horizontal="center"/>
    </xf>
    <xf numFmtId="167" fontId="3" fillId="0" borderId="3" xfId="16" applyNumberFormat="1" applyFont="1" applyBorder="1" applyAlignment="1">
      <alignment horizontal="center"/>
    </xf>
    <xf numFmtId="167" fontId="3" fillId="0" borderId="8" xfId="16" applyNumberFormat="1" applyFont="1" applyBorder="1" applyAlignment="1">
      <alignment horizontal="center"/>
    </xf>
    <xf numFmtId="167" fontId="10" fillId="0" borderId="11" xfId="16" applyNumberFormat="1" applyFont="1" applyBorder="1" applyAlignment="1">
      <alignment horizontal="center"/>
    </xf>
    <xf numFmtId="167" fontId="7" fillId="12" borderId="11" xfId="16" applyNumberFormat="1" applyFont="1" applyFill="1" applyBorder="1" applyAlignment="1">
      <alignment horizontal="center" vertical="center" wrapText="1"/>
    </xf>
    <xf numFmtId="167" fontId="3" fillId="12" borderId="11" xfId="16" applyNumberFormat="1" applyFont="1" applyFill="1" applyBorder="1" applyAlignment="1">
      <alignment horizontal="center"/>
    </xf>
    <xf numFmtId="167" fontId="7" fillId="12" borderId="3" xfId="16" applyNumberFormat="1" applyFont="1" applyFill="1" applyBorder="1" applyAlignment="1">
      <alignment horizontal="center" vertical="center" wrapText="1"/>
    </xf>
    <xf numFmtId="167" fontId="3" fillId="0" borderId="3" xfId="16" applyNumberFormat="1" applyFont="1" applyBorder="1" applyAlignment="1">
      <alignment horizontal="center" vertical="center"/>
    </xf>
    <xf numFmtId="167" fontId="3" fillId="2" borderId="11" xfId="16" applyNumberFormat="1" applyFont="1" applyFill="1" applyBorder="1" applyAlignment="1">
      <alignment horizontal="center"/>
    </xf>
    <xf numFmtId="167" fontId="10" fillId="2" borderId="3" xfId="16" applyNumberFormat="1" applyFont="1" applyFill="1" applyBorder="1" applyAlignment="1">
      <alignment horizontal="center"/>
    </xf>
    <xf numFmtId="167" fontId="3" fillId="2" borderId="8" xfId="16" applyNumberFormat="1" applyFont="1" applyFill="1" applyBorder="1" applyAlignment="1">
      <alignment horizontal="center"/>
    </xf>
    <xf numFmtId="167" fontId="10" fillId="0" borderId="13" xfId="16" applyNumberFormat="1" applyFont="1" applyBorder="1" applyAlignment="1">
      <alignment horizontal="center" vertical="center"/>
    </xf>
    <xf numFmtId="167" fontId="3" fillId="0" borderId="0" xfId="16" applyNumberFormat="1" applyFont="1" applyAlignment="1">
      <alignment horizontal="center"/>
    </xf>
    <xf numFmtId="167" fontId="10" fillId="0" borderId="0" xfId="16" applyNumberFormat="1" applyFont="1" applyAlignment="1">
      <alignment horizontal="center" vertical="center"/>
    </xf>
    <xf numFmtId="167" fontId="4" fillId="2" borderId="0" xfId="16" applyNumberFormat="1" applyFont="1" applyFill="1" applyAlignment="1">
      <alignment horizontal="center" vertical="center"/>
    </xf>
    <xf numFmtId="167" fontId="14" fillId="2" borderId="0" xfId="16" applyNumberFormat="1" applyFont="1" applyFill="1" applyAlignment="1">
      <alignment horizontal="center" vertical="center"/>
    </xf>
    <xf numFmtId="167" fontId="10" fillId="2" borderId="0" xfId="16" applyNumberFormat="1" applyFont="1" applyFill="1" applyAlignment="1">
      <alignment horizontal="center"/>
    </xf>
    <xf numFmtId="167" fontId="37" fillId="2" borderId="0" xfId="16" applyNumberFormat="1" applyFont="1" applyFill="1" applyAlignment="1">
      <alignment horizontal="center"/>
    </xf>
    <xf numFmtId="167" fontId="15" fillId="2" borderId="0" xfId="16" applyNumberFormat="1" applyFont="1" applyFill="1" applyAlignment="1">
      <alignment horizontal="center"/>
    </xf>
    <xf numFmtId="167" fontId="34" fillId="2" borderId="0" xfId="16" applyNumberFormat="1" applyFont="1" applyFill="1" applyAlignment="1">
      <alignment horizontal="center"/>
    </xf>
    <xf numFmtId="167" fontId="3" fillId="2" borderId="0" xfId="16" applyNumberFormat="1" applyFont="1" applyFill="1" applyAlignment="1">
      <alignment horizontal="center" vertical="center" wrapText="1"/>
    </xf>
    <xf numFmtId="167" fontId="43" fillId="2" borderId="0" xfId="16" applyNumberFormat="1" applyFont="1" applyFill="1" applyAlignment="1">
      <alignment horizontal="center" vertical="center"/>
    </xf>
    <xf numFmtId="167" fontId="11" fillId="2" borderId="0" xfId="16" applyNumberFormat="1" applyFont="1" applyFill="1" applyAlignment="1">
      <alignment horizontal="center" vertical="center"/>
    </xf>
    <xf numFmtId="167" fontId="14" fillId="2" borderId="0" xfId="16" applyNumberFormat="1" applyFont="1" applyFill="1" applyAlignment="1">
      <alignment horizontal="center"/>
    </xf>
    <xf numFmtId="167" fontId="13" fillId="2" borderId="0" xfId="16" applyNumberFormat="1" applyFont="1" applyFill="1" applyAlignment="1">
      <alignment horizontal="center" vertical="center"/>
    </xf>
    <xf numFmtId="167" fontId="17" fillId="2" borderId="0" xfId="16" applyNumberFormat="1" applyFont="1" applyFill="1" applyAlignment="1">
      <alignment horizontal="center"/>
    </xf>
    <xf numFmtId="0" fontId="3" fillId="18" borderId="3" xfId="6" applyFont="1" applyFill="1" applyBorder="1" applyAlignment="1">
      <alignment horizontal="center" vertical="center"/>
    </xf>
    <xf numFmtId="167" fontId="10" fillId="18" borderId="3" xfId="16" applyNumberFormat="1" applyFont="1" applyFill="1" applyBorder="1" applyAlignment="1">
      <alignment horizontal="center" vertical="center"/>
    </xf>
    <xf numFmtId="167" fontId="9" fillId="18" borderId="3" xfId="16" applyNumberFormat="1" applyFont="1" applyFill="1" applyBorder="1" applyAlignment="1">
      <alignment horizontal="center"/>
    </xf>
    <xf numFmtId="167" fontId="10" fillId="18" borderId="3" xfId="16" applyNumberFormat="1" applyFont="1" applyFill="1" applyBorder="1" applyAlignment="1">
      <alignment horizontal="center"/>
    </xf>
    <xf numFmtId="167" fontId="3" fillId="18" borderId="3" xfId="16" applyNumberFormat="1" applyFont="1" applyFill="1" applyBorder="1" applyAlignment="1">
      <alignment horizontal="center"/>
    </xf>
    <xf numFmtId="167" fontId="3" fillId="2" borderId="0" xfId="16" applyNumberFormat="1" applyFont="1" applyFill="1" applyAlignment="1">
      <alignment horizontal="left" indent="6"/>
    </xf>
    <xf numFmtId="167" fontId="14" fillId="2" borderId="0" xfId="16" applyNumberFormat="1" applyFont="1" applyFill="1" applyAlignment="1">
      <alignment horizontal="left" indent="6"/>
    </xf>
    <xf numFmtId="167" fontId="11" fillId="2" borderId="0" xfId="16" applyNumberFormat="1" applyFont="1" applyFill="1" applyAlignment="1">
      <alignment horizontal="left" vertical="center" indent="6"/>
    </xf>
    <xf numFmtId="167" fontId="3" fillId="2" borderId="0" xfId="16" applyNumberFormat="1" applyFont="1" applyFill="1" applyAlignment="1">
      <alignment horizontal="left" vertical="center" indent="6"/>
    </xf>
    <xf numFmtId="167" fontId="4" fillId="2" borderId="0" xfId="16" applyNumberFormat="1" applyFont="1" applyFill="1" applyAlignment="1">
      <alignment horizontal="left" vertical="center" indent="6"/>
    </xf>
    <xf numFmtId="0" fontId="40" fillId="2" borderId="0" xfId="0" applyFont="1" applyFill="1" applyAlignment="1">
      <alignment horizontal="center"/>
    </xf>
    <xf numFmtId="0" fontId="38" fillId="2" borderId="0" xfId="5" applyFont="1" applyFill="1" applyAlignment="1">
      <alignment horizontal="center"/>
    </xf>
    <xf numFmtId="0" fontId="17" fillId="2" borderId="0" xfId="5" applyFont="1" applyFill="1" applyAlignment="1">
      <alignment horizontal="center" wrapText="1"/>
    </xf>
    <xf numFmtId="0" fontId="45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6" applyFont="1" applyFill="1" applyAlignment="1">
      <alignment horizontal="center"/>
    </xf>
    <xf numFmtId="166" fontId="40" fillId="2" borderId="0" xfId="0" applyNumberFormat="1" applyFont="1" applyFill="1"/>
    <xf numFmtId="167" fontId="40" fillId="2" borderId="0" xfId="0" applyNumberFormat="1" applyFont="1" applyFill="1"/>
    <xf numFmtId="0" fontId="7" fillId="2" borderId="3" xfId="6" quotePrefix="1" applyFont="1" applyFill="1" applyBorder="1" applyAlignment="1">
      <alignment horizontal="center" vertical="center"/>
    </xf>
    <xf numFmtId="0" fontId="58" fillId="20" borderId="20" xfId="0" applyFont="1" applyFill="1" applyBorder="1" applyAlignment="1">
      <alignment horizontal="center" vertical="center"/>
    </xf>
    <xf numFmtId="0" fontId="59" fillId="19" borderId="0" xfId="0" applyFont="1" applyFill="1" applyAlignment="1">
      <alignment vertical="center"/>
    </xf>
    <xf numFmtId="0" fontId="59" fillId="19" borderId="21" xfId="0" applyFont="1" applyFill="1" applyBorder="1"/>
    <xf numFmtId="0" fontId="58" fillId="20" borderId="20" xfId="0" applyFont="1" applyFill="1" applyBorder="1" applyAlignment="1">
      <alignment horizontal="center"/>
    </xf>
    <xf numFmtId="0" fontId="59" fillId="19" borderId="20" xfId="0" applyFont="1" applyFill="1" applyBorder="1"/>
    <xf numFmtId="0" fontId="57" fillId="19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left" vertical="center" wrapText="1"/>
    </xf>
    <xf numFmtId="0" fontId="16" fillId="19" borderId="22" xfId="0" applyFont="1" applyFill="1" applyBorder="1" applyAlignment="1">
      <alignment vertical="center"/>
    </xf>
    <xf numFmtId="0" fontId="16" fillId="19" borderId="23" xfId="0" applyFont="1" applyFill="1" applyBorder="1"/>
    <xf numFmtId="0" fontId="16" fillId="19" borderId="23" xfId="0" applyFont="1" applyFill="1" applyBorder="1" applyAlignment="1">
      <alignment vertical="center"/>
    </xf>
    <xf numFmtId="0" fontId="17" fillId="2" borderId="0" xfId="6" applyFont="1" applyFill="1" applyAlignment="1">
      <alignment vertical="center"/>
    </xf>
    <xf numFmtId="0" fontId="17" fillId="2" borderId="3" xfId="6" applyFont="1" applyFill="1" applyBorder="1" applyAlignment="1">
      <alignment horizontal="center" vertical="center"/>
    </xf>
    <xf numFmtId="0" fontId="57" fillId="22" borderId="21" xfId="0" applyFont="1" applyFill="1" applyBorder="1" applyAlignment="1">
      <alignment horizontal="center" vertical="center" wrapText="1"/>
    </xf>
    <xf numFmtId="0" fontId="34" fillId="21" borderId="3" xfId="6" applyFont="1" applyFill="1" applyBorder="1" applyAlignment="1">
      <alignment horizontal="center" vertical="center"/>
    </xf>
    <xf numFmtId="0" fontId="34" fillId="2" borderId="0" xfId="6" applyFont="1" applyFill="1" applyAlignment="1">
      <alignment vertical="center"/>
    </xf>
    <xf numFmtId="0" fontId="59" fillId="19" borderId="20" xfId="0" applyFont="1" applyFill="1" applyBorder="1" applyAlignment="1">
      <alignment vertical="center" wrapText="1"/>
    </xf>
    <xf numFmtId="0" fontId="59" fillId="22" borderId="21" xfId="0" applyFont="1" applyFill="1" applyBorder="1"/>
    <xf numFmtId="0" fontId="16" fillId="22" borderId="23" xfId="0" applyFont="1" applyFill="1" applyBorder="1" applyAlignment="1">
      <alignment vertical="center"/>
    </xf>
    <xf numFmtId="0" fontId="16" fillId="22" borderId="23" xfId="0" applyFont="1" applyFill="1" applyBorder="1"/>
    <xf numFmtId="0" fontId="57" fillId="23" borderId="26" xfId="0" applyFont="1" applyFill="1" applyBorder="1" applyAlignment="1">
      <alignment horizontal="center" vertical="center" wrapText="1"/>
    </xf>
    <xf numFmtId="0" fontId="34" fillId="24" borderId="3" xfId="6" applyFont="1" applyFill="1" applyBorder="1" applyAlignment="1">
      <alignment horizontal="center" vertical="center"/>
    </xf>
    <xf numFmtId="0" fontId="59" fillId="24" borderId="3" xfId="0" applyFont="1" applyFill="1" applyBorder="1" applyAlignment="1">
      <alignment horizontal="center" vertical="center"/>
    </xf>
    <xf numFmtId="0" fontId="34" fillId="24" borderId="3" xfId="0" applyFont="1" applyFill="1" applyBorder="1" applyAlignment="1">
      <alignment horizontal="center" vertical="center"/>
    </xf>
    <xf numFmtId="0" fontId="60" fillId="2" borderId="0" xfId="0" applyFont="1" applyFill="1"/>
    <xf numFmtId="0" fontId="61" fillId="2" borderId="0" xfId="0" applyFont="1" applyFill="1"/>
    <xf numFmtId="0" fontId="38" fillId="2" borderId="0" xfId="6" applyFont="1" applyFill="1" applyAlignment="1">
      <alignment horizontal="left" vertical="center"/>
    </xf>
    <xf numFmtId="0" fontId="47" fillId="2" borderId="0" xfId="6" applyFont="1" applyFill="1" applyAlignment="1">
      <alignment horizontal="center" vertical="center"/>
    </xf>
    <xf numFmtId="0" fontId="38" fillId="2" borderId="0" xfId="6" applyFont="1" applyFill="1" applyAlignment="1">
      <alignment vertical="center"/>
    </xf>
    <xf numFmtId="0" fontId="38" fillId="2" borderId="0" xfId="6" applyFont="1" applyFill="1"/>
    <xf numFmtId="0" fontId="38" fillId="2" borderId="0" xfId="6" applyFont="1" applyFill="1" applyAlignment="1">
      <alignment horizontal="left"/>
    </xf>
    <xf numFmtId="0" fontId="61" fillId="2" borderId="0" xfId="0" applyFont="1" applyFill="1" applyAlignment="1">
      <alignment horizontal="center" vertical="center"/>
    </xf>
    <xf numFmtId="0" fontId="38" fillId="2" borderId="0" xfId="0" applyFont="1" applyFill="1"/>
    <xf numFmtId="0" fontId="12" fillId="0" borderId="3" xfId="0" applyFont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8" xfId="5" applyFont="1" applyFill="1" applyBorder="1" applyAlignment="1">
      <alignment horizontal="center" vertical="center" wrapText="1"/>
    </xf>
    <xf numFmtId="0" fontId="3" fillId="25" borderId="3" xfId="5" applyFont="1" applyFill="1" applyBorder="1" applyAlignment="1">
      <alignment horizontal="center" vertical="center"/>
    </xf>
    <xf numFmtId="0" fontId="7" fillId="26" borderId="3" xfId="0" applyFont="1" applyFill="1" applyBorder="1" applyAlignment="1">
      <alignment horizontal="left" vertical="center"/>
    </xf>
    <xf numFmtId="0" fontId="3" fillId="25" borderId="3" xfId="6" applyFont="1" applyFill="1" applyBorder="1" applyAlignment="1">
      <alignment horizontal="center" vertical="center"/>
    </xf>
    <xf numFmtId="0" fontId="16" fillId="28" borderId="20" xfId="0" applyFont="1" applyFill="1" applyBorder="1" applyAlignment="1">
      <alignment horizontal="center" vertical="center"/>
    </xf>
    <xf numFmtId="0" fontId="63" fillId="28" borderId="20" xfId="0" applyFont="1" applyFill="1" applyBorder="1" applyAlignment="1">
      <alignment horizontal="center" vertical="center"/>
    </xf>
    <xf numFmtId="0" fontId="16" fillId="19" borderId="20" xfId="0" applyFont="1" applyFill="1" applyBorder="1" applyAlignment="1">
      <alignment horizontal="center" vertical="center"/>
    </xf>
    <xf numFmtId="0" fontId="63" fillId="19" borderId="20" xfId="0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64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/>
    </xf>
    <xf numFmtId="0" fontId="64" fillId="0" borderId="20" xfId="0" applyFont="1" applyBorder="1" applyAlignment="1">
      <alignment horizontal="center" vertical="center"/>
    </xf>
    <xf numFmtId="0" fontId="57" fillId="19" borderId="20" xfId="0" applyFont="1" applyFill="1" applyBorder="1" applyAlignment="1">
      <alignment horizontal="left" vertical="center"/>
    </xf>
    <xf numFmtId="0" fontId="1" fillId="19" borderId="20" xfId="0" applyFont="1" applyFill="1" applyBorder="1" applyAlignment="1">
      <alignment vertical="center"/>
    </xf>
    <xf numFmtId="0" fontId="63" fillId="19" borderId="20" xfId="0" applyFont="1" applyFill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/>
    </xf>
    <xf numFmtId="0" fontId="58" fillId="0" borderId="20" xfId="0" applyFont="1" applyBorder="1" applyAlignment="1">
      <alignment horizontal="center" vertical="center"/>
    </xf>
    <xf numFmtId="0" fontId="59" fillId="19" borderId="20" xfId="0" applyFont="1" applyFill="1" applyBorder="1" applyAlignment="1">
      <alignment horizontal="center" vertical="center"/>
    </xf>
    <xf numFmtId="0" fontId="64" fillId="0" borderId="20" xfId="0" applyFont="1" applyBorder="1" applyAlignment="1">
      <alignment horizontal="left" vertical="center"/>
    </xf>
    <xf numFmtId="0" fontId="24" fillId="0" borderId="0" xfId="6" applyFont="1" applyAlignment="1">
      <alignment wrapText="1"/>
    </xf>
    <xf numFmtId="0" fontId="21" fillId="0" borderId="0" xfId="6" applyFont="1" applyAlignment="1">
      <alignment vertical="center"/>
    </xf>
    <xf numFmtId="0" fontId="21" fillId="0" borderId="3" xfId="6" applyFont="1" applyBorder="1" applyAlignment="1">
      <alignment horizontal="center" vertical="center" wrapText="1"/>
    </xf>
    <xf numFmtId="0" fontId="24" fillId="0" borderId="13" xfId="6" applyFont="1" applyBorder="1" applyAlignment="1">
      <alignment vertical="center"/>
    </xf>
    <xf numFmtId="0" fontId="24" fillId="0" borderId="14" xfId="6" applyFont="1" applyBorder="1" applyAlignment="1">
      <alignment vertical="center"/>
    </xf>
    <xf numFmtId="0" fontId="21" fillId="0" borderId="3" xfId="6" applyFont="1" applyBorder="1" applyAlignment="1">
      <alignment horizontal="center" vertical="center"/>
    </xf>
    <xf numFmtId="0" fontId="21" fillId="0" borderId="0" xfId="6" applyFont="1" applyAlignment="1">
      <alignment vertical="center" wrapText="1"/>
    </xf>
    <xf numFmtId="0" fontId="21" fillId="0" borderId="0" xfId="6" applyFont="1" applyAlignment="1">
      <alignment horizontal="center" wrapText="1"/>
    </xf>
    <xf numFmtId="0" fontId="63" fillId="21" borderId="20" xfId="0" applyFont="1" applyFill="1" applyBorder="1" applyAlignment="1">
      <alignment horizontal="center" vertical="center"/>
    </xf>
    <xf numFmtId="0" fontId="63" fillId="12" borderId="20" xfId="0" applyFont="1" applyFill="1" applyBorder="1" applyAlignment="1">
      <alignment horizontal="center" vertical="center"/>
    </xf>
    <xf numFmtId="167" fontId="3" fillId="2" borderId="0" xfId="6" applyNumberFormat="1" applyFont="1" applyFill="1" applyAlignment="1">
      <alignment vertical="center"/>
    </xf>
    <xf numFmtId="0" fontId="10" fillId="2" borderId="4" xfId="15" applyFont="1" applyFill="1" applyBorder="1" applyAlignment="1">
      <alignment vertical="center" wrapText="1"/>
    </xf>
    <xf numFmtId="0" fontId="10" fillId="2" borderId="8" xfId="15" applyFont="1" applyFill="1" applyBorder="1" applyAlignment="1">
      <alignment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11" xfId="5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0" fontId="7" fillId="9" borderId="3" xfId="6" applyFont="1" applyFill="1" applyBorder="1" applyAlignment="1">
      <alignment horizontal="left" vertical="center"/>
    </xf>
    <xf numFmtId="0" fontId="7" fillId="9" borderId="3" xfId="5" applyFont="1" applyFill="1" applyBorder="1" applyAlignment="1">
      <alignment horizontal="center" vertical="center"/>
    </xf>
    <xf numFmtId="0" fontId="7" fillId="9" borderId="11" xfId="5" applyFont="1" applyFill="1" applyBorder="1" applyAlignment="1">
      <alignment horizontal="center"/>
    </xf>
    <xf numFmtId="0" fontId="7" fillId="9" borderId="3" xfId="5" applyFont="1" applyFill="1" applyBorder="1" applyAlignment="1">
      <alignment horizontal="center"/>
    </xf>
    <xf numFmtId="0" fontId="7" fillId="10" borderId="3" xfId="6" applyFont="1" applyFill="1" applyBorder="1" applyAlignment="1">
      <alignment horizontal="left" vertical="center"/>
    </xf>
    <xf numFmtId="0" fontId="7" fillId="10" borderId="3" xfId="5" applyFont="1" applyFill="1" applyBorder="1" applyAlignment="1">
      <alignment horizontal="center" vertical="center"/>
    </xf>
    <xf numFmtId="0" fontId="7" fillId="10" borderId="11" xfId="5" applyFont="1" applyFill="1" applyBorder="1" applyAlignment="1">
      <alignment horizontal="center"/>
    </xf>
    <xf numFmtId="0" fontId="7" fillId="10" borderId="3" xfId="5" applyFont="1" applyFill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2" borderId="3" xfId="6" applyFont="1" applyFill="1" applyBorder="1" applyAlignment="1">
      <alignment horizontal="left" vertical="center"/>
    </xf>
    <xf numFmtId="0" fontId="3" fillId="2" borderId="11" xfId="5" applyFont="1" applyFill="1" applyBorder="1" applyAlignment="1">
      <alignment horizontal="center"/>
    </xf>
    <xf numFmtId="0" fontId="3" fillId="0" borderId="3" xfId="6" applyFont="1" applyBorder="1" applyAlignment="1">
      <alignment horizontal="left" vertical="center"/>
    </xf>
    <xf numFmtId="0" fontId="3" fillId="14" borderId="3" xfId="6" applyFont="1" applyFill="1" applyBorder="1" applyAlignment="1">
      <alignment horizontal="left" vertical="center" indent="2"/>
    </xf>
    <xf numFmtId="0" fontId="3" fillId="14" borderId="3" xfId="5" applyFont="1" applyFill="1" applyBorder="1" applyAlignment="1">
      <alignment horizontal="center" vertical="center"/>
    </xf>
    <xf numFmtId="0" fontId="3" fillId="14" borderId="11" xfId="5" applyFont="1" applyFill="1" applyBorder="1" applyAlignment="1">
      <alignment horizontal="center"/>
    </xf>
    <xf numFmtId="0" fontId="3" fillId="14" borderId="3" xfId="5" applyFont="1" applyFill="1" applyBorder="1" applyAlignment="1">
      <alignment horizontal="center"/>
    </xf>
    <xf numFmtId="0" fontId="3" fillId="0" borderId="0" xfId="6" applyFont="1" applyAlignment="1">
      <alignment horizontal="left" vertical="center" indent="2"/>
    </xf>
    <xf numFmtId="0" fontId="11" fillId="2" borderId="0" xfId="5" applyFont="1" applyFill="1" applyAlignment="1">
      <alignment horizontal="left" vertical="center"/>
    </xf>
    <xf numFmtId="0" fontId="7" fillId="2" borderId="3" xfId="5" applyFont="1" applyFill="1" applyBorder="1" applyAlignment="1">
      <alignment horizontal="center" vertical="center" wrapText="1"/>
    </xf>
    <xf numFmtId="166" fontId="7" fillId="2" borderId="3" xfId="5" applyNumberFormat="1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/>
    </xf>
    <xf numFmtId="166" fontId="3" fillId="2" borderId="3" xfId="5" applyNumberFormat="1" applyFont="1" applyFill="1" applyBorder="1" applyAlignment="1">
      <alignment horizontal="center"/>
    </xf>
    <xf numFmtId="0" fontId="10" fillId="2" borderId="3" xfId="5" applyFont="1" applyFill="1" applyBorder="1" applyAlignment="1">
      <alignment horizontal="center"/>
    </xf>
    <xf numFmtId="168" fontId="3" fillId="2" borderId="3" xfId="16" applyNumberFormat="1" applyFont="1" applyFill="1" applyBorder="1" applyAlignment="1">
      <alignment horizontal="center"/>
    </xf>
    <xf numFmtId="0" fontId="17" fillId="2" borderId="3" xfId="5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3" xfId="5" quotePrefix="1" applyFont="1" applyFill="1" applyBorder="1" applyAlignment="1">
      <alignment horizontal="center" vertical="center"/>
    </xf>
    <xf numFmtId="167" fontId="7" fillId="2" borderId="3" xfId="16" applyNumberFormat="1" applyFont="1" applyFill="1" applyBorder="1" applyAlignment="1">
      <alignment horizontal="center" vertical="center" wrapText="1"/>
    </xf>
    <xf numFmtId="167" fontId="7" fillId="2" borderId="3" xfId="16" applyNumberFormat="1" applyFont="1" applyFill="1" applyBorder="1" applyAlignment="1">
      <alignment horizontal="center"/>
    </xf>
    <xf numFmtId="168" fontId="7" fillId="2" borderId="3" xfId="16" applyNumberFormat="1" applyFont="1" applyFill="1" applyBorder="1" applyAlignment="1">
      <alignment horizontal="center"/>
    </xf>
    <xf numFmtId="0" fontId="7" fillId="2" borderId="3" xfId="5" applyFont="1" applyFill="1" applyBorder="1" applyAlignment="1">
      <alignment horizontal="center" vertical="center"/>
    </xf>
    <xf numFmtId="166" fontId="19" fillId="2" borderId="0" xfId="5" applyNumberFormat="1" applyFont="1" applyFill="1" applyAlignment="1">
      <alignment horizontal="center"/>
    </xf>
    <xf numFmtId="166" fontId="10" fillId="2" borderId="0" xfId="5" applyNumberFormat="1" applyFont="1" applyFill="1" applyAlignment="1">
      <alignment horizontal="center"/>
    </xf>
    <xf numFmtId="0" fontId="10" fillId="2" borderId="0" xfId="5" applyFont="1" applyFill="1" applyAlignment="1">
      <alignment horizontal="center" vertical="center"/>
    </xf>
    <xf numFmtId="0" fontId="10" fillId="2" borderId="3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right" vertical="top"/>
    </xf>
    <xf numFmtId="0" fontId="7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11" xfId="5" applyFont="1" applyFill="1" applyBorder="1" applyAlignment="1">
      <alignment horizontal="center" vertical="center" wrapText="1"/>
    </xf>
    <xf numFmtId="0" fontId="10" fillId="2" borderId="10" xfId="5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7" fontId="10" fillId="2" borderId="0" xfId="16" applyNumberFormat="1" applyFont="1" applyFill="1" applyAlignment="1">
      <alignment horizontal="left" indent="6"/>
    </xf>
    <xf numFmtId="167" fontId="7" fillId="2" borderId="0" xfId="16" applyNumberFormat="1" applyFont="1" applyFill="1" applyAlignment="1">
      <alignment horizontal="center" vertical="top" wrapText="1"/>
    </xf>
    <xf numFmtId="167" fontId="10" fillId="2" borderId="3" xfId="16" applyNumberFormat="1" applyFont="1" applyFill="1" applyBorder="1" applyAlignment="1">
      <alignment horizontal="center" vertical="center" wrapText="1"/>
    </xf>
    <xf numFmtId="167" fontId="6" fillId="2" borderId="0" xfId="16" applyNumberFormat="1" applyFont="1" applyFill="1" applyAlignment="1">
      <alignment horizontal="center" wrapText="1"/>
    </xf>
    <xf numFmtId="167" fontId="3" fillId="2" borderId="3" xfId="16" applyNumberFormat="1" applyFont="1" applyFill="1" applyBorder="1" applyAlignment="1">
      <alignment horizontal="center" vertical="center" wrapText="1"/>
    </xf>
    <xf numFmtId="167" fontId="3" fillId="2" borderId="7" xfId="16" applyNumberFormat="1" applyFont="1" applyFill="1" applyBorder="1" applyAlignment="1">
      <alignment horizontal="center" vertical="center" wrapText="1"/>
    </xf>
    <xf numFmtId="167" fontId="3" fillId="2" borderId="6" xfId="16" applyNumberFormat="1" applyFont="1" applyFill="1" applyBorder="1" applyAlignment="1">
      <alignment horizontal="center" vertical="center" wrapText="1"/>
    </xf>
    <xf numFmtId="167" fontId="3" fillId="2" borderId="10" xfId="16" applyNumberFormat="1" applyFont="1" applyFill="1" applyBorder="1" applyAlignment="1">
      <alignment horizontal="center" vertical="center" wrapText="1"/>
    </xf>
    <xf numFmtId="167" fontId="3" fillId="2" borderId="11" xfId="16" applyNumberFormat="1" applyFont="1" applyFill="1" applyBorder="1" applyAlignment="1">
      <alignment horizontal="center" vertical="center" wrapText="1"/>
    </xf>
    <xf numFmtId="167" fontId="3" fillId="2" borderId="2" xfId="16" applyNumberFormat="1" applyFont="1" applyFill="1" applyBorder="1" applyAlignment="1">
      <alignment horizontal="center" vertical="center" wrapText="1"/>
    </xf>
    <xf numFmtId="167" fontId="3" fillId="2" borderId="13" xfId="16" applyNumberFormat="1" applyFont="1" applyFill="1" applyBorder="1" applyAlignment="1">
      <alignment horizontal="center" vertical="center" wrapText="1"/>
    </xf>
    <xf numFmtId="167" fontId="3" fillId="2" borderId="14" xfId="16" applyNumberFormat="1" applyFont="1" applyFill="1" applyBorder="1" applyAlignment="1">
      <alignment horizontal="center" vertical="center" wrapText="1"/>
    </xf>
    <xf numFmtId="167" fontId="3" fillId="2" borderId="9" xfId="16" applyNumberFormat="1" applyFont="1" applyFill="1" applyBorder="1" applyAlignment="1">
      <alignment horizontal="center" vertical="center" wrapText="1"/>
    </xf>
    <xf numFmtId="167" fontId="3" fillId="2" borderId="1" xfId="16" applyNumberFormat="1" applyFont="1" applyFill="1" applyBorder="1" applyAlignment="1">
      <alignment horizontal="center" vertical="center" wrapText="1"/>
    </xf>
    <xf numFmtId="167" fontId="3" fillId="2" borderId="15" xfId="16" applyNumberFormat="1" applyFont="1" applyFill="1" applyBorder="1" applyAlignment="1">
      <alignment horizontal="center" vertical="center" wrapText="1"/>
    </xf>
    <xf numFmtId="167" fontId="10" fillId="2" borderId="13" xfId="16" applyNumberFormat="1" applyFont="1" applyFill="1" applyBorder="1" applyAlignment="1">
      <alignment horizontal="center" vertical="center" wrapText="1"/>
    </xf>
    <xf numFmtId="167" fontId="10" fillId="2" borderId="14" xfId="16" applyNumberFormat="1" applyFont="1" applyFill="1" applyBorder="1" applyAlignment="1">
      <alignment horizontal="center" vertical="center" wrapText="1"/>
    </xf>
    <xf numFmtId="167" fontId="10" fillId="2" borderId="1" xfId="16" applyNumberFormat="1" applyFont="1" applyFill="1" applyBorder="1" applyAlignment="1">
      <alignment horizontal="center" vertical="center" wrapText="1"/>
    </xf>
    <xf numFmtId="167" fontId="10" fillId="2" borderId="15" xfId="16" applyNumberFormat="1" applyFont="1" applyFill="1" applyBorder="1" applyAlignment="1">
      <alignment horizontal="center" vertical="center" wrapText="1"/>
    </xf>
    <xf numFmtId="167" fontId="10" fillId="2" borderId="7" xfId="16" applyNumberFormat="1" applyFont="1" applyFill="1" applyBorder="1" applyAlignment="1">
      <alignment horizontal="center" vertical="center" wrapText="1"/>
    </xf>
    <xf numFmtId="167" fontId="10" fillId="2" borderId="6" xfId="16" applyNumberFormat="1" applyFont="1" applyFill="1" applyBorder="1" applyAlignment="1">
      <alignment horizontal="center" vertical="center" wrapText="1"/>
    </xf>
    <xf numFmtId="167" fontId="10" fillId="2" borderId="10" xfId="16" applyNumberFormat="1" applyFont="1" applyFill="1" applyBorder="1" applyAlignment="1">
      <alignment horizontal="center" vertical="center" wrapText="1"/>
    </xf>
    <xf numFmtId="167" fontId="10" fillId="0" borderId="16" xfId="16" applyNumberFormat="1" applyFont="1" applyBorder="1" applyAlignment="1">
      <alignment horizontal="center" vertical="center" wrapText="1"/>
    </xf>
    <xf numFmtId="167" fontId="10" fillId="0" borderId="11" xfId="16" applyNumberFormat="1" applyFont="1" applyBorder="1" applyAlignment="1">
      <alignment horizontal="center" vertical="center" wrapText="1"/>
    </xf>
    <xf numFmtId="167" fontId="10" fillId="0" borderId="17" xfId="16" applyNumberFormat="1" applyFont="1" applyBorder="1" applyAlignment="1">
      <alignment horizontal="center" vertical="center" wrapText="1"/>
    </xf>
    <xf numFmtId="167" fontId="10" fillId="0" borderId="18" xfId="16" applyNumberFormat="1" applyFont="1" applyBorder="1" applyAlignment="1">
      <alignment horizontal="center" vertical="center" wrapText="1"/>
    </xf>
    <xf numFmtId="167" fontId="10" fillId="0" borderId="19" xfId="16" applyNumberFormat="1" applyFont="1" applyBorder="1" applyAlignment="1">
      <alignment horizontal="center" vertical="center" wrapText="1"/>
    </xf>
    <xf numFmtId="167" fontId="10" fillId="0" borderId="13" xfId="16" applyNumberFormat="1" applyFont="1" applyBorder="1" applyAlignment="1">
      <alignment horizontal="center" vertical="center" wrapText="1"/>
    </xf>
    <xf numFmtId="167" fontId="10" fillId="0" borderId="0" xfId="16" applyNumberFormat="1" applyFont="1" applyAlignment="1">
      <alignment horizontal="center" vertical="center" wrapText="1"/>
    </xf>
    <xf numFmtId="167" fontId="10" fillId="0" borderId="1" xfId="16" applyNumberFormat="1" applyFont="1" applyBorder="1" applyAlignment="1">
      <alignment horizontal="center" vertical="center" wrapText="1"/>
    </xf>
    <xf numFmtId="167" fontId="10" fillId="0" borderId="14" xfId="16" applyNumberFormat="1" applyFont="1" applyBorder="1" applyAlignment="1">
      <alignment horizontal="center" vertical="center" wrapText="1"/>
    </xf>
    <xf numFmtId="167" fontId="10" fillId="0" borderId="12" xfId="16" applyNumberFormat="1" applyFont="1" applyBorder="1" applyAlignment="1">
      <alignment horizontal="center" vertical="center" wrapText="1"/>
    </xf>
    <xf numFmtId="167" fontId="10" fillId="0" borderId="15" xfId="16" applyNumberFormat="1" applyFont="1" applyBorder="1" applyAlignment="1">
      <alignment horizontal="center" vertical="center" wrapText="1"/>
    </xf>
    <xf numFmtId="167" fontId="10" fillId="2" borderId="2" xfId="16" applyNumberFormat="1" applyFont="1" applyFill="1" applyBorder="1" applyAlignment="1">
      <alignment horizontal="center" vertical="center" wrapText="1"/>
    </xf>
    <xf numFmtId="167" fontId="10" fillId="2" borderId="5" xfId="16" applyNumberFormat="1" applyFont="1" applyFill="1" applyBorder="1" applyAlignment="1">
      <alignment horizontal="center" vertical="center" wrapText="1"/>
    </xf>
    <xf numFmtId="167" fontId="10" fillId="2" borderId="9" xfId="16" applyNumberFormat="1" applyFont="1" applyFill="1" applyBorder="1" applyAlignment="1">
      <alignment horizontal="center" vertical="center" wrapText="1"/>
    </xf>
    <xf numFmtId="0" fontId="10" fillId="2" borderId="3" xfId="1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10" fillId="2" borderId="11" xfId="15" applyFont="1" applyFill="1" applyBorder="1" applyAlignment="1">
      <alignment horizontal="center" vertical="center" wrapText="1"/>
    </xf>
    <xf numFmtId="0" fontId="10" fillId="2" borderId="4" xfId="15" applyFont="1" applyFill="1" applyBorder="1" applyAlignment="1">
      <alignment horizontal="center" vertical="center" wrapText="1"/>
    </xf>
    <xf numFmtId="0" fontId="10" fillId="2" borderId="8" xfId="15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10" fillId="2" borderId="5" xfId="15" applyFont="1" applyFill="1" applyBorder="1" applyAlignment="1">
      <alignment horizontal="center" vertical="center" wrapText="1"/>
    </xf>
    <xf numFmtId="0" fontId="10" fillId="2" borderId="9" xfId="15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right" vertical="top"/>
    </xf>
    <xf numFmtId="0" fontId="17" fillId="2" borderId="0" xfId="5" applyFont="1" applyFill="1" applyAlignment="1">
      <alignment horizontal="center"/>
    </xf>
    <xf numFmtId="0" fontId="7" fillId="2" borderId="0" xfId="6" applyFont="1" applyFill="1" applyAlignment="1">
      <alignment horizontal="left"/>
    </xf>
    <xf numFmtId="0" fontId="3" fillId="2" borderId="3" xfId="6" applyFont="1" applyFill="1" applyBorder="1" applyAlignment="1">
      <alignment horizontal="center"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3" fillId="2" borderId="0" xfId="6" applyFont="1" applyFill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1" xfId="6" applyFont="1" applyFill="1" applyBorder="1" applyAlignment="1">
      <alignment horizontal="center" vertical="center" wrapText="1"/>
    </xf>
    <xf numFmtId="0" fontId="15" fillId="2" borderId="0" xfId="6" applyFont="1" applyFill="1" applyAlignment="1">
      <alignment horizontal="right" vertical="top" wrapText="1"/>
    </xf>
    <xf numFmtId="0" fontId="3" fillId="2" borderId="2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3" fillId="2" borderId="9" xfId="6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center" vertical="center" wrapText="1"/>
    </xf>
    <xf numFmtId="0" fontId="17" fillId="2" borderId="0" xfId="6" applyFont="1" applyFill="1" applyAlignment="1">
      <alignment horizontal="right" vertical="top" wrapText="1"/>
    </xf>
    <xf numFmtId="0" fontId="6" fillId="2" borderId="0" xfId="6" applyFont="1" applyFill="1" applyAlignment="1">
      <alignment horizontal="center" wrapText="1"/>
    </xf>
    <xf numFmtId="0" fontId="3" fillId="2" borderId="0" xfId="6" applyFont="1" applyFill="1" applyAlignment="1">
      <alignment horizontal="center"/>
    </xf>
    <xf numFmtId="0" fontId="3" fillId="2" borderId="11" xfId="6" applyFont="1" applyFill="1" applyBorder="1" applyAlignment="1">
      <alignment horizontal="center" vertical="center"/>
    </xf>
    <xf numFmtId="0" fontId="3" fillId="2" borderId="4" xfId="6" applyFont="1" applyFill="1" applyBorder="1" applyAlignment="1">
      <alignment horizontal="center" vertical="center"/>
    </xf>
    <xf numFmtId="0" fontId="3" fillId="2" borderId="8" xfId="6" applyFont="1" applyFill="1" applyBorder="1" applyAlignment="1">
      <alignment horizontal="center" vertical="center"/>
    </xf>
    <xf numFmtId="0" fontId="3" fillId="2" borderId="4" xfId="6" applyFont="1" applyFill="1" applyBorder="1" applyAlignment="1">
      <alignment horizontal="center" vertical="center" wrapText="1"/>
    </xf>
    <xf numFmtId="0" fontId="3" fillId="2" borderId="8" xfId="6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center" vertical="center" wrapText="1"/>
    </xf>
    <xf numFmtId="0" fontId="7" fillId="2" borderId="0" xfId="6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7" fillId="23" borderId="21" xfId="0" applyFont="1" applyFill="1" applyBorder="1" applyAlignment="1">
      <alignment horizontal="center" vertical="center" wrapText="1"/>
    </xf>
    <xf numFmtId="0" fontId="17" fillId="24" borderId="22" xfId="0" applyFont="1" applyFill="1" applyBorder="1"/>
    <xf numFmtId="0" fontId="17" fillId="24" borderId="23" xfId="0" applyFont="1" applyFill="1" applyBorder="1"/>
    <xf numFmtId="0" fontId="57" fillId="22" borderId="21" xfId="0" applyFont="1" applyFill="1" applyBorder="1" applyAlignment="1">
      <alignment horizontal="left" vertical="center"/>
    </xf>
    <xf numFmtId="0" fontId="34" fillId="21" borderId="22" xfId="0" applyFont="1" applyFill="1" applyBorder="1"/>
    <xf numFmtId="0" fontId="34" fillId="21" borderId="23" xfId="0" applyFont="1" applyFill="1" applyBorder="1"/>
    <xf numFmtId="0" fontId="17" fillId="21" borderId="22" xfId="0" applyFont="1" applyFill="1" applyBorder="1"/>
    <xf numFmtId="0" fontId="17" fillId="21" borderId="23" xfId="0" applyFont="1" applyFill="1" applyBorder="1"/>
    <xf numFmtId="0" fontId="59" fillId="19" borderId="24" xfId="0" applyFont="1" applyFill="1" applyBorder="1" applyAlignment="1">
      <alignment vertical="center"/>
    </xf>
    <xf numFmtId="0" fontId="17" fillId="0" borderId="24" xfId="0" applyFont="1" applyBorder="1"/>
    <xf numFmtId="0" fontId="17" fillId="0" borderId="25" xfId="0" applyFont="1" applyBorder="1"/>
    <xf numFmtId="0" fontId="3" fillId="2" borderId="7" xfId="6" applyFont="1" applyFill="1" applyBorder="1" applyAlignment="1">
      <alignment horizontal="center" vertical="center" wrapText="1"/>
    </xf>
    <xf numFmtId="0" fontId="3" fillId="2" borderId="6" xfId="6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center" vertical="center" wrapText="1"/>
    </xf>
    <xf numFmtId="0" fontId="6" fillId="2" borderId="0" xfId="6" applyFont="1" applyFill="1" applyAlignment="1">
      <alignment horizontal="left" vertical="center"/>
    </xf>
    <xf numFmtId="0" fontId="3" fillId="2" borderId="0" xfId="6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29" fillId="2" borderId="2" xfId="5" applyFont="1" applyFill="1" applyBorder="1" applyAlignment="1">
      <alignment horizontal="center" vertical="center" wrapText="1"/>
    </xf>
    <xf numFmtId="0" fontId="29" fillId="2" borderId="9" xfId="5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3" fillId="2" borderId="0" xfId="6" applyFont="1" applyFill="1" applyAlignment="1">
      <alignment horizontal="center" vertical="top" wrapText="1"/>
    </xf>
    <xf numFmtId="0" fontId="29" fillId="2" borderId="5" xfId="0" applyFont="1" applyFill="1" applyBorder="1" applyAlignment="1">
      <alignment horizontal="center" vertical="center" wrapText="1"/>
    </xf>
    <xf numFmtId="165" fontId="3" fillId="2" borderId="7" xfId="6" applyNumberFormat="1" applyFont="1" applyFill="1" applyBorder="1" applyAlignment="1">
      <alignment horizontal="center" vertical="center" wrapText="1"/>
    </xf>
    <xf numFmtId="165" fontId="3" fillId="2" borderId="10" xfId="6" applyNumberFormat="1" applyFont="1" applyFill="1" applyBorder="1" applyAlignment="1">
      <alignment horizontal="center" vertical="center" wrapText="1"/>
    </xf>
    <xf numFmtId="0" fontId="11" fillId="2" borderId="13" xfId="6" quotePrefix="1" applyFont="1" applyFill="1" applyBorder="1" applyAlignment="1">
      <alignment horizontal="left" vertical="center" wrapText="1"/>
    </xf>
    <xf numFmtId="0" fontId="11" fillId="2" borderId="13" xfId="6" applyFont="1" applyFill="1" applyBorder="1" applyAlignment="1">
      <alignment horizontal="left" vertical="center" wrapText="1"/>
    </xf>
    <xf numFmtId="0" fontId="11" fillId="2" borderId="0" xfId="6" applyFont="1" applyFill="1" applyAlignment="1">
      <alignment horizontal="left" vertical="center" wrapText="1"/>
    </xf>
    <xf numFmtId="165" fontId="3" fillId="2" borderId="3" xfId="6" applyNumberFormat="1" applyFont="1" applyFill="1" applyBorder="1" applyAlignment="1">
      <alignment horizontal="center" vertical="center" wrapText="1"/>
    </xf>
    <xf numFmtId="165" fontId="3" fillId="2" borderId="2" xfId="6" applyNumberFormat="1" applyFont="1" applyFill="1" applyBorder="1" applyAlignment="1">
      <alignment horizontal="center" vertical="center" wrapText="1"/>
    </xf>
    <xf numFmtId="165" fontId="3" fillId="2" borderId="9" xfId="6" applyNumberFormat="1" applyFont="1" applyFill="1" applyBorder="1" applyAlignment="1">
      <alignment horizontal="center" vertical="center" wrapText="1"/>
    </xf>
    <xf numFmtId="165" fontId="3" fillId="2" borderId="11" xfId="6" applyNumberFormat="1" applyFont="1" applyFill="1" applyBorder="1" applyAlignment="1">
      <alignment horizontal="center" vertical="center" wrapText="1"/>
    </xf>
    <xf numFmtId="0" fontId="7" fillId="2" borderId="0" xfId="6" applyFont="1" applyFill="1" applyAlignment="1">
      <alignment horizontal="right" vertical="top" wrapText="1"/>
    </xf>
    <xf numFmtId="0" fontId="4" fillId="2" borderId="0" xfId="6" applyFill="1" applyAlignment="1">
      <alignment horizontal="center"/>
    </xf>
    <xf numFmtId="0" fontId="59" fillId="27" borderId="21" xfId="0" applyFont="1" applyFill="1" applyBorder="1" applyAlignment="1">
      <alignment horizontal="center" vertical="center" wrapText="1"/>
    </xf>
    <xf numFmtId="0" fontId="62" fillId="0" borderId="22" xfId="0" applyFont="1" applyBorder="1"/>
    <xf numFmtId="0" fontId="62" fillId="0" borderId="23" xfId="0" applyFont="1" applyBorder="1"/>
    <xf numFmtId="0" fontId="57" fillId="19" borderId="21" xfId="0" applyFont="1" applyFill="1" applyBorder="1" applyAlignment="1">
      <alignment horizontal="left" vertical="center"/>
    </xf>
    <xf numFmtId="0" fontId="21" fillId="2" borderId="7" xfId="6" applyFont="1" applyFill="1" applyBorder="1" applyAlignment="1">
      <alignment horizontal="center" vertical="center" wrapText="1"/>
    </xf>
    <xf numFmtId="0" fontId="21" fillId="2" borderId="6" xfId="6" applyFont="1" applyFill="1" applyBorder="1" applyAlignment="1">
      <alignment horizontal="center" vertical="center" wrapText="1"/>
    </xf>
    <xf numFmtId="0" fontId="21" fillId="2" borderId="10" xfId="6" applyFont="1" applyFill="1" applyBorder="1" applyAlignment="1">
      <alignment horizontal="center" vertical="center" wrapText="1"/>
    </xf>
    <xf numFmtId="0" fontId="26" fillId="2" borderId="0" xfId="6" applyFont="1" applyFill="1" applyAlignment="1">
      <alignment horizontal="right" vertical="top" wrapText="1"/>
    </xf>
    <xf numFmtId="0" fontId="15" fillId="2" borderId="0" xfId="6" applyFont="1" applyFill="1" applyAlignment="1">
      <alignment horizontal="center" vertical="center" wrapText="1"/>
    </xf>
    <xf numFmtId="0" fontId="24" fillId="0" borderId="4" xfId="6" applyFont="1" applyBorder="1" applyAlignment="1">
      <alignment horizontal="center"/>
    </xf>
    <xf numFmtId="0" fontId="24" fillId="0" borderId="8" xfId="6" applyFont="1" applyBorder="1" applyAlignment="1">
      <alignment horizontal="center"/>
    </xf>
    <xf numFmtId="0" fontId="21" fillId="0" borderId="2" xfId="6" applyFont="1" applyBorder="1" applyAlignment="1">
      <alignment horizontal="center" vertical="center" wrapText="1"/>
    </xf>
    <xf numFmtId="0" fontId="21" fillId="0" borderId="5" xfId="6" applyFont="1" applyBorder="1" applyAlignment="1">
      <alignment horizontal="center" vertical="center" wrapText="1"/>
    </xf>
    <xf numFmtId="0" fontId="21" fillId="0" borderId="9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1" fillId="0" borderId="10" xfId="6" applyFont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3" fillId="2" borderId="0" xfId="6" applyFont="1" applyFill="1" applyAlignment="1">
      <alignment horizontal="left" vertical="center" wrapText="1"/>
    </xf>
    <xf numFmtId="0" fontId="7" fillId="2" borderId="0" xfId="6" applyFont="1" applyFill="1" applyAlignment="1">
      <alignment horizontal="center" vertical="top" wrapText="1"/>
    </xf>
    <xf numFmtId="0" fontId="7" fillId="2" borderId="0" xfId="0" applyFont="1" applyFill="1" applyAlignment="1">
      <alignment horizontal="left"/>
    </xf>
    <xf numFmtId="0" fontId="15" fillId="2" borderId="0" xfId="6" applyFont="1" applyFill="1" applyAlignment="1">
      <alignment horizontal="right" vertical="top"/>
    </xf>
    <xf numFmtId="0" fontId="8" fillId="2" borderId="0" xfId="6" applyFont="1" applyFill="1" applyAlignment="1">
      <alignment horizontal="right" vertical="top"/>
    </xf>
    <xf numFmtId="0" fontId="6" fillId="2" borderId="0" xfId="15" applyFont="1" applyFill="1" applyAlignment="1">
      <alignment horizontal="center" vertical="center" wrapText="1"/>
    </xf>
    <xf numFmtId="166" fontId="3" fillId="2" borderId="3" xfId="5" applyNumberFormat="1" applyFont="1" applyFill="1" applyBorder="1" applyAlignment="1">
      <alignment horizontal="center" vertical="center" wrapText="1"/>
    </xf>
    <xf numFmtId="168" fontId="9" fillId="0" borderId="0" xfId="16" applyNumberFormat="1" applyFont="1" applyAlignment="1">
      <alignment horizontal="center"/>
    </xf>
    <xf numFmtId="166" fontId="3" fillId="3" borderId="0" xfId="6" applyNumberFormat="1" applyFont="1" applyFill="1"/>
  </cellXfs>
  <cellStyles count="17">
    <cellStyle name="Comma" xfId="16" builtinId="3"/>
    <cellStyle name="Currency 2" xfId="1" xr:uid="{00000000-0005-0000-0000-000031000000}"/>
    <cellStyle name="Currency 3" xfId="2" xr:uid="{00000000-0005-0000-0000-000032000000}"/>
    <cellStyle name="Normal" xfId="0" builtinId="0"/>
    <cellStyle name="Normal 10 2 2" xfId="3" xr:uid="{00000000-0005-0000-0000-000033000000}"/>
    <cellStyle name="Normal 106" xfId="4" xr:uid="{00000000-0005-0000-0000-000034000000}"/>
    <cellStyle name="Normal 106 2" xfId="5" xr:uid="{00000000-0005-0000-0000-000035000000}"/>
    <cellStyle name="Normal 2" xfId="6" xr:uid="{00000000-0005-0000-0000-000036000000}"/>
    <cellStyle name="Normal 2 2" xfId="7" xr:uid="{00000000-0005-0000-0000-000037000000}"/>
    <cellStyle name="Normal 3" xfId="8" xr:uid="{00000000-0005-0000-0000-000038000000}"/>
    <cellStyle name="Normal 3 2" xfId="9" xr:uid="{00000000-0005-0000-0000-000039000000}"/>
    <cellStyle name="Normal 4" xfId="10" xr:uid="{00000000-0005-0000-0000-00003A000000}"/>
    <cellStyle name="Normal 6" xfId="11" xr:uid="{00000000-0005-0000-0000-00003B000000}"/>
    <cellStyle name="Normal 7" xfId="12" xr:uid="{00000000-0005-0000-0000-00003C000000}"/>
    <cellStyle name="Normal 7 2" xfId="13" xr:uid="{00000000-0005-0000-0000-00003D000000}"/>
    <cellStyle name="Normal 7 3" xfId="14" xr:uid="{00000000-0005-0000-0000-00003E000000}"/>
    <cellStyle name="Normal_Copy of EBS-mayagt" xfId="15" xr:uid="{00000000-0005-0000-0000-00003F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CE4D6"/>
      <color rgb="FFFFD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910167</xdr:colOff>
      <xdr:row>4</xdr:row>
      <xdr:rowOff>49868</xdr:rowOff>
    </xdr:from>
    <xdr:to>
      <xdr:col>10</xdr:col>
      <xdr:colOff>471394</xdr:colOff>
      <xdr:row>7</xdr:row>
      <xdr:rowOff>227728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75250" y="1457451"/>
          <a:ext cx="5128061" cy="9081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822617</xdr:colOff>
      <xdr:row>3</xdr:row>
      <xdr:rowOff>30223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FF6911-1EBE-484F-A2D6-F34D207DFB01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134471</xdr:colOff>
      <xdr:row>5</xdr:row>
      <xdr:rowOff>123266</xdr:rowOff>
    </xdr:from>
    <xdr:to>
      <xdr:col>22</xdr:col>
      <xdr:colOff>470648</xdr:colOff>
      <xdr:row>9</xdr:row>
      <xdr:rowOff>11206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7687310" y="1513840"/>
          <a:ext cx="5632450" cy="1049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429711</xdr:colOff>
      <xdr:row>3</xdr:row>
      <xdr:rowOff>101660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D9CC16-633F-4C82-B134-11257C44D87F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4</xdr:row>
      <xdr:rowOff>9525</xdr:rowOff>
    </xdr:from>
    <xdr:to>
      <xdr:col>14</xdr:col>
      <xdr:colOff>590550</xdr:colOff>
      <xdr:row>6</xdr:row>
      <xdr:rowOff>180975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8362950" y="1647825"/>
          <a:ext cx="5314950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2489492</xdr:colOff>
      <xdr:row>2</xdr:row>
      <xdr:rowOff>4029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7DE0913-F66E-4986-8E7D-4DFE7818424C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0</xdr:colOff>
      <xdr:row>1</xdr:row>
      <xdr:rowOff>152400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0" y="95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wrap="square" lIns="27432" tIns="22860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Mon"/>
            </a:rPr>
            <a:t>Ìýäýýëëèéí íóóöûã "Ñòàòèñòèêèéí òóõàé" Ìîíãîë Óëñûí õóóëèéí 22 äóãààð ç¿éëèéí 3 äóãààð çààëòûí äàãóó õàäãàëíà.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 Mon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 Mon"/>
          </a:endParaRPr>
        </a:p>
      </xdr:txBody>
    </xdr:sp>
    <xdr:clientData/>
  </xdr:twoCellAnchor>
  <xdr:twoCellAnchor>
    <xdr:from>
      <xdr:col>0</xdr:col>
      <xdr:colOff>0</xdr:colOff>
      <xdr:row>10</xdr:row>
      <xdr:rowOff>133350</xdr:rowOff>
    </xdr:from>
    <xdr:to>
      <xdr:col>0</xdr:col>
      <xdr:colOff>0</xdr:colOff>
      <xdr:row>13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2390775"/>
          <a:ext cx="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sz="800">
              <a:latin typeface="Arial" panose="020B0604020202020204" pitchFamily="7" charset="0"/>
              <a:cs typeface="Arial" panose="020B0604020202020204" pitchFamily="7" charset="0"/>
            </a:rPr>
            <a:t>1. 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Техникийн болон мэргэжлийн боловсрол, сургалтын ө</a:t>
          </a:r>
          <a:r>
            <a:rPr lang="en-US" sz="80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мчийн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бүх хэлбэрийн байгууллага </a:t>
          </a:r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нь жил бүрийн 9-р сарын 25-ны дотор аймаг, нийслэлийн Хөдөлмөрийн хэлтэст цахим болон маягт хэлбэрээр ирүүлнэ.</a:t>
          </a:r>
        </a:p>
        <a:p>
          <a:pPr algn="just"/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2. Аймаг нийслэлийн Хөдөлмөрийн хэлтэс нь нэгтгэж жил бүрийн 10-р сарын 05-ны дотор Хөдөлмөр эрхлэлтийн үйлчилгээний төвд 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цахим болон маягт хэлбэрээр ирүүлнэ.</a:t>
          </a:r>
          <a:endParaRPr lang="en-US" sz="800" baseline="0">
            <a:latin typeface="Arial" panose="020B0604020202020204" pitchFamily="7" charset="0"/>
            <a:cs typeface="Arial" panose="020B0604020202020204" pitchFamily="7" charset="0"/>
          </a:endParaRPr>
        </a:p>
        <a:p>
          <a:pPr marL="0" marR="0" indent="0" algn="just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3. Хөдөлмөр эрхлэлтийн үйлчилгээний төв нь нэгтгэж жил бүрийн 11-р сарын 01-ний дотор Хөдөлмөрийн асуудал эрхэлсэн төрийн захиргааны төв байгууллагад, Хөдөлмөрийн асуудал эрхэлсэн төрийн захиргааны төв байгууллага нь 11-р сарын 25-нд Үндэсний статистикийн </a:t>
          </a:r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хороонд цахим болон маягт хэлбэрээр ирүүлнэ. </a:t>
          </a:r>
        </a:p>
      </xdr:txBody>
    </xdr:sp>
    <xdr:clientData/>
  </xdr:twoCellAnchor>
  <xdr:twoCellAnchor>
    <xdr:from>
      <xdr:col>4</xdr:col>
      <xdr:colOff>513602</xdr:colOff>
      <xdr:row>5</xdr:row>
      <xdr:rowOff>16808</xdr:rowOff>
    </xdr:from>
    <xdr:to>
      <xdr:col>13</xdr:col>
      <xdr:colOff>333684</xdr:colOff>
      <xdr:row>11</xdr:row>
      <xdr:rowOff>37540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3064185" y="1466725"/>
          <a:ext cx="4984749" cy="9732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461227</xdr:colOff>
      <xdr:row>2</xdr:row>
      <xdr:rowOff>78548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E9C2B29-E05C-4A06-AE5F-652DF04D7B17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353786</xdr:colOff>
      <xdr:row>7</xdr:row>
      <xdr:rowOff>23812</xdr:rowOff>
    </xdr:from>
    <xdr:to>
      <xdr:col>13</xdr:col>
      <xdr:colOff>510268</xdr:colOff>
      <xdr:row>12</xdr:row>
      <xdr:rowOff>110556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18505" y="1631156"/>
          <a:ext cx="5728607" cy="979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274929</xdr:colOff>
      <xdr:row>3</xdr:row>
      <xdr:rowOff>125473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234ABA9-7C37-450D-976A-0F4B4F0F9622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16</xdr:col>
      <xdr:colOff>603686</xdr:colOff>
      <xdr:row>9</xdr:row>
      <xdr:rowOff>15142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5F4209-9BE5-4ACE-84BD-C9285C957361}"/>
            </a:ext>
          </a:extLst>
        </xdr:cNvPr>
        <xdr:cNvSpPr txBox="1"/>
      </xdr:nvSpPr>
      <xdr:spPr>
        <a:xfrm>
          <a:off x="8346281" y="1071563"/>
          <a:ext cx="5128061" cy="9081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36804</xdr:colOff>
      <xdr:row>2</xdr:row>
      <xdr:rowOff>268348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BE1B8E-B1B3-4316-B4D7-96613CA385EF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201706</xdr:colOff>
      <xdr:row>4</xdr:row>
      <xdr:rowOff>89647</xdr:rowOff>
    </xdr:from>
    <xdr:to>
      <xdr:col>13</xdr:col>
      <xdr:colOff>824753</xdr:colOff>
      <xdr:row>10</xdr:row>
      <xdr:rowOff>33616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192645" y="1203960"/>
          <a:ext cx="5099685" cy="1181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944325</xdr:colOff>
      <xdr:row>2</xdr:row>
      <xdr:rowOff>269671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382ED07-0BA9-46FC-B758-F97076FAA7B8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0</xdr:colOff>
      <xdr:row>2</xdr:row>
      <xdr:rowOff>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9525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wrap="square" lIns="27432" tIns="22860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Mon"/>
            </a:rPr>
            <a:t>Ìýäýýëëèéí íóóöûã "Ñòàòèñòèêèéí òóõàé" Ìîíãîë Óëñûí õóóëèéí 22 äóãààð ç¿éëèéí 3 äóãààð çààëòûí äàãóó õàäãàëíà.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 Mon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 Mon"/>
          </a:endParaRPr>
        </a:p>
      </xdr:txBody>
    </xdr:sp>
    <xdr:clientData/>
  </xdr:twoCellAnchor>
  <xdr:twoCellAnchor>
    <xdr:from>
      <xdr:col>14</xdr:col>
      <xdr:colOff>100853</xdr:colOff>
      <xdr:row>4</xdr:row>
      <xdr:rowOff>123264</xdr:rowOff>
    </xdr:from>
    <xdr:to>
      <xdr:col>22</xdr:col>
      <xdr:colOff>477370</xdr:colOff>
      <xdr:row>11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472805" y="1123315"/>
          <a:ext cx="5110480" cy="1165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100853</xdr:colOff>
      <xdr:row>4</xdr:row>
      <xdr:rowOff>123264</xdr:rowOff>
    </xdr:from>
    <xdr:to>
      <xdr:col>22</xdr:col>
      <xdr:colOff>477370</xdr:colOff>
      <xdr:row>11</xdr:row>
      <xdr:rowOff>22411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4588E8E-710B-4425-A2CA-4F7672E8905A}"/>
            </a:ext>
          </a:extLst>
        </xdr:cNvPr>
        <xdr:cNvSpPr txBox="1"/>
      </xdr:nvSpPr>
      <xdr:spPr>
        <a:xfrm>
          <a:off x="8511428" y="1466289"/>
          <a:ext cx="5129492" cy="1165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mn-MN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mn-MN" sz="10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mn-MN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116417</xdr:colOff>
      <xdr:row>0</xdr:row>
      <xdr:rowOff>176802</xdr:rowOff>
    </xdr:from>
    <xdr:to>
      <xdr:col>2</xdr:col>
      <xdr:colOff>786367</xdr:colOff>
      <xdr:row>3</xdr:row>
      <xdr:rowOff>126038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C87B0706-6CC4-4B4D-8A9F-C0A23D7399C0}"/>
            </a:ext>
          </a:extLst>
        </xdr:cNvPr>
        <xdr:cNvSpPr txBox="1">
          <a:spLocks noChangeArrowheads="1"/>
        </xdr:cNvSpPr>
      </xdr:nvSpPr>
      <xdr:spPr bwMode="auto">
        <a:xfrm>
          <a:off x="116417" y="176802"/>
          <a:ext cx="2043322" cy="5030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/>
        <a:p>
          <a:pPr marL="0" marR="0" algn="l" rtl="1">
            <a:spcBef>
              <a:spcPts val="0"/>
            </a:spcBef>
            <a:spcAft>
              <a:spcPts val="0"/>
            </a:spcAft>
          </a:pPr>
          <a:r>
            <a:rPr lang="mn-MN" sz="1000">
              <a:effectLst/>
              <a:latin typeface="Arial"/>
              <a:ea typeface="Times New Roman"/>
            </a:rPr>
            <a:t>Үндэсний статистикийн хорооны даргын 20</a:t>
          </a:r>
          <a:r>
            <a:rPr lang="en-US" sz="1000">
              <a:effectLst/>
              <a:latin typeface="Arial"/>
              <a:ea typeface="Times New Roman"/>
            </a:rPr>
            <a:t>22</a:t>
          </a:r>
          <a:r>
            <a:rPr lang="mn-MN" sz="1000">
              <a:effectLst/>
              <a:latin typeface="Arial"/>
              <a:ea typeface="Times New Roman"/>
            </a:rPr>
            <a:t> оны 08</a:t>
          </a:r>
          <a:r>
            <a:rPr lang="mn-MN" sz="1000" baseline="0">
              <a:effectLst/>
              <a:latin typeface="Arial"/>
              <a:ea typeface="Times New Roman"/>
            </a:rPr>
            <a:t> дугаар </a:t>
          </a:r>
          <a:r>
            <a:rPr lang="mn-MN" sz="1000">
              <a:effectLst/>
              <a:latin typeface="Arial"/>
              <a:ea typeface="Times New Roman"/>
            </a:rPr>
            <a:t>сарын 30-ны өдрийн А/137</a:t>
          </a:r>
          <a:r>
            <a:rPr lang="mn-MN" sz="1000" baseline="0">
              <a:effectLst/>
              <a:latin typeface="Arial"/>
              <a:ea typeface="Times New Roman"/>
            </a:rPr>
            <a:t> </a:t>
          </a:r>
          <a:r>
            <a:rPr lang="mn-MN" sz="1000">
              <a:effectLst/>
              <a:latin typeface="Arial"/>
              <a:ea typeface="Times New Roman"/>
            </a:rPr>
            <a:t>дугаар тушаалаар</a:t>
          </a:r>
          <a:r>
            <a:rPr lang="mn-MN" sz="1000" baseline="0">
              <a:effectLst/>
              <a:latin typeface="Arial"/>
              <a:ea typeface="Times New Roman"/>
            </a:rPr>
            <a:t> батлав.</a:t>
          </a:r>
          <a:endParaRPr lang="en-US" sz="10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100853</xdr:colOff>
      <xdr:row>5</xdr:row>
      <xdr:rowOff>22412</xdr:rowOff>
    </xdr:from>
    <xdr:to>
      <xdr:col>13</xdr:col>
      <xdr:colOff>578224</xdr:colOff>
      <xdr:row>10</xdr:row>
      <xdr:rowOff>112059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167505" y="1774825"/>
          <a:ext cx="5097145" cy="11372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60617</xdr:colOff>
      <xdr:row>2</xdr:row>
      <xdr:rowOff>165954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86D0026-4FA4-4320-9114-33A5199FA857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85725</xdr:rowOff>
    </xdr:from>
    <xdr:to>
      <xdr:col>2</xdr:col>
      <xdr:colOff>0</xdr:colOff>
      <xdr:row>8</xdr:row>
      <xdr:rowOff>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52725" y="1895475"/>
          <a:ext cx="0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sz="800">
              <a:latin typeface="Arial" panose="020B0604020202020204" pitchFamily="7" charset="0"/>
              <a:cs typeface="Arial" panose="020B0604020202020204" pitchFamily="7" charset="0"/>
            </a:rPr>
            <a:t>1. 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Техникийн болон мэргэжлийн боловсрол, сургалтын ө</a:t>
          </a:r>
          <a:r>
            <a:rPr lang="en-US" sz="80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мчийн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бүх хэлбэрийн байгууллага </a:t>
          </a:r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нь жил бүрийн 9-р сарын 25-ны дотор аймаг, нийслэлийн Хөдөлмөрийн хэлтэст цахим болон маягт хэлбэрээр ирүүлнэ.</a:t>
          </a:r>
        </a:p>
        <a:p>
          <a:pPr algn="just"/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2. Аймаг нийслэлийн Хөдөлмөрийн хэлтэс нь нэгтгэж жил бүрийн 10-р сарын 05-ны дотор Хөдөлмөр эрхлэлтийн үйлчилгээний төвд </a:t>
          </a:r>
          <a:r>
            <a:rPr lang="en-US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цахим болон маягт хэлбэрээр хүргүүлнэ.</a:t>
          </a:r>
          <a:endParaRPr lang="en-US" sz="800" baseline="0">
            <a:latin typeface="Arial" panose="020B0604020202020204" pitchFamily="7" charset="0"/>
            <a:cs typeface="Arial" panose="020B0604020202020204" pitchFamily="7" charset="0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</a:t>
          </a:r>
          <a:r>
            <a:rPr lang="en-US" sz="800" baseline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Хөдөлмөр эрхлэлтийн үйлчилгээний төв нь нэгтгэж жил бүрийн 11-р сарын 01-ний дотор Хөдөлмөрийн асуудал эрхэлсэн төрийн захиргааны төв байгууллагад</a:t>
          </a:r>
          <a:r>
            <a:rPr lang="en-US" sz="800" baseline="0">
              <a:latin typeface="Arial" panose="020B0604020202020204" pitchFamily="7" charset="0"/>
              <a:cs typeface="Arial" panose="020B0604020202020204" pitchFamily="7" charset="0"/>
            </a:rPr>
            <a:t> цахим болон маягт хэлбэрээр хүргүүлнэ. </a:t>
          </a:r>
        </a:p>
      </xdr:txBody>
    </xdr:sp>
    <xdr:clientData/>
  </xdr:twoCellAnchor>
  <xdr:twoCellAnchor>
    <xdr:from>
      <xdr:col>19</xdr:col>
      <xdr:colOff>235744</xdr:colOff>
      <xdr:row>3</xdr:row>
      <xdr:rowOff>142875</xdr:rowOff>
    </xdr:from>
    <xdr:to>
      <xdr:col>26</xdr:col>
      <xdr:colOff>485775</xdr:colOff>
      <xdr:row>8</xdr:row>
      <xdr:rowOff>108837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3999210" y="1447800"/>
          <a:ext cx="4126865" cy="1156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990725" y="47815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184731" cy="25455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649075" y="47815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1115675" y="47815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1115675" y="47815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90725" y="218122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184731" cy="2545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1649075" y="218122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1115675" y="215074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11115675" y="215074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990725" y="22317075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990725" y="372427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184731" cy="25455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11649075" y="372427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1115675" y="37042725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11115675" y="37042725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184731" cy="25455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1649075" y="4160520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1115675" y="429958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1115675" y="42995850"/>
          <a:ext cx="18415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19</xdr:col>
      <xdr:colOff>0</xdr:colOff>
      <xdr:row>15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34ACA35-1843-47CE-9765-D5BE4D2B507D}"/>
            </a:ext>
          </a:extLst>
        </xdr:cNvPr>
        <xdr:cNvSpPr txBox="1"/>
      </xdr:nvSpPr>
      <xdr:spPr>
        <a:xfrm>
          <a:off x="11751469" y="418623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A2370E1-7CCC-4ECD-BCA3-8785EF77FADF}"/>
            </a:ext>
          </a:extLst>
        </xdr:cNvPr>
        <xdr:cNvSpPr txBox="1"/>
      </xdr:nvSpPr>
      <xdr:spPr>
        <a:xfrm>
          <a:off x="11751469" y="418623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21</xdr:col>
      <xdr:colOff>0</xdr:colOff>
      <xdr:row>15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DE90C86-C6DE-4FE3-B750-10B3A5E9C603}"/>
            </a:ext>
          </a:extLst>
        </xdr:cNvPr>
        <xdr:cNvSpPr txBox="1"/>
      </xdr:nvSpPr>
      <xdr:spPr>
        <a:xfrm>
          <a:off x="11751469" y="418623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22</xdr:col>
      <xdr:colOff>0</xdr:colOff>
      <xdr:row>15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FDDDF02-2454-499A-A86B-F8A6C8B7A042}"/>
            </a:ext>
          </a:extLst>
        </xdr:cNvPr>
        <xdr:cNvSpPr txBox="1"/>
      </xdr:nvSpPr>
      <xdr:spPr>
        <a:xfrm>
          <a:off x="11751469" y="418623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23</xdr:col>
      <xdr:colOff>0</xdr:colOff>
      <xdr:row>15</xdr:row>
      <xdr:rowOff>0</xdr:rowOff>
    </xdr:from>
    <xdr:ext cx="184731" cy="25455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AF1DFE4-F598-4C50-B316-1C55A7417912}"/>
            </a:ext>
          </a:extLst>
        </xdr:cNvPr>
        <xdr:cNvSpPr txBox="1"/>
      </xdr:nvSpPr>
      <xdr:spPr>
        <a:xfrm>
          <a:off x="11751469" y="418623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19</xdr:col>
      <xdr:colOff>0</xdr:colOff>
      <xdr:row>15</xdr:row>
      <xdr:rowOff>0</xdr:rowOff>
    </xdr:from>
    <xdr:ext cx="184731" cy="25455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F009C39D-4BDF-492C-9670-9B734B6A1570}"/>
            </a:ext>
          </a:extLst>
        </xdr:cNvPr>
        <xdr:cNvSpPr txBox="1"/>
      </xdr:nvSpPr>
      <xdr:spPr>
        <a:xfrm>
          <a:off x="117514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84731" cy="25455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715EB1E-0180-4A55-A7E2-348A4465BF1C}"/>
            </a:ext>
          </a:extLst>
        </xdr:cNvPr>
        <xdr:cNvSpPr txBox="1"/>
      </xdr:nvSpPr>
      <xdr:spPr>
        <a:xfrm>
          <a:off x="117514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21</xdr:col>
      <xdr:colOff>0</xdr:colOff>
      <xdr:row>15</xdr:row>
      <xdr:rowOff>0</xdr:rowOff>
    </xdr:from>
    <xdr:ext cx="184731" cy="25455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1A7C22-9DF2-4FF5-9882-E629C1CF7F45}"/>
            </a:ext>
          </a:extLst>
        </xdr:cNvPr>
        <xdr:cNvSpPr txBox="1"/>
      </xdr:nvSpPr>
      <xdr:spPr>
        <a:xfrm>
          <a:off x="117514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23</xdr:col>
      <xdr:colOff>0</xdr:colOff>
      <xdr:row>15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4A66228-7E3E-4A69-8700-4CFE218EBA58}"/>
            </a:ext>
          </a:extLst>
        </xdr:cNvPr>
        <xdr:cNvSpPr txBox="1"/>
      </xdr:nvSpPr>
      <xdr:spPr>
        <a:xfrm>
          <a:off x="117514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19</xdr:col>
      <xdr:colOff>0</xdr:colOff>
      <xdr:row>15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E61DE13-95E8-46A5-BF30-8D855EC452CE}"/>
            </a:ext>
          </a:extLst>
        </xdr:cNvPr>
        <xdr:cNvSpPr txBox="1"/>
      </xdr:nvSpPr>
      <xdr:spPr>
        <a:xfrm>
          <a:off x="13870781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84BF0036-34E8-41B4-AFC7-80C6BA45C327}"/>
            </a:ext>
          </a:extLst>
        </xdr:cNvPr>
        <xdr:cNvSpPr txBox="1"/>
      </xdr:nvSpPr>
      <xdr:spPr>
        <a:xfrm>
          <a:off x="14442281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21</xdr:col>
      <xdr:colOff>0</xdr:colOff>
      <xdr:row>15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41C24329-6FB0-4A0A-BC74-70AEF6F09488}"/>
            </a:ext>
          </a:extLst>
        </xdr:cNvPr>
        <xdr:cNvSpPr txBox="1"/>
      </xdr:nvSpPr>
      <xdr:spPr>
        <a:xfrm>
          <a:off x="149899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23</xdr:col>
      <xdr:colOff>0</xdr:colOff>
      <xdr:row>15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9598F1D-173F-47D5-B700-ABDA90E6C506}"/>
            </a:ext>
          </a:extLst>
        </xdr:cNvPr>
        <xdr:cNvSpPr txBox="1"/>
      </xdr:nvSpPr>
      <xdr:spPr>
        <a:xfrm>
          <a:off x="16132969" y="3746896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21</xdr:col>
      <xdr:colOff>0</xdr:colOff>
      <xdr:row>15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F22C46D4-02E8-4C0B-A2F0-A9738434D2C5}"/>
            </a:ext>
          </a:extLst>
        </xdr:cNvPr>
        <xdr:cNvSpPr txBox="1"/>
      </xdr:nvSpPr>
      <xdr:spPr>
        <a:xfrm>
          <a:off x="11751469" y="479821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23</xdr:col>
      <xdr:colOff>0</xdr:colOff>
      <xdr:row>15</xdr:row>
      <xdr:rowOff>0</xdr:rowOff>
    </xdr:from>
    <xdr:ext cx="184731" cy="25455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46DACFA-F363-4AA5-B10A-8D86F86213FC}"/>
            </a:ext>
          </a:extLst>
        </xdr:cNvPr>
        <xdr:cNvSpPr txBox="1"/>
      </xdr:nvSpPr>
      <xdr:spPr>
        <a:xfrm>
          <a:off x="11751469" y="479821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23</xdr:col>
      <xdr:colOff>0</xdr:colOff>
      <xdr:row>15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85190021-9B68-4E57-8CD6-466AFFD71546}"/>
            </a:ext>
          </a:extLst>
        </xdr:cNvPr>
        <xdr:cNvSpPr txBox="1"/>
      </xdr:nvSpPr>
      <xdr:spPr>
        <a:xfrm>
          <a:off x="16132969" y="479821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1E65EABD-2BC8-45B7-B390-6CAD18007362}"/>
            </a:ext>
          </a:extLst>
        </xdr:cNvPr>
        <xdr:cNvSpPr txBox="1"/>
      </xdr:nvSpPr>
      <xdr:spPr>
        <a:xfrm>
          <a:off x="2057400" y="596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184731" cy="25455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EF8E42D0-18C0-482A-9C6D-1EABFE399EFB}"/>
            </a:ext>
          </a:extLst>
        </xdr:cNvPr>
        <xdr:cNvSpPr txBox="1"/>
      </xdr:nvSpPr>
      <xdr:spPr>
        <a:xfrm>
          <a:off x="12896850" y="596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5EE3C3C-F1E5-4474-8C7B-9E690339B9C2}"/>
            </a:ext>
          </a:extLst>
        </xdr:cNvPr>
        <xdr:cNvSpPr txBox="1"/>
      </xdr:nvSpPr>
      <xdr:spPr>
        <a:xfrm>
          <a:off x="12287250" y="596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3EAAD800-894D-4B57-B5F6-E1738422696B}"/>
            </a:ext>
          </a:extLst>
        </xdr:cNvPr>
        <xdr:cNvSpPr txBox="1"/>
      </xdr:nvSpPr>
      <xdr:spPr>
        <a:xfrm>
          <a:off x="12287250" y="596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85F3260-7DB3-4697-9E24-4BE4E1A820F0}"/>
            </a:ext>
          </a:extLst>
        </xdr:cNvPr>
        <xdr:cNvSpPr txBox="1"/>
      </xdr:nvSpPr>
      <xdr:spPr>
        <a:xfrm>
          <a:off x="2057400" y="195357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F09897E1-8D63-4916-B364-EBB1FCFD0E3D}"/>
            </a:ext>
          </a:extLst>
        </xdr:cNvPr>
        <xdr:cNvSpPr txBox="1"/>
      </xdr:nvSpPr>
      <xdr:spPr>
        <a:xfrm>
          <a:off x="12287250" y="19354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EE122D31-4D0B-44B4-9C9E-B1786951A26F}"/>
            </a:ext>
          </a:extLst>
        </xdr:cNvPr>
        <xdr:cNvSpPr txBox="1"/>
      </xdr:nvSpPr>
      <xdr:spPr>
        <a:xfrm>
          <a:off x="12287250" y="19354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7436E8FA-C022-4B9D-B1C7-0CC1FBA009A1}"/>
            </a:ext>
          </a:extLst>
        </xdr:cNvPr>
        <xdr:cNvSpPr txBox="1"/>
      </xdr:nvSpPr>
      <xdr:spPr>
        <a:xfrm>
          <a:off x="2057400" y="2007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3806CE4E-BE2D-466B-856F-ADBEB122830E}"/>
            </a:ext>
          </a:extLst>
        </xdr:cNvPr>
        <xdr:cNvSpPr txBox="1"/>
      </xdr:nvSpPr>
      <xdr:spPr>
        <a:xfrm>
          <a:off x="2057400" y="33108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4FA15AFE-8881-4306-AEAE-31C05D7F401F}"/>
            </a:ext>
          </a:extLst>
        </xdr:cNvPr>
        <xdr:cNvSpPr txBox="1"/>
      </xdr:nvSpPr>
      <xdr:spPr>
        <a:xfrm>
          <a:off x="12287250" y="32927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A3BDFCB-F035-4046-9730-885A51074945}"/>
            </a:ext>
          </a:extLst>
        </xdr:cNvPr>
        <xdr:cNvSpPr txBox="1"/>
      </xdr:nvSpPr>
      <xdr:spPr>
        <a:xfrm>
          <a:off x="12287250" y="32927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66600B31-CCB2-47A2-A57E-7FE45BA48E5F}"/>
            </a:ext>
          </a:extLst>
        </xdr:cNvPr>
        <xdr:cNvSpPr txBox="1"/>
      </xdr:nvSpPr>
      <xdr:spPr>
        <a:xfrm>
          <a:off x="12287250" y="3871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84731" cy="25455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A904C33-9DC7-47BE-B3EA-B016DEE220A7}"/>
            </a:ext>
          </a:extLst>
        </xdr:cNvPr>
        <xdr:cNvSpPr txBox="1"/>
      </xdr:nvSpPr>
      <xdr:spPr>
        <a:xfrm>
          <a:off x="12287250" y="3871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90500" cy="257175"/>
    <xdr:sp macro="" textlink="">
      <xdr:nvSpPr>
        <xdr:cNvPr id="43" name="Shape 12">
          <a:extLst>
            <a:ext uri="{FF2B5EF4-FFF2-40B4-BE49-F238E27FC236}">
              <a16:creationId xmlns:a16="http://schemas.microsoft.com/office/drawing/2014/main" id="{909B18B9-1A52-4A22-8876-66C5F7FDAF79}"/>
            </a:ext>
          </a:extLst>
        </xdr:cNvPr>
        <xdr:cNvSpPr txBox="1"/>
      </xdr:nvSpPr>
      <xdr:spPr>
        <a:xfrm>
          <a:off x="2057400" y="9820275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0</xdr:colOff>
      <xdr:row>111</xdr:row>
      <xdr:rowOff>0</xdr:rowOff>
    </xdr:from>
    <xdr:ext cx="190500" cy="257175"/>
    <xdr:sp macro="" textlink="">
      <xdr:nvSpPr>
        <xdr:cNvPr id="49" name="Shape 12">
          <a:extLst>
            <a:ext uri="{FF2B5EF4-FFF2-40B4-BE49-F238E27FC236}">
              <a16:creationId xmlns:a16="http://schemas.microsoft.com/office/drawing/2014/main" id="{21F77E69-5506-4F4C-B5CE-9BBF675AFC6A}"/>
            </a:ext>
          </a:extLst>
        </xdr:cNvPr>
        <xdr:cNvSpPr txBox="1"/>
      </xdr:nvSpPr>
      <xdr:spPr>
        <a:xfrm>
          <a:off x="2057400" y="23193375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twoCellAnchor>
    <xdr:from>
      <xdr:col>0</xdr:col>
      <xdr:colOff>0</xdr:colOff>
      <xdr:row>0</xdr:row>
      <xdr:rowOff>0</xdr:rowOff>
    </xdr:from>
    <xdr:to>
      <xdr:col>1</xdr:col>
      <xdr:colOff>501148</xdr:colOff>
      <xdr:row>2</xdr:row>
      <xdr:rowOff>280254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CA2F8F5-0D69-4A4B-B7DD-3C73DE133534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348184</xdr:colOff>
      <xdr:row>3</xdr:row>
      <xdr:rowOff>662849</xdr:rowOff>
    </xdr:from>
    <xdr:to>
      <xdr:col>22</xdr:col>
      <xdr:colOff>859973</xdr:colOff>
      <xdr:row>6</xdr:row>
      <xdr:rowOff>164026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9290478" y="1223143"/>
          <a:ext cx="6596583" cy="6665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60617</xdr:colOff>
      <xdr:row>3</xdr:row>
      <xdr:rowOff>101660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B86FF40-ADEF-4C5A-BBAB-401C0A6B5D89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448235</xdr:colOff>
      <xdr:row>3</xdr:row>
      <xdr:rowOff>302559</xdr:rowOff>
    </xdr:from>
    <xdr:to>
      <xdr:col>16</xdr:col>
      <xdr:colOff>623047</xdr:colOff>
      <xdr:row>6</xdr:row>
      <xdr:rowOff>212911</xdr:rowOff>
    </xdr:to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5686425" y="1626235"/>
          <a:ext cx="5099685" cy="1167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1.Боловсролын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Calibri" panose="020F0502020204030204" pitchFamily="34" charset="0"/>
              <a:cs typeface="Times New Roman" panose="02020603050405020304" pitchFamily="18" charset="0"/>
            </a:rPr>
            <a:t>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just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8" charset="0"/>
              <a:cs typeface="Times New Roman" panose="02020603050405020304" pitchFamily="18" charset="0"/>
            </a:rPr>
            <a:t>2.Боловсролын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933742</xdr:colOff>
      <xdr:row>2</xdr:row>
      <xdr:rowOff>142671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0A17C53-A7B7-4D9D-973E-4BAD89439A68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415319</xdr:colOff>
      <xdr:row>3</xdr:row>
      <xdr:rowOff>893669</xdr:rowOff>
    </xdr:from>
    <xdr:to>
      <xdr:col>22</xdr:col>
      <xdr:colOff>560996</xdr:colOff>
      <xdr:row>6</xdr:row>
      <xdr:rowOff>210811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094975" y="1608044"/>
          <a:ext cx="5574927" cy="876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383409</xdr:colOff>
      <xdr:row>2</xdr:row>
      <xdr:rowOff>174421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B1D283-220B-4BCB-A10B-047905C8FC8B}"/>
            </a:ext>
          </a:extLst>
        </xdr:cNvPr>
        <xdr:cNvSpPr/>
      </xdr:nvSpPr>
      <xdr:spPr>
        <a:xfrm>
          <a:off x="0" y="0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F68"/>
  <sheetViews>
    <sheetView view="pageBreakPreview" topLeftCell="A10" zoomScale="70" zoomScaleNormal="80" zoomScaleSheetLayoutView="70" workbookViewId="0">
      <selection activeCell="F60" sqref="F60"/>
    </sheetView>
  </sheetViews>
  <sheetFormatPr defaultColWidth="8.85546875" defaultRowHeight="15"/>
  <cols>
    <col min="1" max="1" width="18.85546875" style="303" customWidth="1"/>
    <col min="2" max="2" width="6" style="303" customWidth="1"/>
    <col min="3" max="3" width="13.5703125" style="303" customWidth="1"/>
    <col min="4" max="4" width="12" style="303" customWidth="1"/>
    <col min="5" max="5" width="15.7109375" style="303" customWidth="1"/>
    <col min="6" max="6" width="14" style="303" customWidth="1"/>
    <col min="7" max="7" width="16.7109375" style="303" customWidth="1"/>
    <col min="8" max="8" width="15.42578125" style="303" customWidth="1"/>
    <col min="9" max="9" width="16.28515625" style="303" customWidth="1"/>
    <col min="10" max="10" width="21.140625" style="303" customWidth="1"/>
    <col min="11" max="11" width="14.42578125" style="303" customWidth="1"/>
    <col min="12" max="12" width="17.42578125" style="303" customWidth="1"/>
    <col min="13" max="13" width="5.5703125" style="303" customWidth="1"/>
    <col min="14" max="14" width="13.7109375" style="303" customWidth="1"/>
    <col min="15" max="15" width="12.28515625" style="303" customWidth="1"/>
    <col min="16" max="16" width="12" style="303" customWidth="1"/>
    <col min="17" max="17" width="12.42578125" style="464" customWidth="1"/>
    <col min="18" max="18" width="9.7109375" style="303" customWidth="1"/>
    <col min="19" max="19" width="7.7109375" style="303" customWidth="1"/>
    <col min="20" max="20" width="13.85546875" style="386" customWidth="1"/>
    <col min="21" max="21" width="15" style="303" customWidth="1"/>
    <col min="22" max="22" width="10.7109375" style="303" customWidth="1"/>
    <col min="23" max="23" width="12.42578125" style="303" customWidth="1"/>
    <col min="24" max="24" width="11.140625" style="301" customWidth="1"/>
    <col min="25" max="25" width="10.140625" style="301" bestFit="1" customWidth="1"/>
    <col min="26" max="26" width="8.7109375" style="301" customWidth="1"/>
    <col min="27" max="27" width="10.85546875" style="301" customWidth="1"/>
    <col min="28" max="235" width="8.85546875" style="303"/>
    <col min="236" max="236" width="5.7109375" style="303" customWidth="1"/>
    <col min="237" max="237" width="13.42578125" style="303" customWidth="1"/>
    <col min="238" max="244" width="5.85546875" style="303" customWidth="1"/>
    <col min="245" max="249" width="6.7109375" style="303" customWidth="1"/>
    <col min="250" max="250" width="9.42578125" style="303" customWidth="1"/>
    <col min="251" max="251" width="5.7109375" style="303" customWidth="1"/>
    <col min="252" max="259" width="6.7109375" style="303" customWidth="1"/>
    <col min="260" max="262" width="7.85546875" style="303" customWidth="1"/>
    <col min="263" max="266" width="7" style="303" customWidth="1"/>
    <col min="267" max="267" width="8.42578125" style="303" customWidth="1"/>
    <col min="268" max="269" width="9.28515625" style="303" customWidth="1"/>
    <col min="270" max="491" width="8.85546875" style="303"/>
    <col min="492" max="492" width="5.7109375" style="303" customWidth="1"/>
    <col min="493" max="493" width="13.42578125" style="303" customWidth="1"/>
    <col min="494" max="500" width="5.85546875" style="303" customWidth="1"/>
    <col min="501" max="505" width="6.7109375" style="303" customWidth="1"/>
    <col min="506" max="506" width="9.42578125" style="303" customWidth="1"/>
    <col min="507" max="507" width="5.7109375" style="303" customWidth="1"/>
    <col min="508" max="515" width="6.7109375" style="303" customWidth="1"/>
    <col min="516" max="518" width="7.85546875" style="303" customWidth="1"/>
    <col min="519" max="522" width="7" style="303" customWidth="1"/>
    <col min="523" max="523" width="8.42578125" style="303" customWidth="1"/>
    <col min="524" max="525" width="9.28515625" style="303" customWidth="1"/>
    <col min="526" max="747" width="8.85546875" style="303"/>
    <col min="748" max="748" width="5.7109375" style="303" customWidth="1"/>
    <col min="749" max="749" width="13.42578125" style="303" customWidth="1"/>
    <col min="750" max="756" width="5.85546875" style="303" customWidth="1"/>
    <col min="757" max="761" width="6.7109375" style="303" customWidth="1"/>
    <col min="762" max="762" width="9.42578125" style="303" customWidth="1"/>
    <col min="763" max="763" width="5.7109375" style="303" customWidth="1"/>
    <col min="764" max="771" width="6.7109375" style="303" customWidth="1"/>
    <col min="772" max="774" width="7.85546875" style="303" customWidth="1"/>
    <col min="775" max="778" width="7" style="303" customWidth="1"/>
    <col min="779" max="779" width="8.42578125" style="303" customWidth="1"/>
    <col min="780" max="781" width="9.28515625" style="303" customWidth="1"/>
    <col min="782" max="1003" width="8.85546875" style="303"/>
    <col min="1004" max="1004" width="5.7109375" style="303" customWidth="1"/>
    <col min="1005" max="1005" width="13.42578125" style="303" customWidth="1"/>
    <col min="1006" max="1012" width="5.85546875" style="303" customWidth="1"/>
    <col min="1013" max="1017" width="6.7109375" style="303" customWidth="1"/>
    <col min="1018" max="1018" width="9.42578125" style="303" customWidth="1"/>
    <col min="1019" max="1019" width="5.7109375" style="303" customWidth="1"/>
    <col min="1020" max="1027" width="6.7109375" style="303" customWidth="1"/>
    <col min="1028" max="1030" width="7.85546875" style="303" customWidth="1"/>
    <col min="1031" max="1034" width="7" style="303" customWidth="1"/>
    <col min="1035" max="1035" width="8.42578125" style="303" customWidth="1"/>
    <col min="1036" max="1037" width="9.28515625" style="303" customWidth="1"/>
    <col min="1038" max="1259" width="8.85546875" style="303"/>
    <col min="1260" max="1260" width="5.7109375" style="303" customWidth="1"/>
    <col min="1261" max="1261" width="13.42578125" style="303" customWidth="1"/>
    <col min="1262" max="1268" width="5.85546875" style="303" customWidth="1"/>
    <col min="1269" max="1273" width="6.7109375" style="303" customWidth="1"/>
    <col min="1274" max="1274" width="9.42578125" style="303" customWidth="1"/>
    <col min="1275" max="1275" width="5.7109375" style="303" customWidth="1"/>
    <col min="1276" max="1283" width="6.7109375" style="303" customWidth="1"/>
    <col min="1284" max="1286" width="7.85546875" style="303" customWidth="1"/>
    <col min="1287" max="1290" width="7" style="303" customWidth="1"/>
    <col min="1291" max="1291" width="8.42578125" style="303" customWidth="1"/>
    <col min="1292" max="1293" width="9.28515625" style="303" customWidth="1"/>
    <col min="1294" max="1515" width="8.85546875" style="303"/>
    <col min="1516" max="1516" width="5.7109375" style="303" customWidth="1"/>
    <col min="1517" max="1517" width="13.42578125" style="303" customWidth="1"/>
    <col min="1518" max="1524" width="5.85546875" style="303" customWidth="1"/>
    <col min="1525" max="1529" width="6.7109375" style="303" customWidth="1"/>
    <col min="1530" max="1530" width="9.42578125" style="303" customWidth="1"/>
    <col min="1531" max="1531" width="5.7109375" style="303" customWidth="1"/>
    <col min="1532" max="1539" width="6.7109375" style="303" customWidth="1"/>
    <col min="1540" max="1542" width="7.85546875" style="303" customWidth="1"/>
    <col min="1543" max="1546" width="7" style="303" customWidth="1"/>
    <col min="1547" max="1547" width="8.42578125" style="303" customWidth="1"/>
    <col min="1548" max="1549" width="9.28515625" style="303" customWidth="1"/>
    <col min="1550" max="1771" width="8.85546875" style="303"/>
    <col min="1772" max="1772" width="5.7109375" style="303" customWidth="1"/>
    <col min="1773" max="1773" width="13.42578125" style="303" customWidth="1"/>
    <col min="1774" max="1780" width="5.85546875" style="303" customWidth="1"/>
    <col min="1781" max="1785" width="6.7109375" style="303" customWidth="1"/>
    <col min="1786" max="1786" width="9.42578125" style="303" customWidth="1"/>
    <col min="1787" max="1787" width="5.7109375" style="303" customWidth="1"/>
    <col min="1788" max="1795" width="6.7109375" style="303" customWidth="1"/>
    <col min="1796" max="1798" width="7.85546875" style="303" customWidth="1"/>
    <col min="1799" max="1802" width="7" style="303" customWidth="1"/>
    <col min="1803" max="1803" width="8.42578125" style="303" customWidth="1"/>
    <col min="1804" max="1805" width="9.28515625" style="303" customWidth="1"/>
    <col min="1806" max="2027" width="8.85546875" style="303"/>
    <col min="2028" max="2028" width="5.7109375" style="303" customWidth="1"/>
    <col min="2029" max="2029" width="13.42578125" style="303" customWidth="1"/>
    <col min="2030" max="2036" width="5.85546875" style="303" customWidth="1"/>
    <col min="2037" max="2041" width="6.7109375" style="303" customWidth="1"/>
    <col min="2042" max="2042" width="9.42578125" style="303" customWidth="1"/>
    <col min="2043" max="2043" width="5.7109375" style="303" customWidth="1"/>
    <col min="2044" max="2051" width="6.7109375" style="303" customWidth="1"/>
    <col min="2052" max="2054" width="7.85546875" style="303" customWidth="1"/>
    <col min="2055" max="2058" width="7" style="303" customWidth="1"/>
    <col min="2059" max="2059" width="8.42578125" style="303" customWidth="1"/>
    <col min="2060" max="2061" width="9.28515625" style="303" customWidth="1"/>
    <col min="2062" max="2283" width="8.85546875" style="303"/>
    <col min="2284" max="2284" width="5.7109375" style="303" customWidth="1"/>
    <col min="2285" max="2285" width="13.42578125" style="303" customWidth="1"/>
    <col min="2286" max="2292" width="5.85546875" style="303" customWidth="1"/>
    <col min="2293" max="2297" width="6.7109375" style="303" customWidth="1"/>
    <col min="2298" max="2298" width="9.42578125" style="303" customWidth="1"/>
    <col min="2299" max="2299" width="5.7109375" style="303" customWidth="1"/>
    <col min="2300" max="2307" width="6.7109375" style="303" customWidth="1"/>
    <col min="2308" max="2310" width="7.85546875" style="303" customWidth="1"/>
    <col min="2311" max="2314" width="7" style="303" customWidth="1"/>
    <col min="2315" max="2315" width="8.42578125" style="303" customWidth="1"/>
    <col min="2316" max="2317" width="9.28515625" style="303" customWidth="1"/>
    <col min="2318" max="2539" width="8.85546875" style="303"/>
    <col min="2540" max="2540" width="5.7109375" style="303" customWidth="1"/>
    <col min="2541" max="2541" width="13.42578125" style="303" customWidth="1"/>
    <col min="2542" max="2548" width="5.85546875" style="303" customWidth="1"/>
    <col min="2549" max="2553" width="6.7109375" style="303" customWidth="1"/>
    <col min="2554" max="2554" width="9.42578125" style="303" customWidth="1"/>
    <col min="2555" max="2555" width="5.7109375" style="303" customWidth="1"/>
    <col min="2556" max="2563" width="6.7109375" style="303" customWidth="1"/>
    <col min="2564" max="2566" width="7.85546875" style="303" customWidth="1"/>
    <col min="2567" max="2570" width="7" style="303" customWidth="1"/>
    <col min="2571" max="2571" width="8.42578125" style="303" customWidth="1"/>
    <col min="2572" max="2573" width="9.28515625" style="303" customWidth="1"/>
    <col min="2574" max="2795" width="8.85546875" style="303"/>
    <col min="2796" max="2796" width="5.7109375" style="303" customWidth="1"/>
    <col min="2797" max="2797" width="13.42578125" style="303" customWidth="1"/>
    <col min="2798" max="2804" width="5.85546875" style="303" customWidth="1"/>
    <col min="2805" max="2809" width="6.7109375" style="303" customWidth="1"/>
    <col min="2810" max="2810" width="9.42578125" style="303" customWidth="1"/>
    <col min="2811" max="2811" width="5.7109375" style="303" customWidth="1"/>
    <col min="2812" max="2819" width="6.7109375" style="303" customWidth="1"/>
    <col min="2820" max="2822" width="7.85546875" style="303" customWidth="1"/>
    <col min="2823" max="2826" width="7" style="303" customWidth="1"/>
    <col min="2827" max="2827" width="8.42578125" style="303" customWidth="1"/>
    <col min="2828" max="2829" width="9.28515625" style="303" customWidth="1"/>
    <col min="2830" max="3051" width="8.85546875" style="303"/>
    <col min="3052" max="3052" width="5.7109375" style="303" customWidth="1"/>
    <col min="3053" max="3053" width="13.42578125" style="303" customWidth="1"/>
    <col min="3054" max="3060" width="5.85546875" style="303" customWidth="1"/>
    <col min="3061" max="3065" width="6.7109375" style="303" customWidth="1"/>
    <col min="3066" max="3066" width="9.42578125" style="303" customWidth="1"/>
    <col min="3067" max="3067" width="5.7109375" style="303" customWidth="1"/>
    <col min="3068" max="3075" width="6.7109375" style="303" customWidth="1"/>
    <col min="3076" max="3078" width="7.85546875" style="303" customWidth="1"/>
    <col min="3079" max="3082" width="7" style="303" customWidth="1"/>
    <col min="3083" max="3083" width="8.42578125" style="303" customWidth="1"/>
    <col min="3084" max="3085" width="9.28515625" style="303" customWidth="1"/>
    <col min="3086" max="3307" width="8.85546875" style="303"/>
    <col min="3308" max="3308" width="5.7109375" style="303" customWidth="1"/>
    <col min="3309" max="3309" width="13.42578125" style="303" customWidth="1"/>
    <col min="3310" max="3316" width="5.85546875" style="303" customWidth="1"/>
    <col min="3317" max="3321" width="6.7109375" style="303" customWidth="1"/>
    <col min="3322" max="3322" width="9.42578125" style="303" customWidth="1"/>
    <col min="3323" max="3323" width="5.7109375" style="303" customWidth="1"/>
    <col min="3324" max="3331" width="6.7109375" style="303" customWidth="1"/>
    <col min="3332" max="3334" width="7.85546875" style="303" customWidth="1"/>
    <col min="3335" max="3338" width="7" style="303" customWidth="1"/>
    <col min="3339" max="3339" width="8.42578125" style="303" customWidth="1"/>
    <col min="3340" max="3341" width="9.28515625" style="303" customWidth="1"/>
    <col min="3342" max="3563" width="8.85546875" style="303"/>
    <col min="3564" max="3564" width="5.7109375" style="303" customWidth="1"/>
    <col min="3565" max="3565" width="13.42578125" style="303" customWidth="1"/>
    <col min="3566" max="3572" width="5.85546875" style="303" customWidth="1"/>
    <col min="3573" max="3577" width="6.7109375" style="303" customWidth="1"/>
    <col min="3578" max="3578" width="9.42578125" style="303" customWidth="1"/>
    <col min="3579" max="3579" width="5.7109375" style="303" customWidth="1"/>
    <col min="3580" max="3587" width="6.7109375" style="303" customWidth="1"/>
    <col min="3588" max="3590" width="7.85546875" style="303" customWidth="1"/>
    <col min="3591" max="3594" width="7" style="303" customWidth="1"/>
    <col min="3595" max="3595" width="8.42578125" style="303" customWidth="1"/>
    <col min="3596" max="3597" width="9.28515625" style="303" customWidth="1"/>
    <col min="3598" max="3819" width="8.85546875" style="303"/>
    <col min="3820" max="3820" width="5.7109375" style="303" customWidth="1"/>
    <col min="3821" max="3821" width="13.42578125" style="303" customWidth="1"/>
    <col min="3822" max="3828" width="5.85546875" style="303" customWidth="1"/>
    <col min="3829" max="3833" width="6.7109375" style="303" customWidth="1"/>
    <col min="3834" max="3834" width="9.42578125" style="303" customWidth="1"/>
    <col min="3835" max="3835" width="5.7109375" style="303" customWidth="1"/>
    <col min="3836" max="3843" width="6.7109375" style="303" customWidth="1"/>
    <col min="3844" max="3846" width="7.85546875" style="303" customWidth="1"/>
    <col min="3847" max="3850" width="7" style="303" customWidth="1"/>
    <col min="3851" max="3851" width="8.42578125" style="303" customWidth="1"/>
    <col min="3852" max="3853" width="9.28515625" style="303" customWidth="1"/>
    <col min="3854" max="4075" width="8.85546875" style="303"/>
    <col min="4076" max="4076" width="5.7109375" style="303" customWidth="1"/>
    <col min="4077" max="4077" width="13.42578125" style="303" customWidth="1"/>
    <col min="4078" max="4084" width="5.85546875" style="303" customWidth="1"/>
    <col min="4085" max="4089" width="6.7109375" style="303" customWidth="1"/>
    <col min="4090" max="4090" width="9.42578125" style="303" customWidth="1"/>
    <col min="4091" max="4091" width="5.7109375" style="303" customWidth="1"/>
    <col min="4092" max="4099" width="6.7109375" style="303" customWidth="1"/>
    <col min="4100" max="4102" width="7.85546875" style="303" customWidth="1"/>
    <col min="4103" max="4106" width="7" style="303" customWidth="1"/>
    <col min="4107" max="4107" width="8.42578125" style="303" customWidth="1"/>
    <col min="4108" max="4109" width="9.28515625" style="303" customWidth="1"/>
    <col min="4110" max="4331" width="8.85546875" style="303"/>
    <col min="4332" max="4332" width="5.7109375" style="303" customWidth="1"/>
    <col min="4333" max="4333" width="13.42578125" style="303" customWidth="1"/>
    <col min="4334" max="4340" width="5.85546875" style="303" customWidth="1"/>
    <col min="4341" max="4345" width="6.7109375" style="303" customWidth="1"/>
    <col min="4346" max="4346" width="9.42578125" style="303" customWidth="1"/>
    <col min="4347" max="4347" width="5.7109375" style="303" customWidth="1"/>
    <col min="4348" max="4355" width="6.7109375" style="303" customWidth="1"/>
    <col min="4356" max="4358" width="7.85546875" style="303" customWidth="1"/>
    <col min="4359" max="4362" width="7" style="303" customWidth="1"/>
    <col min="4363" max="4363" width="8.42578125" style="303" customWidth="1"/>
    <col min="4364" max="4365" width="9.28515625" style="303" customWidth="1"/>
    <col min="4366" max="4587" width="8.85546875" style="303"/>
    <col min="4588" max="4588" width="5.7109375" style="303" customWidth="1"/>
    <col min="4589" max="4589" width="13.42578125" style="303" customWidth="1"/>
    <col min="4590" max="4596" width="5.85546875" style="303" customWidth="1"/>
    <col min="4597" max="4601" width="6.7109375" style="303" customWidth="1"/>
    <col min="4602" max="4602" width="9.42578125" style="303" customWidth="1"/>
    <col min="4603" max="4603" width="5.7109375" style="303" customWidth="1"/>
    <col min="4604" max="4611" width="6.7109375" style="303" customWidth="1"/>
    <col min="4612" max="4614" width="7.85546875" style="303" customWidth="1"/>
    <col min="4615" max="4618" width="7" style="303" customWidth="1"/>
    <col min="4619" max="4619" width="8.42578125" style="303" customWidth="1"/>
    <col min="4620" max="4621" width="9.28515625" style="303" customWidth="1"/>
    <col min="4622" max="4843" width="8.85546875" style="303"/>
    <col min="4844" max="4844" width="5.7109375" style="303" customWidth="1"/>
    <col min="4845" max="4845" width="13.42578125" style="303" customWidth="1"/>
    <col min="4846" max="4852" width="5.85546875" style="303" customWidth="1"/>
    <col min="4853" max="4857" width="6.7109375" style="303" customWidth="1"/>
    <col min="4858" max="4858" width="9.42578125" style="303" customWidth="1"/>
    <col min="4859" max="4859" width="5.7109375" style="303" customWidth="1"/>
    <col min="4860" max="4867" width="6.7109375" style="303" customWidth="1"/>
    <col min="4868" max="4870" width="7.85546875" style="303" customWidth="1"/>
    <col min="4871" max="4874" width="7" style="303" customWidth="1"/>
    <col min="4875" max="4875" width="8.42578125" style="303" customWidth="1"/>
    <col min="4876" max="4877" width="9.28515625" style="303" customWidth="1"/>
    <col min="4878" max="5099" width="8.85546875" style="303"/>
    <col min="5100" max="5100" width="5.7109375" style="303" customWidth="1"/>
    <col min="5101" max="5101" width="13.42578125" style="303" customWidth="1"/>
    <col min="5102" max="5108" width="5.85546875" style="303" customWidth="1"/>
    <col min="5109" max="5113" width="6.7109375" style="303" customWidth="1"/>
    <col min="5114" max="5114" width="9.42578125" style="303" customWidth="1"/>
    <col min="5115" max="5115" width="5.7109375" style="303" customWidth="1"/>
    <col min="5116" max="5123" width="6.7109375" style="303" customWidth="1"/>
    <col min="5124" max="5126" width="7.85546875" style="303" customWidth="1"/>
    <col min="5127" max="5130" width="7" style="303" customWidth="1"/>
    <col min="5131" max="5131" width="8.42578125" style="303" customWidth="1"/>
    <col min="5132" max="5133" width="9.28515625" style="303" customWidth="1"/>
    <col min="5134" max="5355" width="8.85546875" style="303"/>
    <col min="5356" max="5356" width="5.7109375" style="303" customWidth="1"/>
    <col min="5357" max="5357" width="13.42578125" style="303" customWidth="1"/>
    <col min="5358" max="5364" width="5.85546875" style="303" customWidth="1"/>
    <col min="5365" max="5369" width="6.7109375" style="303" customWidth="1"/>
    <col min="5370" max="5370" width="9.42578125" style="303" customWidth="1"/>
    <col min="5371" max="5371" width="5.7109375" style="303" customWidth="1"/>
    <col min="5372" max="5379" width="6.7109375" style="303" customWidth="1"/>
    <col min="5380" max="5382" width="7.85546875" style="303" customWidth="1"/>
    <col min="5383" max="5386" width="7" style="303" customWidth="1"/>
    <col min="5387" max="5387" width="8.42578125" style="303" customWidth="1"/>
    <col min="5388" max="5389" width="9.28515625" style="303" customWidth="1"/>
    <col min="5390" max="5611" width="8.85546875" style="303"/>
    <col min="5612" max="5612" width="5.7109375" style="303" customWidth="1"/>
    <col min="5613" max="5613" width="13.42578125" style="303" customWidth="1"/>
    <col min="5614" max="5620" width="5.85546875" style="303" customWidth="1"/>
    <col min="5621" max="5625" width="6.7109375" style="303" customWidth="1"/>
    <col min="5626" max="5626" width="9.42578125" style="303" customWidth="1"/>
    <col min="5627" max="5627" width="5.7109375" style="303" customWidth="1"/>
    <col min="5628" max="5635" width="6.7109375" style="303" customWidth="1"/>
    <col min="5636" max="5638" width="7.85546875" style="303" customWidth="1"/>
    <col min="5639" max="5642" width="7" style="303" customWidth="1"/>
    <col min="5643" max="5643" width="8.42578125" style="303" customWidth="1"/>
    <col min="5644" max="5645" width="9.28515625" style="303" customWidth="1"/>
    <col min="5646" max="5867" width="8.85546875" style="303"/>
    <col min="5868" max="5868" width="5.7109375" style="303" customWidth="1"/>
    <col min="5869" max="5869" width="13.42578125" style="303" customWidth="1"/>
    <col min="5870" max="5876" width="5.85546875" style="303" customWidth="1"/>
    <col min="5877" max="5881" width="6.7109375" style="303" customWidth="1"/>
    <col min="5882" max="5882" width="9.42578125" style="303" customWidth="1"/>
    <col min="5883" max="5883" width="5.7109375" style="303" customWidth="1"/>
    <col min="5884" max="5891" width="6.7109375" style="303" customWidth="1"/>
    <col min="5892" max="5894" width="7.85546875" style="303" customWidth="1"/>
    <col min="5895" max="5898" width="7" style="303" customWidth="1"/>
    <col min="5899" max="5899" width="8.42578125" style="303" customWidth="1"/>
    <col min="5900" max="5901" width="9.28515625" style="303" customWidth="1"/>
    <col min="5902" max="6123" width="8.85546875" style="303"/>
    <col min="6124" max="6124" width="5.7109375" style="303" customWidth="1"/>
    <col min="6125" max="6125" width="13.42578125" style="303" customWidth="1"/>
    <col min="6126" max="6132" width="5.85546875" style="303" customWidth="1"/>
    <col min="6133" max="6137" width="6.7109375" style="303" customWidth="1"/>
    <col min="6138" max="6138" width="9.42578125" style="303" customWidth="1"/>
    <col min="6139" max="6139" width="5.7109375" style="303" customWidth="1"/>
    <col min="6140" max="6147" width="6.7109375" style="303" customWidth="1"/>
    <col min="6148" max="6150" width="7.85546875" style="303" customWidth="1"/>
    <col min="6151" max="6154" width="7" style="303" customWidth="1"/>
    <col min="6155" max="6155" width="8.42578125" style="303" customWidth="1"/>
    <col min="6156" max="6157" width="9.28515625" style="303" customWidth="1"/>
    <col min="6158" max="6379" width="8.85546875" style="303"/>
    <col min="6380" max="6380" width="5.7109375" style="303" customWidth="1"/>
    <col min="6381" max="6381" width="13.42578125" style="303" customWidth="1"/>
    <col min="6382" max="6388" width="5.85546875" style="303" customWidth="1"/>
    <col min="6389" max="6393" width="6.7109375" style="303" customWidth="1"/>
    <col min="6394" max="6394" width="9.42578125" style="303" customWidth="1"/>
    <col min="6395" max="6395" width="5.7109375" style="303" customWidth="1"/>
    <col min="6396" max="6403" width="6.7109375" style="303" customWidth="1"/>
    <col min="6404" max="6406" width="7.85546875" style="303" customWidth="1"/>
    <col min="6407" max="6410" width="7" style="303" customWidth="1"/>
    <col min="6411" max="6411" width="8.42578125" style="303" customWidth="1"/>
    <col min="6412" max="6413" width="9.28515625" style="303" customWidth="1"/>
    <col min="6414" max="6635" width="8.85546875" style="303"/>
    <col min="6636" max="6636" width="5.7109375" style="303" customWidth="1"/>
    <col min="6637" max="6637" width="13.42578125" style="303" customWidth="1"/>
    <col min="6638" max="6644" width="5.85546875" style="303" customWidth="1"/>
    <col min="6645" max="6649" width="6.7109375" style="303" customWidth="1"/>
    <col min="6650" max="6650" width="9.42578125" style="303" customWidth="1"/>
    <col min="6651" max="6651" width="5.7109375" style="303" customWidth="1"/>
    <col min="6652" max="6659" width="6.7109375" style="303" customWidth="1"/>
    <col min="6660" max="6662" width="7.85546875" style="303" customWidth="1"/>
    <col min="6663" max="6666" width="7" style="303" customWidth="1"/>
    <col min="6667" max="6667" width="8.42578125" style="303" customWidth="1"/>
    <col min="6668" max="6669" width="9.28515625" style="303" customWidth="1"/>
    <col min="6670" max="6891" width="8.85546875" style="303"/>
    <col min="6892" max="6892" width="5.7109375" style="303" customWidth="1"/>
    <col min="6893" max="6893" width="13.42578125" style="303" customWidth="1"/>
    <col min="6894" max="6900" width="5.85546875" style="303" customWidth="1"/>
    <col min="6901" max="6905" width="6.7109375" style="303" customWidth="1"/>
    <col min="6906" max="6906" width="9.42578125" style="303" customWidth="1"/>
    <col min="6907" max="6907" width="5.7109375" style="303" customWidth="1"/>
    <col min="6908" max="6915" width="6.7109375" style="303" customWidth="1"/>
    <col min="6916" max="6918" width="7.85546875" style="303" customWidth="1"/>
    <col min="6919" max="6922" width="7" style="303" customWidth="1"/>
    <col min="6923" max="6923" width="8.42578125" style="303" customWidth="1"/>
    <col min="6924" max="6925" width="9.28515625" style="303" customWidth="1"/>
    <col min="6926" max="7147" width="8.85546875" style="303"/>
    <col min="7148" max="7148" width="5.7109375" style="303" customWidth="1"/>
    <col min="7149" max="7149" width="13.42578125" style="303" customWidth="1"/>
    <col min="7150" max="7156" width="5.85546875" style="303" customWidth="1"/>
    <col min="7157" max="7161" width="6.7109375" style="303" customWidth="1"/>
    <col min="7162" max="7162" width="9.42578125" style="303" customWidth="1"/>
    <col min="7163" max="7163" width="5.7109375" style="303" customWidth="1"/>
    <col min="7164" max="7171" width="6.7109375" style="303" customWidth="1"/>
    <col min="7172" max="7174" width="7.85546875" style="303" customWidth="1"/>
    <col min="7175" max="7178" width="7" style="303" customWidth="1"/>
    <col min="7179" max="7179" width="8.42578125" style="303" customWidth="1"/>
    <col min="7180" max="7181" width="9.28515625" style="303" customWidth="1"/>
    <col min="7182" max="7403" width="8.85546875" style="303"/>
    <col min="7404" max="7404" width="5.7109375" style="303" customWidth="1"/>
    <col min="7405" max="7405" width="13.42578125" style="303" customWidth="1"/>
    <col min="7406" max="7412" width="5.85546875" style="303" customWidth="1"/>
    <col min="7413" max="7417" width="6.7109375" style="303" customWidth="1"/>
    <col min="7418" max="7418" width="9.42578125" style="303" customWidth="1"/>
    <col min="7419" max="7419" width="5.7109375" style="303" customWidth="1"/>
    <col min="7420" max="7427" width="6.7109375" style="303" customWidth="1"/>
    <col min="7428" max="7430" width="7.85546875" style="303" customWidth="1"/>
    <col min="7431" max="7434" width="7" style="303" customWidth="1"/>
    <col min="7435" max="7435" width="8.42578125" style="303" customWidth="1"/>
    <col min="7436" max="7437" width="9.28515625" style="303" customWidth="1"/>
    <col min="7438" max="7659" width="8.85546875" style="303"/>
    <col min="7660" max="7660" width="5.7109375" style="303" customWidth="1"/>
    <col min="7661" max="7661" width="13.42578125" style="303" customWidth="1"/>
    <col min="7662" max="7668" width="5.85546875" style="303" customWidth="1"/>
    <col min="7669" max="7673" width="6.7109375" style="303" customWidth="1"/>
    <col min="7674" max="7674" width="9.42578125" style="303" customWidth="1"/>
    <col min="7675" max="7675" width="5.7109375" style="303" customWidth="1"/>
    <col min="7676" max="7683" width="6.7109375" style="303" customWidth="1"/>
    <col min="7684" max="7686" width="7.85546875" style="303" customWidth="1"/>
    <col min="7687" max="7690" width="7" style="303" customWidth="1"/>
    <col min="7691" max="7691" width="8.42578125" style="303" customWidth="1"/>
    <col min="7692" max="7693" width="9.28515625" style="303" customWidth="1"/>
    <col min="7694" max="7915" width="8.85546875" style="303"/>
    <col min="7916" max="7916" width="5.7109375" style="303" customWidth="1"/>
    <col min="7917" max="7917" width="13.42578125" style="303" customWidth="1"/>
    <col min="7918" max="7924" width="5.85546875" style="303" customWidth="1"/>
    <col min="7925" max="7929" width="6.7109375" style="303" customWidth="1"/>
    <col min="7930" max="7930" width="9.42578125" style="303" customWidth="1"/>
    <col min="7931" max="7931" width="5.7109375" style="303" customWidth="1"/>
    <col min="7932" max="7939" width="6.7109375" style="303" customWidth="1"/>
    <col min="7940" max="7942" width="7.85546875" style="303" customWidth="1"/>
    <col min="7943" max="7946" width="7" style="303" customWidth="1"/>
    <col min="7947" max="7947" width="8.42578125" style="303" customWidth="1"/>
    <col min="7948" max="7949" width="9.28515625" style="303" customWidth="1"/>
    <col min="7950" max="8171" width="8.85546875" style="303"/>
    <col min="8172" max="8172" width="5.7109375" style="303" customWidth="1"/>
    <col min="8173" max="8173" width="13.42578125" style="303" customWidth="1"/>
    <col min="8174" max="8180" width="5.85546875" style="303" customWidth="1"/>
    <col min="8181" max="8185" width="6.7109375" style="303" customWidth="1"/>
    <col min="8186" max="8186" width="9.42578125" style="303" customWidth="1"/>
    <col min="8187" max="8187" width="5.7109375" style="303" customWidth="1"/>
    <col min="8188" max="8195" width="6.7109375" style="303" customWidth="1"/>
    <col min="8196" max="8198" width="7.85546875" style="303" customWidth="1"/>
    <col min="8199" max="8202" width="7" style="303" customWidth="1"/>
    <col min="8203" max="8203" width="8.42578125" style="303" customWidth="1"/>
    <col min="8204" max="8205" width="9.28515625" style="303" customWidth="1"/>
    <col min="8206" max="8427" width="8.85546875" style="303"/>
    <col min="8428" max="8428" width="5.7109375" style="303" customWidth="1"/>
    <col min="8429" max="8429" width="13.42578125" style="303" customWidth="1"/>
    <col min="8430" max="8436" width="5.85546875" style="303" customWidth="1"/>
    <col min="8437" max="8441" width="6.7109375" style="303" customWidth="1"/>
    <col min="8442" max="8442" width="9.42578125" style="303" customWidth="1"/>
    <col min="8443" max="8443" width="5.7109375" style="303" customWidth="1"/>
    <col min="8444" max="8451" width="6.7109375" style="303" customWidth="1"/>
    <col min="8452" max="8454" width="7.85546875" style="303" customWidth="1"/>
    <col min="8455" max="8458" width="7" style="303" customWidth="1"/>
    <col min="8459" max="8459" width="8.42578125" style="303" customWidth="1"/>
    <col min="8460" max="8461" width="9.28515625" style="303" customWidth="1"/>
    <col min="8462" max="8683" width="8.85546875" style="303"/>
    <col min="8684" max="8684" width="5.7109375" style="303" customWidth="1"/>
    <col min="8685" max="8685" width="13.42578125" style="303" customWidth="1"/>
    <col min="8686" max="8692" width="5.85546875" style="303" customWidth="1"/>
    <col min="8693" max="8697" width="6.7109375" style="303" customWidth="1"/>
    <col min="8698" max="8698" width="9.42578125" style="303" customWidth="1"/>
    <col min="8699" max="8699" width="5.7109375" style="303" customWidth="1"/>
    <col min="8700" max="8707" width="6.7109375" style="303" customWidth="1"/>
    <col min="8708" max="8710" width="7.85546875" style="303" customWidth="1"/>
    <col min="8711" max="8714" width="7" style="303" customWidth="1"/>
    <col min="8715" max="8715" width="8.42578125" style="303" customWidth="1"/>
    <col min="8716" max="8717" width="9.28515625" style="303" customWidth="1"/>
    <col min="8718" max="8939" width="8.85546875" style="303"/>
    <col min="8940" max="8940" width="5.7109375" style="303" customWidth="1"/>
    <col min="8941" max="8941" width="13.42578125" style="303" customWidth="1"/>
    <col min="8942" max="8948" width="5.85546875" style="303" customWidth="1"/>
    <col min="8949" max="8953" width="6.7109375" style="303" customWidth="1"/>
    <col min="8954" max="8954" width="9.42578125" style="303" customWidth="1"/>
    <col min="8955" max="8955" width="5.7109375" style="303" customWidth="1"/>
    <col min="8956" max="8963" width="6.7109375" style="303" customWidth="1"/>
    <col min="8964" max="8966" width="7.85546875" style="303" customWidth="1"/>
    <col min="8967" max="8970" width="7" style="303" customWidth="1"/>
    <col min="8971" max="8971" width="8.42578125" style="303" customWidth="1"/>
    <col min="8972" max="8973" width="9.28515625" style="303" customWidth="1"/>
    <col min="8974" max="9195" width="8.85546875" style="303"/>
    <col min="9196" max="9196" width="5.7109375" style="303" customWidth="1"/>
    <col min="9197" max="9197" width="13.42578125" style="303" customWidth="1"/>
    <col min="9198" max="9204" width="5.85546875" style="303" customWidth="1"/>
    <col min="9205" max="9209" width="6.7109375" style="303" customWidth="1"/>
    <col min="9210" max="9210" width="9.42578125" style="303" customWidth="1"/>
    <col min="9211" max="9211" width="5.7109375" style="303" customWidth="1"/>
    <col min="9212" max="9219" width="6.7109375" style="303" customWidth="1"/>
    <col min="9220" max="9222" width="7.85546875" style="303" customWidth="1"/>
    <col min="9223" max="9226" width="7" style="303" customWidth="1"/>
    <col min="9227" max="9227" width="8.42578125" style="303" customWidth="1"/>
    <col min="9228" max="9229" width="9.28515625" style="303" customWidth="1"/>
    <col min="9230" max="9451" width="8.85546875" style="303"/>
    <col min="9452" max="9452" width="5.7109375" style="303" customWidth="1"/>
    <col min="9453" max="9453" width="13.42578125" style="303" customWidth="1"/>
    <col min="9454" max="9460" width="5.85546875" style="303" customWidth="1"/>
    <col min="9461" max="9465" width="6.7109375" style="303" customWidth="1"/>
    <col min="9466" max="9466" width="9.42578125" style="303" customWidth="1"/>
    <col min="9467" max="9467" width="5.7109375" style="303" customWidth="1"/>
    <col min="9468" max="9475" width="6.7109375" style="303" customWidth="1"/>
    <col min="9476" max="9478" width="7.85546875" style="303" customWidth="1"/>
    <col min="9479" max="9482" width="7" style="303" customWidth="1"/>
    <col min="9483" max="9483" width="8.42578125" style="303" customWidth="1"/>
    <col min="9484" max="9485" width="9.28515625" style="303" customWidth="1"/>
    <col min="9486" max="9707" width="8.85546875" style="303"/>
    <col min="9708" max="9708" width="5.7109375" style="303" customWidth="1"/>
    <col min="9709" max="9709" width="13.42578125" style="303" customWidth="1"/>
    <col min="9710" max="9716" width="5.85546875" style="303" customWidth="1"/>
    <col min="9717" max="9721" width="6.7109375" style="303" customWidth="1"/>
    <col min="9722" max="9722" width="9.42578125" style="303" customWidth="1"/>
    <col min="9723" max="9723" width="5.7109375" style="303" customWidth="1"/>
    <col min="9724" max="9731" width="6.7109375" style="303" customWidth="1"/>
    <col min="9732" max="9734" width="7.85546875" style="303" customWidth="1"/>
    <col min="9735" max="9738" width="7" style="303" customWidth="1"/>
    <col min="9739" max="9739" width="8.42578125" style="303" customWidth="1"/>
    <col min="9740" max="9741" width="9.28515625" style="303" customWidth="1"/>
    <col min="9742" max="9963" width="8.85546875" style="303"/>
    <col min="9964" max="9964" width="5.7109375" style="303" customWidth="1"/>
    <col min="9965" max="9965" width="13.42578125" style="303" customWidth="1"/>
    <col min="9966" max="9972" width="5.85546875" style="303" customWidth="1"/>
    <col min="9973" max="9977" width="6.7109375" style="303" customWidth="1"/>
    <col min="9978" max="9978" width="9.42578125" style="303" customWidth="1"/>
    <col min="9979" max="9979" width="5.7109375" style="303" customWidth="1"/>
    <col min="9980" max="9987" width="6.7109375" style="303" customWidth="1"/>
    <col min="9988" max="9990" width="7.85546875" style="303" customWidth="1"/>
    <col min="9991" max="9994" width="7" style="303" customWidth="1"/>
    <col min="9995" max="9995" width="8.42578125" style="303" customWidth="1"/>
    <col min="9996" max="9997" width="9.28515625" style="303" customWidth="1"/>
    <col min="9998" max="10219" width="8.85546875" style="303"/>
    <col min="10220" max="10220" width="5.7109375" style="303" customWidth="1"/>
    <col min="10221" max="10221" width="13.42578125" style="303" customWidth="1"/>
    <col min="10222" max="10228" width="5.85546875" style="303" customWidth="1"/>
    <col min="10229" max="10233" width="6.7109375" style="303" customWidth="1"/>
    <col min="10234" max="10234" width="9.42578125" style="303" customWidth="1"/>
    <col min="10235" max="10235" width="5.7109375" style="303" customWidth="1"/>
    <col min="10236" max="10243" width="6.7109375" style="303" customWidth="1"/>
    <col min="10244" max="10246" width="7.85546875" style="303" customWidth="1"/>
    <col min="10247" max="10250" width="7" style="303" customWidth="1"/>
    <col min="10251" max="10251" width="8.42578125" style="303" customWidth="1"/>
    <col min="10252" max="10253" width="9.28515625" style="303" customWidth="1"/>
    <col min="10254" max="10475" width="8.85546875" style="303"/>
    <col min="10476" max="10476" width="5.7109375" style="303" customWidth="1"/>
    <col min="10477" max="10477" width="13.42578125" style="303" customWidth="1"/>
    <col min="10478" max="10484" width="5.85546875" style="303" customWidth="1"/>
    <col min="10485" max="10489" width="6.7109375" style="303" customWidth="1"/>
    <col min="10490" max="10490" width="9.42578125" style="303" customWidth="1"/>
    <col min="10491" max="10491" width="5.7109375" style="303" customWidth="1"/>
    <col min="10492" max="10499" width="6.7109375" style="303" customWidth="1"/>
    <col min="10500" max="10502" width="7.85546875" style="303" customWidth="1"/>
    <col min="10503" max="10506" width="7" style="303" customWidth="1"/>
    <col min="10507" max="10507" width="8.42578125" style="303" customWidth="1"/>
    <col min="10508" max="10509" width="9.28515625" style="303" customWidth="1"/>
    <col min="10510" max="10731" width="8.85546875" style="303"/>
    <col min="10732" max="10732" width="5.7109375" style="303" customWidth="1"/>
    <col min="10733" max="10733" width="13.42578125" style="303" customWidth="1"/>
    <col min="10734" max="10740" width="5.85546875" style="303" customWidth="1"/>
    <col min="10741" max="10745" width="6.7109375" style="303" customWidth="1"/>
    <col min="10746" max="10746" width="9.42578125" style="303" customWidth="1"/>
    <col min="10747" max="10747" width="5.7109375" style="303" customWidth="1"/>
    <col min="10748" max="10755" width="6.7109375" style="303" customWidth="1"/>
    <col min="10756" max="10758" width="7.85546875" style="303" customWidth="1"/>
    <col min="10759" max="10762" width="7" style="303" customWidth="1"/>
    <col min="10763" max="10763" width="8.42578125" style="303" customWidth="1"/>
    <col min="10764" max="10765" width="9.28515625" style="303" customWidth="1"/>
    <col min="10766" max="10987" width="8.85546875" style="303"/>
    <col min="10988" max="10988" width="5.7109375" style="303" customWidth="1"/>
    <col min="10989" max="10989" width="13.42578125" style="303" customWidth="1"/>
    <col min="10990" max="10996" width="5.85546875" style="303" customWidth="1"/>
    <col min="10997" max="11001" width="6.7109375" style="303" customWidth="1"/>
    <col min="11002" max="11002" width="9.42578125" style="303" customWidth="1"/>
    <col min="11003" max="11003" width="5.7109375" style="303" customWidth="1"/>
    <col min="11004" max="11011" width="6.7109375" style="303" customWidth="1"/>
    <col min="11012" max="11014" width="7.85546875" style="303" customWidth="1"/>
    <col min="11015" max="11018" width="7" style="303" customWidth="1"/>
    <col min="11019" max="11019" width="8.42578125" style="303" customWidth="1"/>
    <col min="11020" max="11021" width="9.28515625" style="303" customWidth="1"/>
    <col min="11022" max="11243" width="8.85546875" style="303"/>
    <col min="11244" max="11244" width="5.7109375" style="303" customWidth="1"/>
    <col min="11245" max="11245" width="13.42578125" style="303" customWidth="1"/>
    <col min="11246" max="11252" width="5.85546875" style="303" customWidth="1"/>
    <col min="11253" max="11257" width="6.7109375" style="303" customWidth="1"/>
    <col min="11258" max="11258" width="9.42578125" style="303" customWidth="1"/>
    <col min="11259" max="11259" width="5.7109375" style="303" customWidth="1"/>
    <col min="11260" max="11267" width="6.7109375" style="303" customWidth="1"/>
    <col min="11268" max="11270" width="7.85546875" style="303" customWidth="1"/>
    <col min="11271" max="11274" width="7" style="303" customWidth="1"/>
    <col min="11275" max="11275" width="8.42578125" style="303" customWidth="1"/>
    <col min="11276" max="11277" width="9.28515625" style="303" customWidth="1"/>
    <col min="11278" max="11499" width="8.85546875" style="303"/>
    <col min="11500" max="11500" width="5.7109375" style="303" customWidth="1"/>
    <col min="11501" max="11501" width="13.42578125" style="303" customWidth="1"/>
    <col min="11502" max="11508" width="5.85546875" style="303" customWidth="1"/>
    <col min="11509" max="11513" width="6.7109375" style="303" customWidth="1"/>
    <col min="11514" max="11514" width="9.42578125" style="303" customWidth="1"/>
    <col min="11515" max="11515" width="5.7109375" style="303" customWidth="1"/>
    <col min="11516" max="11523" width="6.7109375" style="303" customWidth="1"/>
    <col min="11524" max="11526" width="7.85546875" style="303" customWidth="1"/>
    <col min="11527" max="11530" width="7" style="303" customWidth="1"/>
    <col min="11531" max="11531" width="8.42578125" style="303" customWidth="1"/>
    <col min="11532" max="11533" width="9.28515625" style="303" customWidth="1"/>
    <col min="11534" max="11755" width="8.85546875" style="303"/>
    <col min="11756" max="11756" width="5.7109375" style="303" customWidth="1"/>
    <col min="11757" max="11757" width="13.42578125" style="303" customWidth="1"/>
    <col min="11758" max="11764" width="5.85546875" style="303" customWidth="1"/>
    <col min="11765" max="11769" width="6.7109375" style="303" customWidth="1"/>
    <col min="11770" max="11770" width="9.42578125" style="303" customWidth="1"/>
    <col min="11771" max="11771" width="5.7109375" style="303" customWidth="1"/>
    <col min="11772" max="11779" width="6.7109375" style="303" customWidth="1"/>
    <col min="11780" max="11782" width="7.85546875" style="303" customWidth="1"/>
    <col min="11783" max="11786" width="7" style="303" customWidth="1"/>
    <col min="11787" max="11787" width="8.42578125" style="303" customWidth="1"/>
    <col min="11788" max="11789" width="9.28515625" style="303" customWidth="1"/>
    <col min="11790" max="12011" width="8.85546875" style="303"/>
    <col min="12012" max="12012" width="5.7109375" style="303" customWidth="1"/>
    <col min="12013" max="12013" width="13.42578125" style="303" customWidth="1"/>
    <col min="12014" max="12020" width="5.85546875" style="303" customWidth="1"/>
    <col min="12021" max="12025" width="6.7109375" style="303" customWidth="1"/>
    <col min="12026" max="12026" width="9.42578125" style="303" customWidth="1"/>
    <col min="12027" max="12027" width="5.7109375" style="303" customWidth="1"/>
    <col min="12028" max="12035" width="6.7109375" style="303" customWidth="1"/>
    <col min="12036" max="12038" width="7.85546875" style="303" customWidth="1"/>
    <col min="12039" max="12042" width="7" style="303" customWidth="1"/>
    <col min="12043" max="12043" width="8.42578125" style="303" customWidth="1"/>
    <col min="12044" max="12045" width="9.28515625" style="303" customWidth="1"/>
    <col min="12046" max="12267" width="8.85546875" style="303"/>
    <col min="12268" max="12268" width="5.7109375" style="303" customWidth="1"/>
    <col min="12269" max="12269" width="13.42578125" style="303" customWidth="1"/>
    <col min="12270" max="12276" width="5.85546875" style="303" customWidth="1"/>
    <col min="12277" max="12281" width="6.7109375" style="303" customWidth="1"/>
    <col min="12282" max="12282" width="9.42578125" style="303" customWidth="1"/>
    <col min="12283" max="12283" width="5.7109375" style="303" customWidth="1"/>
    <col min="12284" max="12291" width="6.7109375" style="303" customWidth="1"/>
    <col min="12292" max="12294" width="7.85546875" style="303" customWidth="1"/>
    <col min="12295" max="12298" width="7" style="303" customWidth="1"/>
    <col min="12299" max="12299" width="8.42578125" style="303" customWidth="1"/>
    <col min="12300" max="12301" width="9.28515625" style="303" customWidth="1"/>
    <col min="12302" max="12523" width="8.85546875" style="303"/>
    <col min="12524" max="12524" width="5.7109375" style="303" customWidth="1"/>
    <col min="12525" max="12525" width="13.42578125" style="303" customWidth="1"/>
    <col min="12526" max="12532" width="5.85546875" style="303" customWidth="1"/>
    <col min="12533" max="12537" width="6.7109375" style="303" customWidth="1"/>
    <col min="12538" max="12538" width="9.42578125" style="303" customWidth="1"/>
    <col min="12539" max="12539" width="5.7109375" style="303" customWidth="1"/>
    <col min="12540" max="12547" width="6.7109375" style="303" customWidth="1"/>
    <col min="12548" max="12550" width="7.85546875" style="303" customWidth="1"/>
    <col min="12551" max="12554" width="7" style="303" customWidth="1"/>
    <col min="12555" max="12555" width="8.42578125" style="303" customWidth="1"/>
    <col min="12556" max="12557" width="9.28515625" style="303" customWidth="1"/>
    <col min="12558" max="12779" width="8.85546875" style="303"/>
    <col min="12780" max="12780" width="5.7109375" style="303" customWidth="1"/>
    <col min="12781" max="12781" width="13.42578125" style="303" customWidth="1"/>
    <col min="12782" max="12788" width="5.85546875" style="303" customWidth="1"/>
    <col min="12789" max="12793" width="6.7109375" style="303" customWidth="1"/>
    <col min="12794" max="12794" width="9.42578125" style="303" customWidth="1"/>
    <col min="12795" max="12795" width="5.7109375" style="303" customWidth="1"/>
    <col min="12796" max="12803" width="6.7109375" style="303" customWidth="1"/>
    <col min="12804" max="12806" width="7.85546875" style="303" customWidth="1"/>
    <col min="12807" max="12810" width="7" style="303" customWidth="1"/>
    <col min="12811" max="12811" width="8.42578125" style="303" customWidth="1"/>
    <col min="12812" max="12813" width="9.28515625" style="303" customWidth="1"/>
    <col min="12814" max="13035" width="8.85546875" style="303"/>
    <col min="13036" max="13036" width="5.7109375" style="303" customWidth="1"/>
    <col min="13037" max="13037" width="13.42578125" style="303" customWidth="1"/>
    <col min="13038" max="13044" width="5.85546875" style="303" customWidth="1"/>
    <col min="13045" max="13049" width="6.7109375" style="303" customWidth="1"/>
    <col min="13050" max="13050" width="9.42578125" style="303" customWidth="1"/>
    <col min="13051" max="13051" width="5.7109375" style="303" customWidth="1"/>
    <col min="13052" max="13059" width="6.7109375" style="303" customWidth="1"/>
    <col min="13060" max="13062" width="7.85546875" style="303" customWidth="1"/>
    <col min="13063" max="13066" width="7" style="303" customWidth="1"/>
    <col min="13067" max="13067" width="8.42578125" style="303" customWidth="1"/>
    <col min="13068" max="13069" width="9.28515625" style="303" customWidth="1"/>
    <col min="13070" max="13291" width="8.85546875" style="303"/>
    <col min="13292" max="13292" width="5.7109375" style="303" customWidth="1"/>
    <col min="13293" max="13293" width="13.42578125" style="303" customWidth="1"/>
    <col min="13294" max="13300" width="5.85546875" style="303" customWidth="1"/>
    <col min="13301" max="13305" width="6.7109375" style="303" customWidth="1"/>
    <col min="13306" max="13306" width="9.42578125" style="303" customWidth="1"/>
    <col min="13307" max="13307" width="5.7109375" style="303" customWidth="1"/>
    <col min="13308" max="13315" width="6.7109375" style="303" customWidth="1"/>
    <col min="13316" max="13318" width="7.85546875" style="303" customWidth="1"/>
    <col min="13319" max="13322" width="7" style="303" customWidth="1"/>
    <col min="13323" max="13323" width="8.42578125" style="303" customWidth="1"/>
    <col min="13324" max="13325" width="9.28515625" style="303" customWidth="1"/>
    <col min="13326" max="13547" width="8.85546875" style="303"/>
    <col min="13548" max="13548" width="5.7109375" style="303" customWidth="1"/>
    <col min="13549" max="13549" width="13.42578125" style="303" customWidth="1"/>
    <col min="13550" max="13556" width="5.85546875" style="303" customWidth="1"/>
    <col min="13557" max="13561" width="6.7109375" style="303" customWidth="1"/>
    <col min="13562" max="13562" width="9.42578125" style="303" customWidth="1"/>
    <col min="13563" max="13563" width="5.7109375" style="303" customWidth="1"/>
    <col min="13564" max="13571" width="6.7109375" style="303" customWidth="1"/>
    <col min="13572" max="13574" width="7.85546875" style="303" customWidth="1"/>
    <col min="13575" max="13578" width="7" style="303" customWidth="1"/>
    <col min="13579" max="13579" width="8.42578125" style="303" customWidth="1"/>
    <col min="13580" max="13581" width="9.28515625" style="303" customWidth="1"/>
    <col min="13582" max="13803" width="8.85546875" style="303"/>
    <col min="13804" max="13804" width="5.7109375" style="303" customWidth="1"/>
    <col min="13805" max="13805" width="13.42578125" style="303" customWidth="1"/>
    <col min="13806" max="13812" width="5.85546875" style="303" customWidth="1"/>
    <col min="13813" max="13817" width="6.7109375" style="303" customWidth="1"/>
    <col min="13818" max="13818" width="9.42578125" style="303" customWidth="1"/>
    <col min="13819" max="13819" width="5.7109375" style="303" customWidth="1"/>
    <col min="13820" max="13827" width="6.7109375" style="303" customWidth="1"/>
    <col min="13828" max="13830" width="7.85546875" style="303" customWidth="1"/>
    <col min="13831" max="13834" width="7" style="303" customWidth="1"/>
    <col min="13835" max="13835" width="8.42578125" style="303" customWidth="1"/>
    <col min="13836" max="13837" width="9.28515625" style="303" customWidth="1"/>
    <col min="13838" max="14059" width="8.85546875" style="303"/>
    <col min="14060" max="14060" width="5.7109375" style="303" customWidth="1"/>
    <col min="14061" max="14061" width="13.42578125" style="303" customWidth="1"/>
    <col min="14062" max="14068" width="5.85546875" style="303" customWidth="1"/>
    <col min="14069" max="14073" width="6.7109375" style="303" customWidth="1"/>
    <col min="14074" max="14074" width="9.42578125" style="303" customWidth="1"/>
    <col min="14075" max="14075" width="5.7109375" style="303" customWidth="1"/>
    <col min="14076" max="14083" width="6.7109375" style="303" customWidth="1"/>
    <col min="14084" max="14086" width="7.85546875" style="303" customWidth="1"/>
    <col min="14087" max="14090" width="7" style="303" customWidth="1"/>
    <col min="14091" max="14091" width="8.42578125" style="303" customWidth="1"/>
    <col min="14092" max="14093" width="9.28515625" style="303" customWidth="1"/>
    <col min="14094" max="14315" width="8.85546875" style="303"/>
    <col min="14316" max="14316" width="5.7109375" style="303" customWidth="1"/>
    <col min="14317" max="14317" width="13.42578125" style="303" customWidth="1"/>
    <col min="14318" max="14324" width="5.85546875" style="303" customWidth="1"/>
    <col min="14325" max="14329" width="6.7109375" style="303" customWidth="1"/>
    <col min="14330" max="14330" width="9.42578125" style="303" customWidth="1"/>
    <col min="14331" max="14331" width="5.7109375" style="303" customWidth="1"/>
    <col min="14332" max="14339" width="6.7109375" style="303" customWidth="1"/>
    <col min="14340" max="14342" width="7.85546875" style="303" customWidth="1"/>
    <col min="14343" max="14346" width="7" style="303" customWidth="1"/>
    <col min="14347" max="14347" width="8.42578125" style="303" customWidth="1"/>
    <col min="14348" max="14349" width="9.28515625" style="303" customWidth="1"/>
    <col min="14350" max="14571" width="8.85546875" style="303"/>
    <col min="14572" max="14572" width="5.7109375" style="303" customWidth="1"/>
    <col min="14573" max="14573" width="13.42578125" style="303" customWidth="1"/>
    <col min="14574" max="14580" width="5.85546875" style="303" customWidth="1"/>
    <col min="14581" max="14585" width="6.7109375" style="303" customWidth="1"/>
    <col min="14586" max="14586" width="9.42578125" style="303" customWidth="1"/>
    <col min="14587" max="14587" width="5.7109375" style="303" customWidth="1"/>
    <col min="14588" max="14595" width="6.7109375" style="303" customWidth="1"/>
    <col min="14596" max="14598" width="7.85546875" style="303" customWidth="1"/>
    <col min="14599" max="14602" width="7" style="303" customWidth="1"/>
    <col min="14603" max="14603" width="8.42578125" style="303" customWidth="1"/>
    <col min="14604" max="14605" width="9.28515625" style="303" customWidth="1"/>
    <col min="14606" max="14827" width="8.85546875" style="303"/>
    <col min="14828" max="14828" width="5.7109375" style="303" customWidth="1"/>
    <col min="14829" max="14829" width="13.42578125" style="303" customWidth="1"/>
    <col min="14830" max="14836" width="5.85546875" style="303" customWidth="1"/>
    <col min="14837" max="14841" width="6.7109375" style="303" customWidth="1"/>
    <col min="14842" max="14842" width="9.42578125" style="303" customWidth="1"/>
    <col min="14843" max="14843" width="5.7109375" style="303" customWidth="1"/>
    <col min="14844" max="14851" width="6.7109375" style="303" customWidth="1"/>
    <col min="14852" max="14854" width="7.85546875" style="303" customWidth="1"/>
    <col min="14855" max="14858" width="7" style="303" customWidth="1"/>
    <col min="14859" max="14859" width="8.42578125" style="303" customWidth="1"/>
    <col min="14860" max="14861" width="9.28515625" style="303" customWidth="1"/>
    <col min="14862" max="15083" width="8.85546875" style="303"/>
    <col min="15084" max="15084" width="5.7109375" style="303" customWidth="1"/>
    <col min="15085" max="15085" width="13.42578125" style="303" customWidth="1"/>
    <col min="15086" max="15092" width="5.85546875" style="303" customWidth="1"/>
    <col min="15093" max="15097" width="6.7109375" style="303" customWidth="1"/>
    <col min="15098" max="15098" width="9.42578125" style="303" customWidth="1"/>
    <col min="15099" max="15099" width="5.7109375" style="303" customWidth="1"/>
    <col min="15100" max="15107" width="6.7109375" style="303" customWidth="1"/>
    <col min="15108" max="15110" width="7.85546875" style="303" customWidth="1"/>
    <col min="15111" max="15114" width="7" style="303" customWidth="1"/>
    <col min="15115" max="15115" width="8.42578125" style="303" customWidth="1"/>
    <col min="15116" max="15117" width="9.28515625" style="303" customWidth="1"/>
    <col min="15118" max="15339" width="8.85546875" style="303"/>
    <col min="15340" max="15340" width="5.7109375" style="303" customWidth="1"/>
    <col min="15341" max="15341" width="13.42578125" style="303" customWidth="1"/>
    <col min="15342" max="15348" width="5.85546875" style="303" customWidth="1"/>
    <col min="15349" max="15353" width="6.7109375" style="303" customWidth="1"/>
    <col min="15354" max="15354" width="9.42578125" style="303" customWidth="1"/>
    <col min="15355" max="15355" width="5.7109375" style="303" customWidth="1"/>
    <col min="15356" max="15363" width="6.7109375" style="303" customWidth="1"/>
    <col min="15364" max="15366" width="7.85546875" style="303" customWidth="1"/>
    <col min="15367" max="15370" width="7" style="303" customWidth="1"/>
    <col min="15371" max="15371" width="8.42578125" style="303" customWidth="1"/>
    <col min="15372" max="15373" width="9.28515625" style="303" customWidth="1"/>
    <col min="15374" max="15595" width="8.85546875" style="303"/>
    <col min="15596" max="15596" width="5.7109375" style="303" customWidth="1"/>
    <col min="15597" max="15597" width="13.42578125" style="303" customWidth="1"/>
    <col min="15598" max="15604" width="5.85546875" style="303" customWidth="1"/>
    <col min="15605" max="15609" width="6.7109375" style="303" customWidth="1"/>
    <col min="15610" max="15610" width="9.42578125" style="303" customWidth="1"/>
    <col min="15611" max="15611" width="5.7109375" style="303" customWidth="1"/>
    <col min="15612" max="15619" width="6.7109375" style="303" customWidth="1"/>
    <col min="15620" max="15622" width="7.85546875" style="303" customWidth="1"/>
    <col min="15623" max="15626" width="7" style="303" customWidth="1"/>
    <col min="15627" max="15627" width="8.42578125" style="303" customWidth="1"/>
    <col min="15628" max="15629" width="9.28515625" style="303" customWidth="1"/>
    <col min="15630" max="15851" width="8.85546875" style="303"/>
    <col min="15852" max="15852" width="5.7109375" style="303" customWidth="1"/>
    <col min="15853" max="15853" width="13.42578125" style="303" customWidth="1"/>
    <col min="15854" max="15860" width="5.85546875" style="303" customWidth="1"/>
    <col min="15861" max="15865" width="6.7109375" style="303" customWidth="1"/>
    <col min="15866" max="15866" width="9.42578125" style="303" customWidth="1"/>
    <col min="15867" max="15867" width="5.7109375" style="303" customWidth="1"/>
    <col min="15868" max="15875" width="6.7109375" style="303" customWidth="1"/>
    <col min="15876" max="15878" width="7.85546875" style="303" customWidth="1"/>
    <col min="15879" max="15882" width="7" style="303" customWidth="1"/>
    <col min="15883" max="15883" width="8.42578125" style="303" customWidth="1"/>
    <col min="15884" max="15885" width="9.28515625" style="303" customWidth="1"/>
    <col min="15886" max="16107" width="8.85546875" style="303"/>
    <col min="16108" max="16108" width="5.7109375" style="303" customWidth="1"/>
    <col min="16109" max="16109" width="13.42578125" style="303" customWidth="1"/>
    <col min="16110" max="16116" width="5.85546875" style="303" customWidth="1"/>
    <col min="16117" max="16121" width="6.7109375" style="303" customWidth="1"/>
    <col min="16122" max="16122" width="9.42578125" style="303" customWidth="1"/>
    <col min="16123" max="16123" width="5.7109375" style="303" customWidth="1"/>
    <col min="16124" max="16131" width="6.7109375" style="303" customWidth="1"/>
    <col min="16132" max="16134" width="7.85546875" style="303" customWidth="1"/>
    <col min="16135" max="16138" width="7" style="303" customWidth="1"/>
    <col min="16139" max="16139" width="8.42578125" style="303" customWidth="1"/>
    <col min="16140" max="16141" width="9.28515625" style="303" customWidth="1"/>
    <col min="16142" max="16384" width="8.85546875" style="303"/>
  </cols>
  <sheetData>
    <row r="1" spans="1:58" ht="15.75">
      <c r="A1" s="296"/>
      <c r="B1" s="297"/>
      <c r="C1" s="297"/>
      <c r="D1" s="297"/>
      <c r="E1" s="297"/>
      <c r="F1" s="297"/>
      <c r="G1" s="297"/>
      <c r="H1" s="297"/>
      <c r="I1" s="297"/>
      <c r="J1" s="581" t="s">
        <v>0</v>
      </c>
      <c r="K1" s="581"/>
      <c r="T1" s="385"/>
      <c r="U1" s="297"/>
      <c r="V1" s="15"/>
      <c r="W1" s="15"/>
      <c r="X1" s="309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</row>
    <row r="2" spans="1:58" ht="15.75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465"/>
      <c r="R2" s="297"/>
      <c r="S2" s="297"/>
      <c r="T2" s="385"/>
      <c r="U2" s="297"/>
      <c r="V2" s="297"/>
      <c r="W2" s="297"/>
      <c r="X2" s="310"/>
      <c r="Y2" s="310"/>
      <c r="Z2" s="310"/>
      <c r="AA2" s="310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15"/>
      <c r="AY2" s="15"/>
      <c r="AZ2" s="15"/>
      <c r="BA2" s="15"/>
      <c r="BB2" s="15"/>
      <c r="BC2" s="15"/>
      <c r="BD2" s="15"/>
      <c r="BE2" s="15"/>
      <c r="BF2" s="15"/>
    </row>
    <row r="3" spans="1:58" ht="18" customHeight="1">
      <c r="A3" s="229"/>
      <c r="B3" s="229"/>
      <c r="X3" s="209"/>
      <c r="Y3" s="209"/>
      <c r="Z3" s="209"/>
      <c r="AA3" s="209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15"/>
      <c r="BA3" s="15"/>
      <c r="BB3" s="15"/>
      <c r="BC3" s="15"/>
      <c r="BD3" s="15"/>
      <c r="BE3" s="15"/>
      <c r="BF3" s="15"/>
    </row>
    <row r="4" spans="1:58" ht="60.75" customHeight="1">
      <c r="B4" s="583" t="s">
        <v>1</v>
      </c>
      <c r="C4" s="583"/>
      <c r="D4" s="583"/>
      <c r="E4" s="583"/>
      <c r="F4" s="583"/>
      <c r="G4" s="583"/>
      <c r="H4" s="583"/>
      <c r="I4" s="583"/>
      <c r="J4" s="583"/>
      <c r="K4" s="229"/>
      <c r="L4" s="229"/>
      <c r="M4" s="229"/>
      <c r="N4" s="229"/>
      <c r="O4" s="229"/>
      <c r="P4" s="229"/>
      <c r="Q4" s="209"/>
      <c r="R4" s="209"/>
      <c r="S4" s="209"/>
      <c r="T4" s="387"/>
      <c r="U4" s="209"/>
      <c r="V4" s="209"/>
      <c r="W4" s="209"/>
      <c r="X4" s="209"/>
      <c r="Y4" s="209"/>
      <c r="Z4" s="209"/>
      <c r="AA4" s="209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15"/>
      <c r="BA4" s="15"/>
      <c r="BB4" s="15"/>
      <c r="BC4" s="15"/>
      <c r="BD4" s="15"/>
      <c r="BE4" s="15"/>
      <c r="BF4" s="15"/>
    </row>
    <row r="5" spans="1:58" ht="19.5" customHeight="1">
      <c r="A5" s="229"/>
      <c r="B5" s="22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387"/>
      <c r="U5" s="209"/>
      <c r="V5" s="209"/>
      <c r="W5" s="209"/>
      <c r="X5" s="209"/>
      <c r="Y5" s="209"/>
      <c r="Z5" s="209"/>
      <c r="AA5" s="209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15"/>
      <c r="BA5" s="15"/>
      <c r="BB5" s="15"/>
      <c r="BC5" s="15"/>
      <c r="BD5" s="15"/>
      <c r="BE5" s="15"/>
      <c r="BF5" s="15"/>
    </row>
    <row r="6" spans="1:58" ht="19.5" customHeight="1">
      <c r="A6" s="229"/>
      <c r="B6" s="22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387"/>
      <c r="U6" s="209"/>
      <c r="V6" s="209"/>
      <c r="W6" s="209"/>
      <c r="X6" s="209"/>
      <c r="Y6" s="582" t="s">
        <v>2</v>
      </c>
      <c r="Z6" s="582"/>
      <c r="AA6" s="582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15"/>
      <c r="BA6" s="15"/>
      <c r="BB6" s="15"/>
      <c r="BC6" s="15"/>
      <c r="BD6" s="15"/>
      <c r="BE6" s="15"/>
      <c r="BF6" s="15"/>
    </row>
    <row r="7" spans="1:58" ht="19.5" customHeight="1">
      <c r="A7" s="229"/>
      <c r="B7" s="22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387"/>
      <c r="U7" s="209"/>
      <c r="V7" s="209"/>
      <c r="W7" s="209"/>
      <c r="X7" s="209"/>
      <c r="Y7" s="209"/>
      <c r="Z7" s="209"/>
      <c r="AA7" s="209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15"/>
      <c r="BA7" s="15"/>
      <c r="BB7" s="15"/>
      <c r="BC7" s="15"/>
      <c r="BD7" s="15"/>
      <c r="BE7" s="15"/>
      <c r="BF7" s="15"/>
    </row>
    <row r="8" spans="1:58" ht="19.5" customHeight="1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466"/>
      <c r="R8" s="357"/>
      <c r="S8" s="357"/>
      <c r="T8" s="388"/>
      <c r="U8" s="357"/>
      <c r="V8" s="357"/>
      <c r="W8" s="357"/>
      <c r="X8" s="357"/>
      <c r="Y8" s="357"/>
      <c r="Z8" s="317"/>
      <c r="AA8" s="310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15"/>
      <c r="BA8" s="15"/>
      <c r="BB8" s="15"/>
      <c r="BC8" s="15"/>
      <c r="BD8" s="15"/>
      <c r="BE8" s="15"/>
      <c r="BF8" s="15"/>
    </row>
    <row r="9" spans="1:58" s="51" customFormat="1" ht="12.75">
      <c r="A9" s="23"/>
      <c r="B9" s="15"/>
      <c r="C9" s="304"/>
      <c r="D9" s="15"/>
      <c r="E9" s="15"/>
      <c r="F9" s="15"/>
      <c r="G9" s="15"/>
      <c r="H9" s="15"/>
      <c r="I9" s="15"/>
      <c r="J9" s="15"/>
      <c r="K9" s="54" t="s">
        <v>3</v>
      </c>
      <c r="L9" s="15"/>
      <c r="M9" s="15"/>
      <c r="N9" s="15"/>
      <c r="O9" s="15"/>
      <c r="P9" s="15"/>
      <c r="Q9" s="13"/>
      <c r="R9" s="15"/>
      <c r="S9" s="15"/>
      <c r="T9" s="389"/>
      <c r="U9" s="15"/>
      <c r="V9" s="15"/>
      <c r="W9" s="15"/>
      <c r="X9" s="63"/>
      <c r="Y9" s="63"/>
      <c r="Z9" s="64"/>
      <c r="AA9" s="63" t="s">
        <v>3</v>
      </c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</row>
    <row r="10" spans="1:58" s="295" customFormat="1" ht="27" customHeight="1">
      <c r="A10" s="580" t="s">
        <v>4</v>
      </c>
      <c r="B10" s="580" t="s">
        <v>5</v>
      </c>
      <c r="C10" s="580" t="s">
        <v>6</v>
      </c>
      <c r="D10" s="579" t="s">
        <v>7</v>
      </c>
      <c r="E10" s="579"/>
      <c r="F10" s="579"/>
      <c r="G10" s="579"/>
      <c r="H10" s="579"/>
      <c r="I10" s="579"/>
      <c r="J10" s="579"/>
      <c r="K10" s="579"/>
      <c r="L10" s="580" t="s">
        <v>4</v>
      </c>
      <c r="M10" s="580" t="s">
        <v>5</v>
      </c>
      <c r="N10" s="585" t="s">
        <v>6</v>
      </c>
      <c r="O10" s="579"/>
      <c r="P10" s="579"/>
      <c r="Q10" s="579"/>
      <c r="R10" s="584" t="s">
        <v>8</v>
      </c>
      <c r="S10" s="579"/>
      <c r="T10" s="580" t="s">
        <v>9</v>
      </c>
      <c r="U10" s="579"/>
      <c r="V10" s="579"/>
      <c r="W10" s="579"/>
      <c r="X10" s="579" t="s">
        <v>10</v>
      </c>
      <c r="Y10" s="579"/>
      <c r="Z10" s="579"/>
      <c r="AA10" s="579"/>
      <c r="BF10" s="320"/>
    </row>
    <row r="11" spans="1:58" s="302" customFormat="1" ht="14.25" customHeight="1">
      <c r="A11" s="580"/>
      <c r="B11" s="580"/>
      <c r="C11" s="580"/>
      <c r="D11" s="579" t="s">
        <v>11</v>
      </c>
      <c r="E11" s="579" t="s">
        <v>12</v>
      </c>
      <c r="F11" s="579" t="s">
        <v>13</v>
      </c>
      <c r="G11" s="328"/>
      <c r="H11" s="328"/>
      <c r="I11" s="328"/>
      <c r="J11" s="328"/>
      <c r="K11" s="579" t="s">
        <v>14</v>
      </c>
      <c r="L11" s="580"/>
      <c r="M11" s="580"/>
      <c r="N11" s="579"/>
      <c r="O11" s="586" t="s">
        <v>15</v>
      </c>
      <c r="P11" s="586" t="s">
        <v>16</v>
      </c>
      <c r="Q11" s="586" t="s">
        <v>17</v>
      </c>
      <c r="R11" s="579" t="s">
        <v>18</v>
      </c>
      <c r="S11" s="579" t="s">
        <v>19</v>
      </c>
      <c r="T11" s="580"/>
      <c r="U11" s="579" t="s">
        <v>20</v>
      </c>
      <c r="V11" s="579" t="s">
        <v>21</v>
      </c>
      <c r="W11" s="579" t="s">
        <v>22</v>
      </c>
      <c r="X11" s="580" t="s">
        <v>23</v>
      </c>
      <c r="Y11" s="580"/>
      <c r="Z11" s="579" t="s">
        <v>24</v>
      </c>
      <c r="AA11" s="579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320"/>
    </row>
    <row r="12" spans="1:58" s="302" customFormat="1" ht="14.25" customHeight="1">
      <c r="A12" s="580"/>
      <c r="B12" s="580"/>
      <c r="C12" s="580"/>
      <c r="D12" s="587"/>
      <c r="E12" s="579"/>
      <c r="F12" s="579"/>
      <c r="G12" s="579" t="s">
        <v>25</v>
      </c>
      <c r="H12" s="579" t="s">
        <v>26</v>
      </c>
      <c r="I12" s="579" t="s">
        <v>27</v>
      </c>
      <c r="J12" s="579" t="s">
        <v>28</v>
      </c>
      <c r="K12" s="579"/>
      <c r="L12" s="580"/>
      <c r="M12" s="580"/>
      <c r="N12" s="579"/>
      <c r="O12" s="579"/>
      <c r="P12" s="579"/>
      <c r="Q12" s="579"/>
      <c r="R12" s="579"/>
      <c r="S12" s="579"/>
      <c r="T12" s="580"/>
      <c r="U12" s="579"/>
      <c r="V12" s="579"/>
      <c r="W12" s="579"/>
      <c r="X12" s="580"/>
      <c r="Y12" s="580"/>
      <c r="Z12" s="579"/>
      <c r="AA12" s="579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320"/>
    </row>
    <row r="13" spans="1:58" s="51" customFormat="1" ht="26.1" customHeight="1">
      <c r="A13" s="580"/>
      <c r="B13" s="580"/>
      <c r="C13" s="580"/>
      <c r="D13" s="587"/>
      <c r="E13" s="579"/>
      <c r="F13" s="579"/>
      <c r="G13" s="579"/>
      <c r="H13" s="579"/>
      <c r="I13" s="579"/>
      <c r="J13" s="579"/>
      <c r="K13" s="579"/>
      <c r="L13" s="580"/>
      <c r="M13" s="580"/>
      <c r="N13" s="579"/>
      <c r="O13" s="579"/>
      <c r="P13" s="579"/>
      <c r="Q13" s="579"/>
      <c r="R13" s="579"/>
      <c r="S13" s="579"/>
      <c r="T13" s="580"/>
      <c r="U13" s="579"/>
      <c r="V13" s="579"/>
      <c r="W13" s="579"/>
      <c r="X13" s="216" t="s">
        <v>29</v>
      </c>
      <c r="Y13" s="216" t="s">
        <v>30</v>
      </c>
      <c r="Z13" s="298" t="s">
        <v>29</v>
      </c>
      <c r="AA13" s="298" t="s">
        <v>30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2"/>
    </row>
    <row r="14" spans="1:58" s="302" customFormat="1" ht="12.75">
      <c r="A14" s="216" t="s">
        <v>31</v>
      </c>
      <c r="B14" s="216" t="s">
        <v>32</v>
      </c>
      <c r="C14" s="216">
        <v>1</v>
      </c>
      <c r="D14" s="216">
        <v>2</v>
      </c>
      <c r="E14" s="216">
        <v>3</v>
      </c>
      <c r="F14" s="216">
        <v>4</v>
      </c>
      <c r="G14" s="216">
        <v>5</v>
      </c>
      <c r="H14" s="216">
        <v>6</v>
      </c>
      <c r="I14" s="216">
        <v>7</v>
      </c>
      <c r="J14" s="216">
        <v>8</v>
      </c>
      <c r="K14" s="216">
        <v>9</v>
      </c>
      <c r="L14" s="216" t="s">
        <v>31</v>
      </c>
      <c r="M14" s="216" t="s">
        <v>32</v>
      </c>
      <c r="N14" s="216">
        <v>10</v>
      </c>
      <c r="O14" s="216">
        <v>11</v>
      </c>
      <c r="P14" s="216">
        <v>12</v>
      </c>
      <c r="Q14" s="216">
        <v>13</v>
      </c>
      <c r="R14" s="216">
        <v>14</v>
      </c>
      <c r="S14" s="216">
        <v>15</v>
      </c>
      <c r="T14" s="216">
        <v>16</v>
      </c>
      <c r="U14" s="298">
        <v>17</v>
      </c>
      <c r="V14" s="298">
        <v>18</v>
      </c>
      <c r="W14" s="298">
        <v>19</v>
      </c>
      <c r="X14" s="216">
        <v>20</v>
      </c>
      <c r="Y14" s="216">
        <v>21</v>
      </c>
      <c r="Z14" s="298">
        <v>22</v>
      </c>
      <c r="AA14" s="298">
        <v>23</v>
      </c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</row>
    <row r="15" spans="1:58" s="51" customFormat="1" ht="12" customHeight="1">
      <c r="A15" s="331" t="s">
        <v>33</v>
      </c>
      <c r="B15" s="218">
        <v>1</v>
      </c>
      <c r="C15" s="563">
        <f>+C16+C22+C29+C37+C41</f>
        <v>70</v>
      </c>
      <c r="D15" s="563">
        <v>39</v>
      </c>
      <c r="E15" s="563">
        <v>28</v>
      </c>
      <c r="F15" s="563">
        <v>0</v>
      </c>
      <c r="G15" s="563">
        <v>0</v>
      </c>
      <c r="H15" s="563">
        <v>0</v>
      </c>
      <c r="I15" s="563">
        <v>0</v>
      </c>
      <c r="J15" s="563">
        <v>0</v>
      </c>
      <c r="K15" s="563">
        <v>3</v>
      </c>
      <c r="L15" s="331" t="s">
        <v>33</v>
      </c>
      <c r="M15" s="218">
        <v>1</v>
      </c>
      <c r="N15" s="563">
        <f t="shared" ref="N15" si="0">+N16+N22+N29+N37+N41</f>
        <v>70</v>
      </c>
      <c r="O15" s="563">
        <f t="shared" ref="O15" si="1">+O16+O22+O29+O37+O41</f>
        <v>69</v>
      </c>
      <c r="P15" s="563">
        <f t="shared" ref="P15" si="2">+P16+P22+P29+P37+P41</f>
        <v>41</v>
      </c>
      <c r="Q15" s="563">
        <f t="shared" ref="Q15" si="3">+Q16+Q22+Q29+Q37+Q41</f>
        <v>12</v>
      </c>
      <c r="R15" s="563">
        <f t="shared" ref="R15" si="4">+R16+R22+R29+R37+R41</f>
        <v>41</v>
      </c>
      <c r="S15" s="563">
        <f t="shared" ref="S15" si="5">+S16+S22+S29+S37+S41</f>
        <v>29</v>
      </c>
      <c r="T15" s="757">
        <f>+(U15+V15+W15)/3</f>
        <v>873.37484044973542</v>
      </c>
      <c r="U15" s="564">
        <v>1390.7962035714286</v>
      </c>
      <c r="V15" s="564">
        <v>908.97415111111115</v>
      </c>
      <c r="W15" s="564">
        <v>320.35416666666663</v>
      </c>
      <c r="X15" s="563">
        <v>6</v>
      </c>
      <c r="Y15" s="563">
        <v>41</v>
      </c>
      <c r="Z15" s="563">
        <v>0</v>
      </c>
      <c r="AA15" s="563">
        <v>86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58" s="51" customFormat="1" ht="12" customHeight="1">
      <c r="A16" s="331" t="s">
        <v>34</v>
      </c>
      <c r="B16" s="218">
        <v>2</v>
      </c>
      <c r="C16" s="563">
        <f>SUM(C17:C21)</f>
        <v>7</v>
      </c>
      <c r="D16" s="563">
        <v>3</v>
      </c>
      <c r="E16" s="563">
        <v>3</v>
      </c>
      <c r="F16" s="563">
        <v>0</v>
      </c>
      <c r="G16" s="563">
        <v>0</v>
      </c>
      <c r="H16" s="563">
        <v>0</v>
      </c>
      <c r="I16" s="563">
        <v>0</v>
      </c>
      <c r="J16" s="563">
        <v>0</v>
      </c>
      <c r="K16" s="563">
        <v>1</v>
      </c>
      <c r="L16" s="331" t="s">
        <v>34</v>
      </c>
      <c r="M16" s="218">
        <v>2</v>
      </c>
      <c r="N16" s="563">
        <f>SUM(N17:N21)</f>
        <v>7</v>
      </c>
      <c r="O16" s="563">
        <f t="shared" ref="O16:S16" si="6">SUM(O17:O21)</f>
        <v>7</v>
      </c>
      <c r="P16" s="563">
        <f t="shared" si="6"/>
        <v>4</v>
      </c>
      <c r="Q16" s="563">
        <f t="shared" si="6"/>
        <v>4</v>
      </c>
      <c r="R16" s="563">
        <f t="shared" si="6"/>
        <v>7</v>
      </c>
      <c r="S16" s="563">
        <f t="shared" si="6"/>
        <v>0</v>
      </c>
      <c r="T16" s="757">
        <f>+T19</f>
        <v>535</v>
      </c>
      <c r="U16" s="564">
        <v>150</v>
      </c>
      <c r="V16" s="564">
        <v>920</v>
      </c>
      <c r="W16" s="564">
        <v>0</v>
      </c>
      <c r="X16" s="563">
        <v>0</v>
      </c>
      <c r="Y16" s="563">
        <v>4</v>
      </c>
      <c r="Z16" s="563">
        <v>0</v>
      </c>
      <c r="AA16" s="563">
        <v>6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1:58" s="51" customFormat="1" ht="12" customHeight="1">
      <c r="A17" s="93" t="s">
        <v>35</v>
      </c>
      <c r="B17" s="218">
        <v>3</v>
      </c>
      <c r="C17" s="216">
        <f>SUM(D17:K17)</f>
        <v>1</v>
      </c>
      <c r="D17" s="565">
        <v>0</v>
      </c>
      <c r="E17" s="565">
        <v>1</v>
      </c>
      <c r="F17" s="565">
        <v>0</v>
      </c>
      <c r="G17" s="565">
        <v>0</v>
      </c>
      <c r="H17" s="565">
        <v>0</v>
      </c>
      <c r="I17" s="565">
        <v>0</v>
      </c>
      <c r="J17" s="565">
        <v>0</v>
      </c>
      <c r="K17" s="565">
        <v>0</v>
      </c>
      <c r="L17" s="93" t="s">
        <v>35</v>
      </c>
      <c r="M17" s="218">
        <v>3</v>
      </c>
      <c r="N17" s="565">
        <v>1</v>
      </c>
      <c r="O17" s="565">
        <v>1</v>
      </c>
      <c r="P17" s="565">
        <v>0</v>
      </c>
      <c r="Q17" s="565">
        <v>1</v>
      </c>
      <c r="R17" s="565">
        <v>1</v>
      </c>
      <c r="S17" s="565">
        <v>0</v>
      </c>
      <c r="T17" s="757">
        <v>0</v>
      </c>
      <c r="U17" s="565">
        <v>0</v>
      </c>
      <c r="V17" s="565">
        <v>0</v>
      </c>
      <c r="W17" s="565">
        <v>0</v>
      </c>
      <c r="X17" s="565">
        <v>0</v>
      </c>
      <c r="Y17" s="565">
        <v>0</v>
      </c>
      <c r="Z17" s="565">
        <v>0</v>
      </c>
      <c r="AA17" s="565">
        <v>0</v>
      </c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1:58" s="51" customFormat="1" ht="12" customHeight="1">
      <c r="A18" s="93" t="s">
        <v>36</v>
      </c>
      <c r="B18" s="218">
        <v>4</v>
      </c>
      <c r="C18" s="216">
        <f t="shared" ref="C18:C50" si="7">SUM(D18:K18)</f>
        <v>1</v>
      </c>
      <c r="D18" s="565">
        <v>0</v>
      </c>
      <c r="E18" s="565">
        <v>1</v>
      </c>
      <c r="F18" s="565">
        <v>0</v>
      </c>
      <c r="G18" s="565">
        <v>0</v>
      </c>
      <c r="H18" s="565">
        <v>0</v>
      </c>
      <c r="I18" s="565">
        <v>0</v>
      </c>
      <c r="J18" s="565">
        <v>0</v>
      </c>
      <c r="K18" s="565">
        <v>0</v>
      </c>
      <c r="L18" s="93" t="s">
        <v>36</v>
      </c>
      <c r="M18" s="218">
        <v>4</v>
      </c>
      <c r="N18" s="565">
        <v>1</v>
      </c>
      <c r="O18" s="565">
        <v>1</v>
      </c>
      <c r="P18" s="565">
        <v>0</v>
      </c>
      <c r="Q18" s="565">
        <v>0</v>
      </c>
      <c r="R18" s="565">
        <v>1</v>
      </c>
      <c r="S18" s="565">
        <v>0</v>
      </c>
      <c r="T18" s="757">
        <v>0</v>
      </c>
      <c r="U18" s="565">
        <v>0</v>
      </c>
      <c r="V18" s="565">
        <v>0</v>
      </c>
      <c r="W18" s="565">
        <v>0</v>
      </c>
      <c r="X18" s="565">
        <v>0</v>
      </c>
      <c r="Y18" s="218">
        <v>1</v>
      </c>
      <c r="Z18" s="565">
        <v>0</v>
      </c>
      <c r="AA18" s="565">
        <v>0</v>
      </c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1:58" s="51" customFormat="1" ht="12" customHeight="1">
      <c r="A19" s="93" t="s">
        <v>37</v>
      </c>
      <c r="B19" s="218">
        <v>5</v>
      </c>
      <c r="C19" s="216">
        <f t="shared" si="7"/>
        <v>3</v>
      </c>
      <c r="D19" s="565">
        <v>1</v>
      </c>
      <c r="E19" s="565">
        <v>1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1</v>
      </c>
      <c r="L19" s="93" t="s">
        <v>37</v>
      </c>
      <c r="M19" s="218">
        <v>5</v>
      </c>
      <c r="N19" s="565">
        <v>3</v>
      </c>
      <c r="O19" s="565">
        <v>3</v>
      </c>
      <c r="P19" s="565">
        <v>2</v>
      </c>
      <c r="Q19" s="565">
        <v>1</v>
      </c>
      <c r="R19" s="565">
        <v>3</v>
      </c>
      <c r="S19" s="565">
        <v>0</v>
      </c>
      <c r="T19" s="757">
        <f>+(U19+V19)/2</f>
        <v>535</v>
      </c>
      <c r="U19" s="566">
        <v>150</v>
      </c>
      <c r="V19" s="566">
        <v>920</v>
      </c>
      <c r="W19" s="565">
        <v>0</v>
      </c>
      <c r="X19" s="565">
        <v>0</v>
      </c>
      <c r="Y19" s="218">
        <v>1</v>
      </c>
      <c r="Z19" s="565">
        <v>0</v>
      </c>
      <c r="AA19" s="565">
        <v>0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58" s="51" customFormat="1" ht="12" customHeight="1">
      <c r="A20" s="93" t="s">
        <v>38</v>
      </c>
      <c r="B20" s="218">
        <v>6</v>
      </c>
      <c r="C20" s="216">
        <f t="shared" si="7"/>
        <v>1</v>
      </c>
      <c r="D20" s="565">
        <v>1</v>
      </c>
      <c r="E20" s="565">
        <v>0</v>
      </c>
      <c r="F20" s="565">
        <v>0</v>
      </c>
      <c r="G20" s="565">
        <v>0</v>
      </c>
      <c r="H20" s="565">
        <v>0</v>
      </c>
      <c r="I20" s="565">
        <v>0</v>
      </c>
      <c r="J20" s="565">
        <v>0</v>
      </c>
      <c r="K20" s="565">
        <v>0</v>
      </c>
      <c r="L20" s="93" t="s">
        <v>38</v>
      </c>
      <c r="M20" s="218">
        <v>6</v>
      </c>
      <c r="N20" s="565">
        <v>1</v>
      </c>
      <c r="O20" s="565">
        <v>1</v>
      </c>
      <c r="P20" s="565">
        <v>1</v>
      </c>
      <c r="Q20" s="565">
        <v>1</v>
      </c>
      <c r="R20" s="565">
        <v>1</v>
      </c>
      <c r="S20" s="565">
        <v>0</v>
      </c>
      <c r="T20" s="757">
        <v>0</v>
      </c>
      <c r="U20" s="565">
        <v>0</v>
      </c>
      <c r="V20" s="565">
        <v>0</v>
      </c>
      <c r="W20" s="565">
        <v>0</v>
      </c>
      <c r="X20" s="565"/>
      <c r="Y20" s="218">
        <v>1</v>
      </c>
      <c r="Z20" s="565"/>
      <c r="AA20" s="565">
        <v>1</v>
      </c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1:58" s="51" customFormat="1" ht="12" customHeight="1">
      <c r="A21" s="93" t="s">
        <v>39</v>
      </c>
      <c r="B21" s="218">
        <v>7</v>
      </c>
      <c r="C21" s="216">
        <f t="shared" si="7"/>
        <v>1</v>
      </c>
      <c r="D21" s="565">
        <v>1</v>
      </c>
      <c r="E21" s="565">
        <v>0</v>
      </c>
      <c r="F21" s="565">
        <v>0</v>
      </c>
      <c r="G21" s="565">
        <v>0</v>
      </c>
      <c r="H21" s="565">
        <v>0</v>
      </c>
      <c r="I21" s="565">
        <v>0</v>
      </c>
      <c r="J21" s="565">
        <v>0</v>
      </c>
      <c r="K21" s="565">
        <v>0</v>
      </c>
      <c r="L21" s="93" t="s">
        <v>39</v>
      </c>
      <c r="M21" s="218">
        <v>7</v>
      </c>
      <c r="N21" s="565">
        <v>1</v>
      </c>
      <c r="O21" s="565">
        <v>1</v>
      </c>
      <c r="P21" s="565">
        <v>1</v>
      </c>
      <c r="Q21" s="565">
        <v>1</v>
      </c>
      <c r="R21" s="565">
        <v>1</v>
      </c>
      <c r="S21" s="565">
        <v>0</v>
      </c>
      <c r="T21" s="757">
        <v>0</v>
      </c>
      <c r="U21" s="565">
        <v>0</v>
      </c>
      <c r="V21" s="565">
        <v>0</v>
      </c>
      <c r="W21" s="565">
        <v>0</v>
      </c>
      <c r="X21" s="565"/>
      <c r="Y21" s="218">
        <v>1</v>
      </c>
      <c r="Z21" s="565">
        <v>0</v>
      </c>
      <c r="AA21" s="218">
        <v>5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1:58" s="51" customFormat="1" ht="12" customHeight="1">
      <c r="A22" s="331" t="s">
        <v>40</v>
      </c>
      <c r="B22" s="218">
        <v>8</v>
      </c>
      <c r="C22" s="563">
        <f>SUM(C23:C28)</f>
        <v>10</v>
      </c>
      <c r="D22" s="563">
        <v>8</v>
      </c>
      <c r="E22" s="563">
        <v>2</v>
      </c>
      <c r="F22" s="563">
        <v>0</v>
      </c>
      <c r="G22" s="563">
        <v>0</v>
      </c>
      <c r="H22" s="563">
        <v>0</v>
      </c>
      <c r="I22" s="563">
        <v>0</v>
      </c>
      <c r="J22" s="563">
        <v>0</v>
      </c>
      <c r="K22" s="563">
        <v>0</v>
      </c>
      <c r="L22" s="331" t="s">
        <v>40</v>
      </c>
      <c r="M22" s="218">
        <v>8</v>
      </c>
      <c r="N22" s="563">
        <f t="shared" ref="N22:S22" si="8">SUM(N23:N28)</f>
        <v>10</v>
      </c>
      <c r="O22" s="563">
        <f t="shared" si="8"/>
        <v>10</v>
      </c>
      <c r="P22" s="563">
        <f t="shared" si="8"/>
        <v>8</v>
      </c>
      <c r="Q22" s="563">
        <f t="shared" si="8"/>
        <v>1</v>
      </c>
      <c r="R22" s="563">
        <f t="shared" si="8"/>
        <v>7</v>
      </c>
      <c r="S22" s="563">
        <f t="shared" si="8"/>
        <v>3</v>
      </c>
      <c r="T22" s="757">
        <f>+(T24+T26+T27)/3</f>
        <v>635</v>
      </c>
      <c r="U22" s="564">
        <v>0</v>
      </c>
      <c r="V22" s="564">
        <v>1355</v>
      </c>
      <c r="W22" s="564">
        <v>225</v>
      </c>
      <c r="X22" s="563">
        <v>0</v>
      </c>
      <c r="Y22" s="563">
        <v>5</v>
      </c>
      <c r="Z22" s="563">
        <v>0</v>
      </c>
      <c r="AA22" s="563">
        <v>5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1:58" s="51" customFormat="1" ht="12" customHeight="1">
      <c r="A23" s="93" t="s">
        <v>41</v>
      </c>
      <c r="B23" s="218">
        <v>9</v>
      </c>
      <c r="C23" s="216">
        <f t="shared" si="7"/>
        <v>3</v>
      </c>
      <c r="D23" s="565">
        <v>2</v>
      </c>
      <c r="E23" s="565">
        <v>1</v>
      </c>
      <c r="F23" s="565">
        <v>0</v>
      </c>
      <c r="G23" s="565">
        <v>0</v>
      </c>
      <c r="H23" s="565">
        <v>0</v>
      </c>
      <c r="I23" s="565">
        <v>0</v>
      </c>
      <c r="J23" s="565">
        <v>0</v>
      </c>
      <c r="K23" s="565">
        <v>0</v>
      </c>
      <c r="L23" s="93" t="s">
        <v>41</v>
      </c>
      <c r="M23" s="218">
        <v>9</v>
      </c>
      <c r="N23" s="565">
        <v>3</v>
      </c>
      <c r="O23" s="565">
        <v>3</v>
      </c>
      <c r="P23" s="565">
        <v>2</v>
      </c>
      <c r="Q23" s="565">
        <v>1</v>
      </c>
      <c r="R23" s="565">
        <v>1</v>
      </c>
      <c r="S23" s="565">
        <v>2</v>
      </c>
      <c r="T23" s="757">
        <v>0</v>
      </c>
      <c r="U23" s="565">
        <v>0</v>
      </c>
      <c r="V23" s="565">
        <v>0</v>
      </c>
      <c r="W23" s="565">
        <v>0</v>
      </c>
      <c r="X23" s="565">
        <v>0</v>
      </c>
      <c r="Y23" s="218">
        <v>2</v>
      </c>
      <c r="Z23" s="565">
        <v>0</v>
      </c>
      <c r="AA23" s="565">
        <v>1</v>
      </c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</row>
    <row r="24" spans="1:58" s="51" customFormat="1" ht="12" customHeight="1">
      <c r="A24" s="93" t="s">
        <v>42</v>
      </c>
      <c r="B24" s="218">
        <v>10</v>
      </c>
      <c r="C24" s="216">
        <f t="shared" si="7"/>
        <v>2</v>
      </c>
      <c r="D24" s="565">
        <v>1</v>
      </c>
      <c r="E24" s="565">
        <v>1</v>
      </c>
      <c r="F24" s="565">
        <v>0</v>
      </c>
      <c r="G24" s="565">
        <v>0</v>
      </c>
      <c r="H24" s="565">
        <v>0</v>
      </c>
      <c r="I24" s="565">
        <v>0</v>
      </c>
      <c r="J24" s="565">
        <v>0</v>
      </c>
      <c r="K24" s="565">
        <v>0</v>
      </c>
      <c r="L24" s="93" t="s">
        <v>42</v>
      </c>
      <c r="M24" s="218">
        <v>10</v>
      </c>
      <c r="N24" s="565">
        <v>2</v>
      </c>
      <c r="O24" s="565">
        <v>2</v>
      </c>
      <c r="P24" s="565">
        <v>1</v>
      </c>
      <c r="Q24" s="565">
        <v>0</v>
      </c>
      <c r="R24" s="565">
        <v>1</v>
      </c>
      <c r="S24" s="565">
        <v>1</v>
      </c>
      <c r="T24" s="757">
        <v>200</v>
      </c>
      <c r="U24" s="565">
        <v>0</v>
      </c>
      <c r="V24" s="565">
        <v>0</v>
      </c>
      <c r="W24" s="566">
        <v>200</v>
      </c>
      <c r="X24" s="565">
        <v>0</v>
      </c>
      <c r="Y24" s="218">
        <v>1</v>
      </c>
      <c r="Z24" s="565">
        <v>0</v>
      </c>
      <c r="AA24" s="565">
        <v>0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</row>
    <row r="25" spans="1:58" s="51" customFormat="1" ht="12" customHeight="1">
      <c r="A25" s="93" t="s">
        <v>43</v>
      </c>
      <c r="B25" s="218">
        <v>11</v>
      </c>
      <c r="C25" s="216">
        <f t="shared" si="7"/>
        <v>1</v>
      </c>
      <c r="D25" s="565">
        <v>1</v>
      </c>
      <c r="E25" s="565">
        <v>0</v>
      </c>
      <c r="F25" s="565">
        <v>0</v>
      </c>
      <c r="G25" s="565">
        <v>0</v>
      </c>
      <c r="H25" s="565">
        <v>0</v>
      </c>
      <c r="I25" s="565">
        <v>0</v>
      </c>
      <c r="J25" s="565">
        <v>0</v>
      </c>
      <c r="K25" s="565">
        <v>0</v>
      </c>
      <c r="L25" s="93" t="s">
        <v>43</v>
      </c>
      <c r="M25" s="218">
        <v>11</v>
      </c>
      <c r="N25" s="565">
        <v>1</v>
      </c>
      <c r="O25" s="565">
        <v>1</v>
      </c>
      <c r="P25" s="565">
        <v>1</v>
      </c>
      <c r="Q25" s="565">
        <v>0</v>
      </c>
      <c r="R25" s="565">
        <v>1</v>
      </c>
      <c r="S25" s="565">
        <v>0</v>
      </c>
      <c r="T25" s="757">
        <v>0</v>
      </c>
      <c r="U25" s="565">
        <v>0</v>
      </c>
      <c r="V25" s="565">
        <v>0</v>
      </c>
      <c r="W25" s="565">
        <v>0</v>
      </c>
      <c r="X25" s="565"/>
      <c r="Y25" s="565"/>
      <c r="Z25" s="565"/>
      <c r="AA25" s="56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1:58" s="51" customFormat="1" ht="12" customHeight="1">
      <c r="A26" s="93" t="s">
        <v>44</v>
      </c>
      <c r="B26" s="218">
        <v>12</v>
      </c>
      <c r="C26" s="216">
        <f t="shared" si="7"/>
        <v>2</v>
      </c>
      <c r="D26" s="565">
        <v>2</v>
      </c>
      <c r="E26" s="565">
        <v>0</v>
      </c>
      <c r="F26" s="565">
        <v>0</v>
      </c>
      <c r="G26" s="565">
        <v>0</v>
      </c>
      <c r="H26" s="565">
        <v>0</v>
      </c>
      <c r="I26" s="565">
        <v>0</v>
      </c>
      <c r="J26" s="565">
        <v>0</v>
      </c>
      <c r="K26" s="565">
        <v>0</v>
      </c>
      <c r="L26" s="93" t="s">
        <v>44</v>
      </c>
      <c r="M26" s="218">
        <v>12</v>
      </c>
      <c r="N26" s="565">
        <v>2</v>
      </c>
      <c r="O26" s="565">
        <v>2</v>
      </c>
      <c r="P26" s="565">
        <v>2</v>
      </c>
      <c r="Q26" s="565">
        <v>0</v>
      </c>
      <c r="R26" s="565">
        <v>2</v>
      </c>
      <c r="S26" s="565">
        <v>0</v>
      </c>
      <c r="T26" s="757">
        <f>+(V26+W26)/2</f>
        <v>1255</v>
      </c>
      <c r="U26" s="565">
        <v>0</v>
      </c>
      <c r="V26" s="566">
        <v>2260</v>
      </c>
      <c r="W26" s="565">
        <v>250</v>
      </c>
      <c r="X26" s="565">
        <v>0</v>
      </c>
      <c r="Y26" s="218">
        <v>0</v>
      </c>
      <c r="Z26" s="565">
        <v>0</v>
      </c>
      <c r="AA26" s="565">
        <v>0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1:58" s="51" customFormat="1" ht="12" customHeight="1">
      <c r="A27" s="93" t="s">
        <v>45</v>
      </c>
      <c r="B27" s="218">
        <v>13</v>
      </c>
      <c r="C27" s="216">
        <f t="shared" si="7"/>
        <v>1</v>
      </c>
      <c r="D27" s="565">
        <v>1</v>
      </c>
      <c r="E27" s="565">
        <v>0</v>
      </c>
      <c r="F27" s="565">
        <v>0</v>
      </c>
      <c r="G27" s="565">
        <v>0</v>
      </c>
      <c r="H27" s="565">
        <v>0</v>
      </c>
      <c r="I27" s="565">
        <v>0</v>
      </c>
      <c r="J27" s="565">
        <v>0</v>
      </c>
      <c r="K27" s="565">
        <v>0</v>
      </c>
      <c r="L27" s="93" t="s">
        <v>45</v>
      </c>
      <c r="M27" s="218">
        <v>13</v>
      </c>
      <c r="N27" s="565">
        <v>1</v>
      </c>
      <c r="O27" s="565">
        <v>1</v>
      </c>
      <c r="P27" s="565">
        <v>1</v>
      </c>
      <c r="Q27" s="565">
        <v>0</v>
      </c>
      <c r="R27" s="565">
        <v>1</v>
      </c>
      <c r="S27" s="565">
        <v>0</v>
      </c>
      <c r="T27" s="757">
        <v>450</v>
      </c>
      <c r="U27" s="565">
        <v>0</v>
      </c>
      <c r="V27" s="566">
        <v>450</v>
      </c>
      <c r="W27" s="565">
        <v>0</v>
      </c>
      <c r="X27" s="565"/>
      <c r="Y27" s="218">
        <v>1</v>
      </c>
      <c r="Z27" s="565"/>
      <c r="AA27" s="544">
        <v>4</v>
      </c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1:58" s="51" customFormat="1" ht="12" customHeight="1">
      <c r="A28" s="93" t="s">
        <v>46</v>
      </c>
      <c r="B28" s="218">
        <v>14</v>
      </c>
      <c r="C28" s="216">
        <f t="shared" si="7"/>
        <v>1</v>
      </c>
      <c r="D28" s="565">
        <v>1</v>
      </c>
      <c r="E28" s="565">
        <v>0</v>
      </c>
      <c r="F28" s="565">
        <v>0</v>
      </c>
      <c r="G28" s="565">
        <v>0</v>
      </c>
      <c r="H28" s="565">
        <v>0</v>
      </c>
      <c r="I28" s="565">
        <v>0</v>
      </c>
      <c r="J28" s="565">
        <v>0</v>
      </c>
      <c r="K28" s="565">
        <v>0</v>
      </c>
      <c r="L28" s="93" t="s">
        <v>46</v>
      </c>
      <c r="M28" s="218">
        <v>14</v>
      </c>
      <c r="N28" s="565">
        <v>1</v>
      </c>
      <c r="O28" s="565">
        <v>1</v>
      </c>
      <c r="P28" s="565">
        <v>1</v>
      </c>
      <c r="Q28" s="565">
        <v>0</v>
      </c>
      <c r="R28" s="565">
        <v>1</v>
      </c>
      <c r="S28" s="565">
        <v>0</v>
      </c>
      <c r="T28" s="757">
        <v>0</v>
      </c>
      <c r="U28" s="565">
        <v>0</v>
      </c>
      <c r="V28" s="565">
        <v>0</v>
      </c>
      <c r="W28" s="565">
        <v>0</v>
      </c>
      <c r="X28" s="565"/>
      <c r="Y28" s="218">
        <v>1</v>
      </c>
      <c r="Z28" s="565"/>
      <c r="AA28" s="56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1:58" s="51" customFormat="1" ht="12" customHeight="1">
      <c r="A29" s="331" t="s">
        <v>47</v>
      </c>
      <c r="B29" s="218">
        <v>15</v>
      </c>
      <c r="C29" s="563">
        <f>SUM(C30:C36)</f>
        <v>13</v>
      </c>
      <c r="D29" s="563">
        <v>11</v>
      </c>
      <c r="E29" s="563">
        <v>2</v>
      </c>
      <c r="F29" s="563">
        <v>0</v>
      </c>
      <c r="G29" s="563">
        <v>0</v>
      </c>
      <c r="H29" s="563">
        <v>0</v>
      </c>
      <c r="I29" s="563">
        <v>0</v>
      </c>
      <c r="J29" s="563">
        <v>0</v>
      </c>
      <c r="K29" s="563">
        <v>0</v>
      </c>
      <c r="L29" s="331" t="s">
        <v>47</v>
      </c>
      <c r="M29" s="218">
        <v>15</v>
      </c>
      <c r="N29" s="563">
        <f t="shared" ref="N29" si="9">SUM(N30:N36)</f>
        <v>13</v>
      </c>
      <c r="O29" s="563">
        <f t="shared" ref="O29" si="10">SUM(O30:O36)</f>
        <v>13</v>
      </c>
      <c r="P29" s="563">
        <f t="shared" ref="P29" si="11">SUM(P30:P36)</f>
        <v>11</v>
      </c>
      <c r="Q29" s="563">
        <f t="shared" ref="Q29" si="12">SUM(Q30:Q36)</f>
        <v>2</v>
      </c>
      <c r="R29" s="563">
        <f t="shared" ref="R29" si="13">SUM(R30:R36)</f>
        <v>11</v>
      </c>
      <c r="S29" s="563">
        <f t="shared" ref="S29" si="14">SUM(S30:S36)</f>
        <v>2</v>
      </c>
      <c r="T29" s="757">
        <f>+(T33+T34)/2</f>
        <v>541.66666666666674</v>
      </c>
      <c r="U29" s="564">
        <v>1500</v>
      </c>
      <c r="V29" s="564">
        <v>400</v>
      </c>
      <c r="W29" s="564">
        <v>425</v>
      </c>
      <c r="X29" s="563">
        <v>0</v>
      </c>
      <c r="Y29" s="563">
        <v>9</v>
      </c>
      <c r="Z29" s="563">
        <v>0</v>
      </c>
      <c r="AA29" s="563">
        <v>0</v>
      </c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s="51" customFormat="1" ht="12" customHeight="1">
      <c r="A30" s="93" t="s">
        <v>48</v>
      </c>
      <c r="B30" s="218">
        <v>16</v>
      </c>
      <c r="C30" s="216">
        <f t="shared" si="7"/>
        <v>1</v>
      </c>
      <c r="D30" s="565">
        <v>1</v>
      </c>
      <c r="E30" s="565">
        <v>0</v>
      </c>
      <c r="F30" s="565">
        <v>0</v>
      </c>
      <c r="G30" s="565">
        <v>0</v>
      </c>
      <c r="H30" s="565">
        <v>0</v>
      </c>
      <c r="I30" s="565">
        <v>0</v>
      </c>
      <c r="J30" s="565">
        <v>0</v>
      </c>
      <c r="K30" s="565">
        <v>0</v>
      </c>
      <c r="L30" s="93" t="s">
        <v>48</v>
      </c>
      <c r="M30" s="218">
        <v>16</v>
      </c>
      <c r="N30" s="565">
        <v>1</v>
      </c>
      <c r="O30" s="565">
        <v>1</v>
      </c>
      <c r="P30" s="565">
        <v>1</v>
      </c>
      <c r="Q30" s="565">
        <v>0</v>
      </c>
      <c r="R30" s="565">
        <v>1</v>
      </c>
      <c r="S30" s="565">
        <v>0</v>
      </c>
      <c r="T30" s="757">
        <v>0</v>
      </c>
      <c r="U30" s="565">
        <v>0</v>
      </c>
      <c r="V30" s="565">
        <v>0</v>
      </c>
      <c r="W30" s="565">
        <v>0</v>
      </c>
      <c r="X30" s="565"/>
      <c r="Y30" s="218">
        <v>1</v>
      </c>
      <c r="Z30" s="565"/>
      <c r="AA30" s="56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1:58" s="51" customFormat="1" ht="12" customHeight="1">
      <c r="A31" s="93" t="s">
        <v>49</v>
      </c>
      <c r="B31" s="218">
        <v>17</v>
      </c>
      <c r="C31" s="216">
        <f t="shared" si="7"/>
        <v>1</v>
      </c>
      <c r="D31" s="565">
        <v>1</v>
      </c>
      <c r="E31" s="565">
        <v>0</v>
      </c>
      <c r="F31" s="565">
        <v>0</v>
      </c>
      <c r="G31" s="565">
        <v>0</v>
      </c>
      <c r="H31" s="565">
        <v>0</v>
      </c>
      <c r="I31" s="565">
        <v>0</v>
      </c>
      <c r="J31" s="565">
        <v>0</v>
      </c>
      <c r="K31" s="565">
        <v>0</v>
      </c>
      <c r="L31" s="93" t="s">
        <v>49</v>
      </c>
      <c r="M31" s="218">
        <v>17</v>
      </c>
      <c r="N31" s="565">
        <v>1</v>
      </c>
      <c r="O31" s="565">
        <v>1</v>
      </c>
      <c r="P31" s="565">
        <v>1</v>
      </c>
      <c r="Q31" s="565">
        <v>1</v>
      </c>
      <c r="R31" s="565">
        <v>1</v>
      </c>
      <c r="S31" s="565">
        <v>0</v>
      </c>
      <c r="T31" s="757">
        <v>0</v>
      </c>
      <c r="U31" s="565">
        <v>0</v>
      </c>
      <c r="V31" s="565">
        <v>0</v>
      </c>
      <c r="W31" s="565">
        <v>0</v>
      </c>
      <c r="X31" s="565"/>
      <c r="Y31" s="565"/>
      <c r="Z31" s="565"/>
      <c r="AA31" s="56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1:58" s="51" customFormat="1" ht="12" customHeight="1">
      <c r="A32" s="93" t="s">
        <v>50</v>
      </c>
      <c r="B32" s="218">
        <v>18</v>
      </c>
      <c r="C32" s="216">
        <f t="shared" si="7"/>
        <v>1</v>
      </c>
      <c r="D32" s="565">
        <v>1</v>
      </c>
      <c r="E32" s="565">
        <v>0</v>
      </c>
      <c r="F32" s="565">
        <v>0</v>
      </c>
      <c r="G32" s="565">
        <v>0</v>
      </c>
      <c r="H32" s="565">
        <v>0</v>
      </c>
      <c r="I32" s="565">
        <v>0</v>
      </c>
      <c r="J32" s="565">
        <v>0</v>
      </c>
      <c r="K32" s="565">
        <v>0</v>
      </c>
      <c r="L32" s="93" t="s">
        <v>50</v>
      </c>
      <c r="M32" s="218">
        <v>18</v>
      </c>
      <c r="N32" s="565">
        <v>1</v>
      </c>
      <c r="O32" s="565">
        <v>1</v>
      </c>
      <c r="P32" s="565">
        <v>1</v>
      </c>
      <c r="Q32" s="565">
        <v>0</v>
      </c>
      <c r="R32" s="565">
        <v>1</v>
      </c>
      <c r="S32" s="565">
        <v>0</v>
      </c>
      <c r="T32" s="757">
        <v>0</v>
      </c>
      <c r="U32" s="565">
        <v>0</v>
      </c>
      <c r="V32" s="565">
        <v>0</v>
      </c>
      <c r="W32" s="565">
        <v>0</v>
      </c>
      <c r="X32" s="565"/>
      <c r="Y32" s="218">
        <v>1</v>
      </c>
      <c r="Z32" s="565"/>
      <c r="AA32" s="56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1:58" s="51" customFormat="1" ht="12" customHeight="1">
      <c r="A33" s="93" t="s">
        <v>51</v>
      </c>
      <c r="B33" s="218">
        <v>19</v>
      </c>
      <c r="C33" s="216">
        <f t="shared" si="7"/>
        <v>1</v>
      </c>
      <c r="D33" s="565">
        <v>1</v>
      </c>
      <c r="E33" s="565">
        <v>0</v>
      </c>
      <c r="F33" s="565">
        <v>0</v>
      </c>
      <c r="G33" s="565">
        <v>0</v>
      </c>
      <c r="H33" s="565">
        <v>0</v>
      </c>
      <c r="I33" s="565">
        <v>0</v>
      </c>
      <c r="J33" s="565">
        <v>0</v>
      </c>
      <c r="K33" s="565">
        <v>0</v>
      </c>
      <c r="L33" s="93" t="s">
        <v>51</v>
      </c>
      <c r="M33" s="218">
        <v>19</v>
      </c>
      <c r="N33" s="565">
        <v>1</v>
      </c>
      <c r="O33" s="565">
        <v>1</v>
      </c>
      <c r="P33" s="565">
        <v>1</v>
      </c>
      <c r="Q33" s="565">
        <v>1</v>
      </c>
      <c r="R33" s="565">
        <v>1</v>
      </c>
      <c r="S33" s="565">
        <v>0</v>
      </c>
      <c r="T33" s="757">
        <v>250</v>
      </c>
      <c r="U33" s="565">
        <v>0</v>
      </c>
      <c r="V33" s="565">
        <v>0</v>
      </c>
      <c r="W33" s="566">
        <v>250</v>
      </c>
      <c r="X33" s="565">
        <v>0</v>
      </c>
      <c r="Y33" s="218">
        <v>1</v>
      </c>
      <c r="Z33" s="565">
        <v>0</v>
      </c>
      <c r="AA33" s="565">
        <v>0</v>
      </c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s="51" customFormat="1" ht="12" customHeight="1">
      <c r="A34" s="93" t="s">
        <v>52</v>
      </c>
      <c r="B34" s="218">
        <v>20</v>
      </c>
      <c r="C34" s="216">
        <f t="shared" si="7"/>
        <v>3</v>
      </c>
      <c r="D34" s="565">
        <v>1</v>
      </c>
      <c r="E34" s="565">
        <v>2</v>
      </c>
      <c r="F34" s="565">
        <v>0</v>
      </c>
      <c r="G34" s="565">
        <v>0</v>
      </c>
      <c r="H34" s="565">
        <v>0</v>
      </c>
      <c r="I34" s="565">
        <v>0</v>
      </c>
      <c r="J34" s="565">
        <v>0</v>
      </c>
      <c r="K34" s="565">
        <v>0</v>
      </c>
      <c r="L34" s="93" t="s">
        <v>52</v>
      </c>
      <c r="M34" s="218">
        <v>20</v>
      </c>
      <c r="N34" s="565">
        <v>3</v>
      </c>
      <c r="O34" s="565">
        <v>3</v>
      </c>
      <c r="P34" s="565">
        <v>1</v>
      </c>
      <c r="Q34" s="565">
        <v>0</v>
      </c>
      <c r="R34" s="565">
        <v>1</v>
      </c>
      <c r="S34" s="565">
        <v>2</v>
      </c>
      <c r="T34" s="757">
        <f>+(U34+V34+W34)/3</f>
        <v>833.33333333333337</v>
      </c>
      <c r="U34" s="566">
        <v>1500</v>
      </c>
      <c r="V34" s="565">
        <v>400</v>
      </c>
      <c r="W34" s="565">
        <v>600</v>
      </c>
      <c r="X34" s="565">
        <v>0</v>
      </c>
      <c r="Y34" s="565">
        <v>0</v>
      </c>
      <c r="Z34" s="565">
        <v>0</v>
      </c>
      <c r="AA34" s="565">
        <v>0</v>
      </c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1:58" s="51" customFormat="1" ht="12" customHeight="1">
      <c r="A35" s="93" t="s">
        <v>53</v>
      </c>
      <c r="B35" s="218">
        <v>21</v>
      </c>
      <c r="C35" s="216">
        <f t="shared" si="7"/>
        <v>2</v>
      </c>
      <c r="D35" s="565">
        <v>2</v>
      </c>
      <c r="E35" s="565">
        <v>0</v>
      </c>
      <c r="F35" s="565">
        <v>0</v>
      </c>
      <c r="G35" s="565">
        <v>0</v>
      </c>
      <c r="H35" s="565">
        <v>0</v>
      </c>
      <c r="I35" s="565">
        <v>0</v>
      </c>
      <c r="J35" s="565">
        <v>0</v>
      </c>
      <c r="K35" s="565">
        <v>0</v>
      </c>
      <c r="L35" s="93" t="s">
        <v>53</v>
      </c>
      <c r="M35" s="218">
        <v>21</v>
      </c>
      <c r="N35" s="565">
        <v>2</v>
      </c>
      <c r="O35" s="565">
        <v>2</v>
      </c>
      <c r="P35" s="565">
        <v>2</v>
      </c>
      <c r="Q35" s="565">
        <v>0</v>
      </c>
      <c r="R35" s="565">
        <v>2</v>
      </c>
      <c r="S35" s="565">
        <v>0</v>
      </c>
      <c r="T35" s="757">
        <v>0</v>
      </c>
      <c r="U35" s="565">
        <v>0</v>
      </c>
      <c r="V35" s="565">
        <v>0</v>
      </c>
      <c r="W35" s="565">
        <v>0</v>
      </c>
      <c r="X35" s="565">
        <v>0</v>
      </c>
      <c r="Y35" s="218">
        <v>2</v>
      </c>
      <c r="Z35" s="565">
        <v>0</v>
      </c>
      <c r="AA35" s="565">
        <v>0</v>
      </c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s="51" customFormat="1" ht="12" customHeight="1">
      <c r="A36" s="93" t="s">
        <v>54</v>
      </c>
      <c r="B36" s="218">
        <v>22</v>
      </c>
      <c r="C36" s="216">
        <f t="shared" si="7"/>
        <v>4</v>
      </c>
      <c r="D36" s="565">
        <v>4</v>
      </c>
      <c r="E36" s="565">
        <v>0</v>
      </c>
      <c r="F36" s="565">
        <v>0</v>
      </c>
      <c r="G36" s="565">
        <v>0</v>
      </c>
      <c r="H36" s="565">
        <v>0</v>
      </c>
      <c r="I36" s="565">
        <v>0</v>
      </c>
      <c r="J36" s="565">
        <v>0</v>
      </c>
      <c r="K36" s="565">
        <v>0</v>
      </c>
      <c r="L36" s="93" t="s">
        <v>54</v>
      </c>
      <c r="M36" s="218">
        <v>22</v>
      </c>
      <c r="N36" s="565">
        <v>4</v>
      </c>
      <c r="O36" s="565">
        <v>4</v>
      </c>
      <c r="P36" s="567">
        <v>4</v>
      </c>
      <c r="Q36" s="565">
        <v>0</v>
      </c>
      <c r="R36" s="565">
        <v>4</v>
      </c>
      <c r="S36" s="565">
        <v>0</v>
      </c>
      <c r="T36" s="757">
        <v>0</v>
      </c>
      <c r="U36" s="565">
        <v>0</v>
      </c>
      <c r="V36" s="565">
        <v>0</v>
      </c>
      <c r="W36" s="565">
        <v>0</v>
      </c>
      <c r="X36" s="565">
        <v>0</v>
      </c>
      <c r="Y36" s="218">
        <v>4</v>
      </c>
      <c r="Z36" s="565">
        <v>0</v>
      </c>
      <c r="AA36" s="218">
        <v>0</v>
      </c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1:58" s="51" customFormat="1" ht="12" customHeight="1">
      <c r="A37" s="331" t="s">
        <v>55</v>
      </c>
      <c r="B37" s="218">
        <v>23</v>
      </c>
      <c r="C37" s="563">
        <f>SUM(C38:C40)</f>
        <v>4</v>
      </c>
      <c r="D37" s="563">
        <v>2</v>
      </c>
      <c r="E37" s="563">
        <v>2</v>
      </c>
      <c r="F37" s="563">
        <v>0</v>
      </c>
      <c r="G37" s="563">
        <v>0</v>
      </c>
      <c r="H37" s="563">
        <v>0</v>
      </c>
      <c r="I37" s="563">
        <v>0</v>
      </c>
      <c r="J37" s="563">
        <v>0</v>
      </c>
      <c r="K37" s="563">
        <v>0</v>
      </c>
      <c r="L37" s="331" t="s">
        <v>55</v>
      </c>
      <c r="M37" s="218">
        <v>23</v>
      </c>
      <c r="N37" s="563">
        <f t="shared" ref="N37" si="15">SUM(N38:N40)</f>
        <v>4</v>
      </c>
      <c r="O37" s="563">
        <f t="shared" ref="O37" si="16">SUM(O38:O40)</f>
        <v>4</v>
      </c>
      <c r="P37" s="563">
        <f t="shared" ref="P37" si="17">SUM(P38:P40)</f>
        <v>2</v>
      </c>
      <c r="Q37" s="563">
        <f t="shared" ref="Q37" si="18">SUM(Q38:Q40)</f>
        <v>2</v>
      </c>
      <c r="R37" s="563">
        <f t="shared" ref="R37" si="19">SUM(R38:R40)</f>
        <v>4</v>
      </c>
      <c r="S37" s="563">
        <f t="shared" ref="S37" si="20">SUM(S38:S40)</f>
        <v>0</v>
      </c>
      <c r="T37" s="757">
        <f>+(T40+T39+T38)/3</f>
        <v>823.31741666666665</v>
      </c>
      <c r="U37" s="564">
        <v>3077.9490999999998</v>
      </c>
      <c r="V37" s="564">
        <v>474.97770000000003</v>
      </c>
      <c r="W37" s="564">
        <v>106</v>
      </c>
      <c r="X37" s="563">
        <v>0</v>
      </c>
      <c r="Y37" s="563">
        <v>4</v>
      </c>
      <c r="Z37" s="563">
        <v>0</v>
      </c>
      <c r="AA37" s="563">
        <v>3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s="51" customFormat="1" ht="12" customHeight="1">
      <c r="A38" s="93" t="s">
        <v>56</v>
      </c>
      <c r="B38" s="218">
        <v>24</v>
      </c>
      <c r="C38" s="216">
        <f t="shared" si="7"/>
        <v>1</v>
      </c>
      <c r="D38" s="565">
        <v>1</v>
      </c>
      <c r="E38" s="565">
        <v>0</v>
      </c>
      <c r="F38" s="565">
        <v>0</v>
      </c>
      <c r="G38" s="565">
        <v>0</v>
      </c>
      <c r="H38" s="565">
        <v>0</v>
      </c>
      <c r="I38" s="565">
        <v>0</v>
      </c>
      <c r="J38" s="565">
        <v>0</v>
      </c>
      <c r="K38" s="565">
        <v>0</v>
      </c>
      <c r="L38" s="93" t="s">
        <v>56</v>
      </c>
      <c r="M38" s="218">
        <v>24</v>
      </c>
      <c r="N38" s="565">
        <v>1</v>
      </c>
      <c r="O38" s="565">
        <v>1</v>
      </c>
      <c r="P38" s="565">
        <v>1</v>
      </c>
      <c r="Q38" s="565">
        <v>1</v>
      </c>
      <c r="R38" s="565">
        <v>1</v>
      </c>
      <c r="S38" s="565">
        <v>0</v>
      </c>
      <c r="T38" s="757">
        <v>700</v>
      </c>
      <c r="U38" s="565">
        <v>0</v>
      </c>
      <c r="V38" s="566">
        <v>700</v>
      </c>
      <c r="W38" s="565">
        <v>0</v>
      </c>
      <c r="X38" s="218">
        <v>0</v>
      </c>
      <c r="Y38" s="565">
        <v>1</v>
      </c>
      <c r="Z38" s="565">
        <v>0</v>
      </c>
      <c r="AA38" s="565">
        <v>0</v>
      </c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s="51" customFormat="1" ht="12" customHeight="1">
      <c r="A39" s="93" t="s">
        <v>57</v>
      </c>
      <c r="B39" s="218">
        <v>25</v>
      </c>
      <c r="C39" s="216">
        <f t="shared" si="7"/>
        <v>1</v>
      </c>
      <c r="D39" s="565">
        <v>0</v>
      </c>
      <c r="E39" s="565">
        <v>1</v>
      </c>
      <c r="F39" s="565"/>
      <c r="G39" s="565"/>
      <c r="H39" s="565"/>
      <c r="I39" s="565"/>
      <c r="J39" s="565"/>
      <c r="K39" s="565"/>
      <c r="L39" s="93" t="s">
        <v>57</v>
      </c>
      <c r="M39" s="218">
        <v>25</v>
      </c>
      <c r="N39" s="565">
        <v>1</v>
      </c>
      <c r="O39" s="565">
        <v>1</v>
      </c>
      <c r="P39" s="565">
        <v>0</v>
      </c>
      <c r="Q39" s="565">
        <v>1</v>
      </c>
      <c r="R39" s="565">
        <v>1</v>
      </c>
      <c r="S39" s="565">
        <v>0</v>
      </c>
      <c r="T39" s="757">
        <v>106</v>
      </c>
      <c r="U39" s="565">
        <v>0</v>
      </c>
      <c r="V39" s="565">
        <v>0</v>
      </c>
      <c r="W39" s="565">
        <v>106</v>
      </c>
      <c r="X39" s="565"/>
      <c r="Y39" s="218">
        <v>1</v>
      </c>
      <c r="Z39" s="565"/>
      <c r="AA39" s="56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s="51" customFormat="1" ht="12" customHeight="1">
      <c r="A40" s="93" t="s">
        <v>58</v>
      </c>
      <c r="B40" s="218">
        <v>26</v>
      </c>
      <c r="C40" s="216">
        <f t="shared" si="7"/>
        <v>2</v>
      </c>
      <c r="D40" s="565">
        <v>1</v>
      </c>
      <c r="E40" s="565">
        <v>1</v>
      </c>
      <c r="F40" s="565">
        <v>0</v>
      </c>
      <c r="G40" s="565">
        <v>0</v>
      </c>
      <c r="H40" s="565">
        <v>0</v>
      </c>
      <c r="I40" s="565">
        <v>0</v>
      </c>
      <c r="J40" s="565">
        <v>0</v>
      </c>
      <c r="K40" s="565">
        <v>0</v>
      </c>
      <c r="L40" s="93" t="s">
        <v>58</v>
      </c>
      <c r="M40" s="218">
        <v>26</v>
      </c>
      <c r="N40" s="565">
        <v>2</v>
      </c>
      <c r="O40" s="565">
        <v>2</v>
      </c>
      <c r="P40" s="565">
        <v>1</v>
      </c>
      <c r="Q40" s="565">
        <v>0</v>
      </c>
      <c r="R40" s="565">
        <v>2</v>
      </c>
      <c r="S40" s="565">
        <v>0</v>
      </c>
      <c r="T40" s="757">
        <f>+(U40+V40)/2</f>
        <v>1663.9522499999998</v>
      </c>
      <c r="U40" s="568">
        <v>3077.9490999999998</v>
      </c>
      <c r="V40" s="568">
        <v>249.9554</v>
      </c>
      <c r="W40" s="565">
        <v>0</v>
      </c>
      <c r="X40" s="565">
        <v>0</v>
      </c>
      <c r="Y40" s="218">
        <v>2</v>
      </c>
      <c r="Z40" s="565">
        <v>0</v>
      </c>
      <c r="AA40" s="218">
        <v>3</v>
      </c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s="51" customFormat="1" ht="12" customHeight="1">
      <c r="A41" s="331" t="s">
        <v>59</v>
      </c>
      <c r="B41" s="218">
        <v>27</v>
      </c>
      <c r="C41" s="563">
        <f>SUM(C42:C50)</f>
        <v>36</v>
      </c>
      <c r="D41" s="563">
        <v>15</v>
      </c>
      <c r="E41" s="563">
        <v>19</v>
      </c>
      <c r="F41" s="563">
        <v>0</v>
      </c>
      <c r="G41" s="563">
        <v>0</v>
      </c>
      <c r="H41" s="563">
        <v>0</v>
      </c>
      <c r="I41" s="563">
        <v>0</v>
      </c>
      <c r="J41" s="563">
        <v>0</v>
      </c>
      <c r="K41" s="563">
        <v>2</v>
      </c>
      <c r="L41" s="331" t="s">
        <v>59</v>
      </c>
      <c r="M41" s="218">
        <v>27</v>
      </c>
      <c r="N41" s="563">
        <f t="shared" ref="N41" si="21">SUM(N42:N50)</f>
        <v>36</v>
      </c>
      <c r="O41" s="563">
        <f t="shared" ref="O41" si="22">SUM(O42:O50)</f>
        <v>35</v>
      </c>
      <c r="P41" s="563">
        <f t="shared" ref="P41" si="23">SUM(P42:P50)</f>
        <v>16</v>
      </c>
      <c r="Q41" s="563">
        <f t="shared" ref="Q41" si="24">SUM(Q42:Q50)</f>
        <v>3</v>
      </c>
      <c r="R41" s="563">
        <f t="shared" ref="R41" si="25">SUM(R42:R50)</f>
        <v>12</v>
      </c>
      <c r="S41" s="563">
        <f t="shared" ref="S41" si="26">SUM(S42:S50)</f>
        <v>24</v>
      </c>
      <c r="T41" s="757">
        <f>SUM(T42:T50)/8</f>
        <v>877.57673611111102</v>
      </c>
      <c r="U41" s="564">
        <v>835.23571428571438</v>
      </c>
      <c r="V41" s="564">
        <v>1394.8930555555555</v>
      </c>
      <c r="W41" s="564">
        <v>525.41666666666663</v>
      </c>
      <c r="X41" s="563">
        <v>6</v>
      </c>
      <c r="Y41" s="563">
        <v>19</v>
      </c>
      <c r="Z41" s="563">
        <v>0</v>
      </c>
      <c r="AA41" s="563">
        <v>72</v>
      </c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s="51" customFormat="1" ht="12" customHeight="1">
      <c r="A42" s="67" t="s">
        <v>60</v>
      </c>
      <c r="B42" s="218">
        <v>28</v>
      </c>
      <c r="C42" s="216">
        <f t="shared" si="7"/>
        <v>1</v>
      </c>
      <c r="D42" s="565">
        <v>0</v>
      </c>
      <c r="E42" s="565">
        <v>1</v>
      </c>
      <c r="F42" s="565">
        <v>0</v>
      </c>
      <c r="G42" s="565">
        <v>0</v>
      </c>
      <c r="H42" s="565">
        <v>0</v>
      </c>
      <c r="I42" s="565">
        <v>0</v>
      </c>
      <c r="J42" s="565">
        <v>0</v>
      </c>
      <c r="K42" s="565">
        <v>0</v>
      </c>
      <c r="L42" s="67" t="s">
        <v>60</v>
      </c>
      <c r="M42" s="218">
        <v>28</v>
      </c>
      <c r="N42" s="565">
        <v>1</v>
      </c>
      <c r="O42" s="565">
        <v>1</v>
      </c>
      <c r="P42" s="565">
        <v>0</v>
      </c>
      <c r="Q42" s="565">
        <v>0</v>
      </c>
      <c r="R42" s="565">
        <v>0</v>
      </c>
      <c r="S42" s="565">
        <v>1</v>
      </c>
      <c r="T42" s="757">
        <f>+(U42+W42)/2</f>
        <v>330</v>
      </c>
      <c r="U42" s="566">
        <v>390</v>
      </c>
      <c r="V42" s="565">
        <v>0</v>
      </c>
      <c r="W42" s="565">
        <v>270</v>
      </c>
      <c r="X42" s="565"/>
      <c r="Y42" s="565"/>
      <c r="Z42" s="565"/>
      <c r="AA42" s="56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s="51" customFormat="1" ht="12" customHeight="1">
      <c r="A43" s="67" t="s">
        <v>61</v>
      </c>
      <c r="B43" s="218">
        <v>29</v>
      </c>
      <c r="C43" s="216">
        <f t="shared" si="7"/>
        <v>0</v>
      </c>
      <c r="D43" s="565">
        <v>0</v>
      </c>
      <c r="E43" s="565">
        <v>0</v>
      </c>
      <c r="F43" s="565">
        <v>0</v>
      </c>
      <c r="G43" s="565">
        <v>0</v>
      </c>
      <c r="H43" s="565">
        <v>0</v>
      </c>
      <c r="I43" s="565">
        <v>0</v>
      </c>
      <c r="J43" s="565">
        <v>0</v>
      </c>
      <c r="K43" s="565">
        <v>0</v>
      </c>
      <c r="L43" s="67" t="s">
        <v>61</v>
      </c>
      <c r="M43" s="218">
        <v>29</v>
      </c>
      <c r="N43" s="565">
        <v>0</v>
      </c>
      <c r="O43" s="565">
        <v>0</v>
      </c>
      <c r="P43" s="565">
        <v>0</v>
      </c>
      <c r="Q43" s="565">
        <v>0</v>
      </c>
      <c r="R43" s="565">
        <v>0</v>
      </c>
      <c r="S43" s="565">
        <v>0</v>
      </c>
      <c r="T43" s="757">
        <v>0</v>
      </c>
      <c r="U43" s="565">
        <v>0</v>
      </c>
      <c r="V43" s="565">
        <v>0</v>
      </c>
      <c r="W43" s="565">
        <v>0</v>
      </c>
      <c r="X43" s="565"/>
      <c r="Y43" s="565"/>
      <c r="Z43" s="565"/>
      <c r="AA43" s="56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s="51" customFormat="1" ht="12" customHeight="1">
      <c r="A44" s="67" t="s">
        <v>62</v>
      </c>
      <c r="B44" s="218">
        <v>30</v>
      </c>
      <c r="C44" s="216">
        <f t="shared" si="7"/>
        <v>7</v>
      </c>
      <c r="D44" s="565">
        <v>4</v>
      </c>
      <c r="E44" s="565">
        <v>3</v>
      </c>
      <c r="F44" s="565">
        <v>0</v>
      </c>
      <c r="G44" s="565">
        <v>0</v>
      </c>
      <c r="H44" s="565">
        <v>0</v>
      </c>
      <c r="I44" s="565">
        <v>0</v>
      </c>
      <c r="J44" s="565">
        <v>0</v>
      </c>
      <c r="K44" s="565">
        <v>0</v>
      </c>
      <c r="L44" s="67" t="s">
        <v>62</v>
      </c>
      <c r="M44" s="218">
        <v>30</v>
      </c>
      <c r="N44" s="565">
        <v>7</v>
      </c>
      <c r="O44" s="565">
        <v>7</v>
      </c>
      <c r="P44" s="565">
        <v>4</v>
      </c>
      <c r="Q44" s="565">
        <v>0</v>
      </c>
      <c r="R44" s="565">
        <v>2</v>
      </c>
      <c r="S44" s="565">
        <v>5</v>
      </c>
      <c r="T44" s="757">
        <f t="shared" ref="T44:T45" si="27">+(U44+V44+W44)/3</f>
        <v>1134.7666666666667</v>
      </c>
      <c r="U44" s="566">
        <v>1186.8</v>
      </c>
      <c r="V44" s="566">
        <v>1635</v>
      </c>
      <c r="W44" s="566">
        <v>582.5</v>
      </c>
      <c r="X44" s="218">
        <v>4</v>
      </c>
      <c r="Y44" s="218">
        <v>5</v>
      </c>
      <c r="Z44" s="565">
        <v>0</v>
      </c>
      <c r="AA44" s="544">
        <v>11</v>
      </c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s="51" customFormat="1" ht="12" customHeight="1">
      <c r="A45" s="67" t="s">
        <v>63</v>
      </c>
      <c r="B45" s="218">
        <v>31</v>
      </c>
      <c r="C45" s="216">
        <f t="shared" si="7"/>
        <v>11</v>
      </c>
      <c r="D45" s="565">
        <v>4</v>
      </c>
      <c r="E45" s="565">
        <v>7</v>
      </c>
      <c r="F45" s="565">
        <v>0</v>
      </c>
      <c r="G45" s="565">
        <v>0</v>
      </c>
      <c r="H45" s="565">
        <v>0</v>
      </c>
      <c r="I45" s="565">
        <v>0</v>
      </c>
      <c r="J45" s="565">
        <v>0</v>
      </c>
      <c r="K45" s="565">
        <v>0</v>
      </c>
      <c r="L45" s="67" t="s">
        <v>63</v>
      </c>
      <c r="M45" s="218">
        <v>31</v>
      </c>
      <c r="N45" s="565">
        <v>11</v>
      </c>
      <c r="O45" s="565">
        <v>10</v>
      </c>
      <c r="P45" s="565">
        <v>4</v>
      </c>
      <c r="Q45" s="565">
        <v>2</v>
      </c>
      <c r="R45" s="565">
        <v>4</v>
      </c>
      <c r="S45" s="565">
        <v>7</v>
      </c>
      <c r="T45" s="757">
        <f t="shared" si="27"/>
        <v>955.83333333333337</v>
      </c>
      <c r="U45" s="566">
        <v>692.5</v>
      </c>
      <c r="V45" s="566">
        <v>1525</v>
      </c>
      <c r="W45" s="566">
        <v>650</v>
      </c>
      <c r="X45" s="565">
        <v>0</v>
      </c>
      <c r="Y45" s="218">
        <v>3</v>
      </c>
      <c r="Z45" s="565">
        <v>0</v>
      </c>
      <c r="AA45" s="569">
        <v>32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s="51" customFormat="1" ht="12" customHeight="1">
      <c r="A46" s="67" t="s">
        <v>64</v>
      </c>
      <c r="B46" s="218">
        <v>32</v>
      </c>
      <c r="C46" s="216">
        <f t="shared" si="7"/>
        <v>1</v>
      </c>
      <c r="D46" s="565">
        <v>1</v>
      </c>
      <c r="E46" s="565">
        <v>0</v>
      </c>
      <c r="F46" s="565">
        <v>0</v>
      </c>
      <c r="G46" s="565">
        <v>0</v>
      </c>
      <c r="H46" s="565">
        <v>0</v>
      </c>
      <c r="I46" s="565">
        <v>0</v>
      </c>
      <c r="J46" s="565">
        <v>0</v>
      </c>
      <c r="K46" s="565">
        <v>0</v>
      </c>
      <c r="L46" s="67" t="s">
        <v>64</v>
      </c>
      <c r="M46" s="218">
        <v>32</v>
      </c>
      <c r="N46" s="565">
        <v>1</v>
      </c>
      <c r="O46" s="565">
        <v>1</v>
      </c>
      <c r="P46" s="565">
        <v>1</v>
      </c>
      <c r="Q46" s="565">
        <v>0</v>
      </c>
      <c r="R46" s="565">
        <v>1</v>
      </c>
      <c r="S46" s="565">
        <v>0</v>
      </c>
      <c r="T46" s="757">
        <f>+(V46+W46)/2</f>
        <v>375</v>
      </c>
      <c r="U46" s="565">
        <v>0</v>
      </c>
      <c r="V46" s="566">
        <v>500</v>
      </c>
      <c r="W46" s="566">
        <v>250</v>
      </c>
      <c r="X46" s="565"/>
      <c r="Y46" s="218">
        <v>1</v>
      </c>
      <c r="Z46" s="565"/>
      <c r="AA46" s="56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58" s="51" customFormat="1" ht="12" customHeight="1">
      <c r="A47" s="67" t="s">
        <v>65</v>
      </c>
      <c r="B47" s="218">
        <v>33</v>
      </c>
      <c r="C47" s="216">
        <f t="shared" si="7"/>
        <v>2</v>
      </c>
      <c r="D47" s="565">
        <v>0</v>
      </c>
      <c r="E47" s="565">
        <v>2</v>
      </c>
      <c r="F47" s="565">
        <v>0</v>
      </c>
      <c r="G47" s="565">
        <v>0</v>
      </c>
      <c r="H47" s="565">
        <v>0</v>
      </c>
      <c r="I47" s="565">
        <v>0</v>
      </c>
      <c r="J47" s="565">
        <v>0</v>
      </c>
      <c r="K47" s="565">
        <v>0</v>
      </c>
      <c r="L47" s="67" t="s">
        <v>65</v>
      </c>
      <c r="M47" s="218">
        <v>33</v>
      </c>
      <c r="N47" s="565">
        <v>2</v>
      </c>
      <c r="O47" s="565">
        <v>2</v>
      </c>
      <c r="P47" s="565">
        <v>0</v>
      </c>
      <c r="Q47" s="565">
        <v>0</v>
      </c>
      <c r="R47" s="565">
        <v>0</v>
      </c>
      <c r="S47" s="565">
        <v>2</v>
      </c>
      <c r="T47" s="757">
        <v>650</v>
      </c>
      <c r="U47" s="565">
        <v>650</v>
      </c>
      <c r="V47" s="565">
        <v>0</v>
      </c>
      <c r="W47" s="565">
        <v>0</v>
      </c>
      <c r="X47" s="565">
        <v>0</v>
      </c>
      <c r="Y47" s="218">
        <v>1</v>
      </c>
      <c r="Z47" s="565">
        <v>0</v>
      </c>
      <c r="AA47" s="544">
        <v>2</v>
      </c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1:58" s="51" customFormat="1" ht="12" customHeight="1">
      <c r="A48" s="67" t="s">
        <v>66</v>
      </c>
      <c r="B48" s="218">
        <v>34</v>
      </c>
      <c r="C48" s="216">
        <f t="shared" si="7"/>
        <v>5</v>
      </c>
      <c r="D48" s="565">
        <v>1</v>
      </c>
      <c r="E48" s="565">
        <v>2</v>
      </c>
      <c r="F48" s="565">
        <v>0</v>
      </c>
      <c r="G48" s="565">
        <v>0</v>
      </c>
      <c r="H48" s="565">
        <v>0</v>
      </c>
      <c r="I48" s="565">
        <v>0</v>
      </c>
      <c r="J48" s="565">
        <v>0</v>
      </c>
      <c r="K48" s="565">
        <v>2</v>
      </c>
      <c r="L48" s="67" t="s">
        <v>66</v>
      </c>
      <c r="M48" s="218">
        <v>34</v>
      </c>
      <c r="N48" s="565">
        <v>5</v>
      </c>
      <c r="O48" s="565">
        <v>5</v>
      </c>
      <c r="P48" s="565">
        <v>2</v>
      </c>
      <c r="Q48" s="565">
        <v>1</v>
      </c>
      <c r="R48" s="565">
        <v>3</v>
      </c>
      <c r="S48" s="565">
        <v>2</v>
      </c>
      <c r="T48" s="757">
        <f>+(U48+V48+W48)/3</f>
        <v>692.2361111111112</v>
      </c>
      <c r="U48" s="566">
        <v>800.68333333333339</v>
      </c>
      <c r="V48" s="566">
        <v>526.02499999999998</v>
      </c>
      <c r="W48" s="566">
        <v>750</v>
      </c>
      <c r="X48" s="565">
        <v>0</v>
      </c>
      <c r="Y48" s="218">
        <v>1</v>
      </c>
      <c r="Z48" s="565">
        <v>0</v>
      </c>
      <c r="AA48" s="544">
        <v>8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1:58" s="51" customFormat="1" ht="12" customHeight="1">
      <c r="A49" s="67" t="s">
        <v>67</v>
      </c>
      <c r="B49" s="218">
        <v>35</v>
      </c>
      <c r="C49" s="216">
        <f t="shared" si="7"/>
        <v>3</v>
      </c>
      <c r="D49" s="565">
        <v>2</v>
      </c>
      <c r="E49" s="565">
        <v>1</v>
      </c>
      <c r="F49" s="565">
        <v>0</v>
      </c>
      <c r="G49" s="565">
        <v>0</v>
      </c>
      <c r="H49" s="565">
        <v>0</v>
      </c>
      <c r="I49" s="565">
        <v>0</v>
      </c>
      <c r="J49" s="565">
        <v>0</v>
      </c>
      <c r="K49" s="565">
        <v>0</v>
      </c>
      <c r="L49" s="67" t="s">
        <v>67</v>
      </c>
      <c r="M49" s="218">
        <v>35</v>
      </c>
      <c r="N49" s="565">
        <v>3</v>
      </c>
      <c r="O49" s="565">
        <v>3</v>
      </c>
      <c r="P49" s="565">
        <v>2</v>
      </c>
      <c r="Q49" s="565">
        <v>0</v>
      </c>
      <c r="R49" s="565">
        <v>0</v>
      </c>
      <c r="S49" s="565">
        <v>3</v>
      </c>
      <c r="T49" s="757">
        <f>+(U49+V49)/2</f>
        <v>1688.3333333333333</v>
      </c>
      <c r="U49" s="566">
        <v>826.66666666666663</v>
      </c>
      <c r="V49" s="566">
        <v>2550</v>
      </c>
      <c r="W49" s="566">
        <v>0</v>
      </c>
      <c r="X49" s="218">
        <v>0</v>
      </c>
      <c r="Y49" s="218">
        <v>1</v>
      </c>
      <c r="Z49" s="565">
        <v>0</v>
      </c>
      <c r="AA49" s="544">
        <v>0</v>
      </c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</row>
    <row r="50" spans="1:58" s="51" customFormat="1" ht="12" customHeight="1">
      <c r="A50" s="67" t="s">
        <v>68</v>
      </c>
      <c r="B50" s="218">
        <v>36</v>
      </c>
      <c r="C50" s="216">
        <f t="shared" si="7"/>
        <v>6</v>
      </c>
      <c r="D50" s="565">
        <v>3</v>
      </c>
      <c r="E50" s="565">
        <v>3</v>
      </c>
      <c r="F50" s="565">
        <v>0</v>
      </c>
      <c r="G50" s="565">
        <v>0</v>
      </c>
      <c r="H50" s="565">
        <v>0</v>
      </c>
      <c r="I50" s="565">
        <v>0</v>
      </c>
      <c r="J50" s="565">
        <v>0</v>
      </c>
      <c r="K50" s="565">
        <v>0</v>
      </c>
      <c r="L50" s="67" t="s">
        <v>68</v>
      </c>
      <c r="M50" s="218">
        <v>36</v>
      </c>
      <c r="N50" s="565">
        <v>6</v>
      </c>
      <c r="O50" s="565">
        <v>6</v>
      </c>
      <c r="P50" s="565">
        <v>3</v>
      </c>
      <c r="Q50" s="565">
        <v>0</v>
      </c>
      <c r="R50" s="565">
        <v>2</v>
      </c>
      <c r="S50" s="565">
        <v>4</v>
      </c>
      <c r="T50" s="757">
        <f>+(U50+V50+W50)/3</f>
        <v>1194.4444444444443</v>
      </c>
      <c r="U50" s="566">
        <v>1300</v>
      </c>
      <c r="V50" s="566">
        <v>1633.3333333333333</v>
      </c>
      <c r="W50" s="566">
        <v>650</v>
      </c>
      <c r="X50" s="218">
        <v>2</v>
      </c>
      <c r="Y50" s="218">
        <v>7</v>
      </c>
      <c r="Z50" s="565">
        <v>0</v>
      </c>
      <c r="AA50" s="544">
        <v>19</v>
      </c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s="395" customFormat="1" ht="12" customHeight="1">
      <c r="A51" s="570" t="s">
        <v>18</v>
      </c>
      <c r="B51" s="571">
        <v>37</v>
      </c>
      <c r="C51" s="572">
        <f>+D51+E51+F51+K51</f>
        <v>41</v>
      </c>
      <c r="D51" s="573">
        <v>31</v>
      </c>
      <c r="E51" s="573">
        <v>7</v>
      </c>
      <c r="F51" s="572">
        <v>0</v>
      </c>
      <c r="G51" s="573">
        <v>0</v>
      </c>
      <c r="H51" s="573">
        <v>0</v>
      </c>
      <c r="I51" s="573">
        <v>0</v>
      </c>
      <c r="J51" s="573">
        <v>0</v>
      </c>
      <c r="K51" s="573">
        <v>3</v>
      </c>
      <c r="L51" s="570" t="s">
        <v>18</v>
      </c>
      <c r="M51" s="571">
        <v>37</v>
      </c>
      <c r="N51" s="572">
        <v>41</v>
      </c>
      <c r="O51" s="573">
        <v>41</v>
      </c>
      <c r="P51" s="573">
        <v>33</v>
      </c>
      <c r="Q51" s="573">
        <v>11</v>
      </c>
      <c r="R51" s="573">
        <v>41</v>
      </c>
      <c r="S51" s="573">
        <v>0</v>
      </c>
      <c r="T51" s="757">
        <f>+(U51+V51+W51)/3</f>
        <v>685.8798861111112</v>
      </c>
      <c r="U51" s="574">
        <v>971.83735000000001</v>
      </c>
      <c r="V51" s="574">
        <v>868.42730833333326</v>
      </c>
      <c r="W51" s="574">
        <v>217.375</v>
      </c>
      <c r="X51" s="573">
        <v>2</v>
      </c>
      <c r="Y51" s="573">
        <v>31</v>
      </c>
      <c r="Z51" s="573">
        <v>0</v>
      </c>
      <c r="AA51" s="573">
        <v>50</v>
      </c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58" s="395" customFormat="1" ht="12" customHeight="1">
      <c r="A52" s="570" t="s">
        <v>19</v>
      </c>
      <c r="B52" s="575">
        <v>38</v>
      </c>
      <c r="C52" s="572">
        <f>+D52+E52+F52+K52</f>
        <v>29</v>
      </c>
      <c r="D52" s="573">
        <v>8</v>
      </c>
      <c r="E52" s="573">
        <v>21</v>
      </c>
      <c r="F52" s="572">
        <v>0</v>
      </c>
      <c r="G52" s="573">
        <v>0</v>
      </c>
      <c r="H52" s="573">
        <v>0</v>
      </c>
      <c r="I52" s="573">
        <v>0</v>
      </c>
      <c r="J52" s="573">
        <v>0</v>
      </c>
      <c r="K52" s="573">
        <v>0</v>
      </c>
      <c r="L52" s="570" t="s">
        <v>19</v>
      </c>
      <c r="M52" s="575">
        <v>38</v>
      </c>
      <c r="N52" s="572">
        <v>29</v>
      </c>
      <c r="O52" s="573">
        <v>28</v>
      </c>
      <c r="P52" s="573">
        <v>8</v>
      </c>
      <c r="Q52" s="573">
        <v>1</v>
      </c>
      <c r="R52" s="573">
        <v>0</v>
      </c>
      <c r="S52" s="573">
        <v>29</v>
      </c>
      <c r="T52" s="757">
        <f>+(U52+V52+W52)/3</f>
        <v>1256.3015873015872</v>
      </c>
      <c r="U52" s="574">
        <v>1071.2261904761906</v>
      </c>
      <c r="V52" s="574">
        <v>2021.4285714285713</v>
      </c>
      <c r="W52" s="574">
        <v>676.25</v>
      </c>
      <c r="X52" s="573">
        <v>4</v>
      </c>
      <c r="Y52" s="573">
        <v>10</v>
      </c>
      <c r="Z52" s="573">
        <v>0</v>
      </c>
      <c r="AA52" s="573">
        <v>36</v>
      </c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58" s="51" customFormat="1" ht="12" customHeight="1">
      <c r="A53" s="47"/>
      <c r="B53" s="63"/>
      <c r="C53" s="20"/>
      <c r="D53" s="13"/>
      <c r="E53" s="13"/>
      <c r="F53" s="13"/>
      <c r="G53" s="13"/>
      <c r="H53" s="13"/>
      <c r="I53" s="13"/>
      <c r="J53" s="13"/>
      <c r="K53" s="13"/>
      <c r="L53" s="47"/>
      <c r="M53" s="63"/>
      <c r="N53" s="13"/>
      <c r="O53" s="13"/>
      <c r="P53" s="13"/>
      <c r="Q53" s="13"/>
      <c r="R53" s="13"/>
      <c r="S53" s="13"/>
      <c r="T53" s="576"/>
      <c r="U53" s="577"/>
      <c r="V53" s="577"/>
      <c r="W53" s="577"/>
      <c r="X53" s="63"/>
      <c r="Y53" s="63"/>
      <c r="Z53" s="578"/>
      <c r="AA53" s="578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s="51" customFormat="1" ht="12" customHeight="1">
      <c r="A54" s="47"/>
      <c r="B54" s="63"/>
      <c r="C54" s="20"/>
      <c r="D54" s="13"/>
      <c r="E54" s="13"/>
      <c r="F54" s="13"/>
      <c r="G54" s="13"/>
      <c r="H54" s="13"/>
      <c r="I54" s="13"/>
      <c r="J54" s="13"/>
      <c r="K54" s="13"/>
      <c r="L54" s="47"/>
      <c r="M54" s="63"/>
      <c r="N54" s="13"/>
      <c r="O54" s="13"/>
      <c r="P54" s="13"/>
      <c r="Q54" s="13"/>
      <c r="R54" s="13"/>
      <c r="S54" s="13"/>
      <c r="T54" s="576"/>
      <c r="U54" s="577"/>
      <c r="V54" s="577"/>
      <c r="W54" s="577"/>
      <c r="X54" s="63"/>
      <c r="Y54" s="63"/>
      <c r="Z54" s="578"/>
      <c r="AA54" s="578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s="47" customFormat="1" ht="12.75">
      <c r="A55" s="42"/>
      <c r="B55" s="42"/>
      <c r="C55" s="43"/>
      <c r="D55" s="43"/>
      <c r="E55" s="42"/>
      <c r="F55" s="43"/>
      <c r="G55" s="43"/>
      <c r="H55" s="43"/>
      <c r="J55" s="42"/>
      <c r="K55" s="42"/>
      <c r="L55" s="42"/>
      <c r="M55" s="42"/>
      <c r="N55" s="305"/>
      <c r="O55" s="305"/>
      <c r="P55" s="306"/>
      <c r="Q55" s="467"/>
      <c r="R55" s="311"/>
      <c r="S55" s="311"/>
      <c r="T55" s="390"/>
      <c r="U55" s="305"/>
      <c r="V55" s="305"/>
      <c r="W55" s="312"/>
      <c r="X55" s="312"/>
      <c r="Y55" s="318"/>
      <c r="Z55" s="318"/>
      <c r="AA55" s="306"/>
      <c r="AB55" s="306"/>
      <c r="AC55" s="319"/>
    </row>
    <row r="56" spans="1:58" s="47" customFormat="1" ht="12.75">
      <c r="A56" s="43"/>
      <c r="B56" s="48"/>
      <c r="C56" s="43"/>
      <c r="D56" s="43"/>
      <c r="E56" s="42"/>
      <c r="F56" s="43"/>
      <c r="G56" s="43"/>
      <c r="H56" s="43"/>
      <c r="J56" s="42"/>
      <c r="K56" s="42"/>
      <c r="L56" s="42"/>
      <c r="M56" s="42"/>
      <c r="N56" s="307"/>
      <c r="O56" s="308"/>
      <c r="P56" s="307"/>
      <c r="Q56" s="467"/>
      <c r="R56" s="307"/>
      <c r="S56" s="307"/>
      <c r="T56" s="391"/>
      <c r="U56" s="313"/>
      <c r="V56" s="313"/>
      <c r="W56" s="312"/>
      <c r="X56" s="312"/>
      <c r="Y56" s="318"/>
      <c r="Z56" s="318"/>
      <c r="AA56" s="306"/>
      <c r="AB56" s="306"/>
      <c r="AC56" s="319"/>
    </row>
    <row r="57" spans="1:58" s="15" customFormat="1" ht="11.25" customHeight="1">
      <c r="A57" s="13"/>
      <c r="I57" s="52"/>
      <c r="J57" s="52"/>
      <c r="N57" s="264"/>
      <c r="O57" s="308"/>
      <c r="P57" s="307"/>
      <c r="Q57" s="467"/>
      <c r="R57" s="307"/>
      <c r="S57" s="307"/>
      <c r="T57" s="392"/>
      <c r="U57" s="308"/>
      <c r="V57" s="308"/>
      <c r="W57" s="314"/>
      <c r="X57" s="314"/>
      <c r="Y57" s="314"/>
      <c r="Z57" s="314"/>
      <c r="AA57" s="306"/>
      <c r="AB57" s="306"/>
      <c r="AC57" s="264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</row>
    <row r="58" spans="1:58" ht="11.25" customHeight="1">
      <c r="I58" s="50"/>
      <c r="J58" s="50"/>
      <c r="N58" s="264"/>
      <c r="O58" s="308"/>
      <c r="P58" s="306"/>
      <c r="Q58" s="467"/>
      <c r="R58" s="307"/>
      <c r="S58" s="307"/>
      <c r="T58" s="392"/>
      <c r="U58" s="308"/>
      <c r="V58" s="308"/>
      <c r="W58" s="315"/>
      <c r="X58" s="315"/>
      <c r="Y58" s="315"/>
      <c r="Z58" s="315"/>
      <c r="AA58" s="306"/>
      <c r="AB58" s="306"/>
      <c r="AC58" s="264"/>
    </row>
    <row r="59" spans="1:58" ht="11.25" customHeight="1">
      <c r="I59" s="59"/>
      <c r="J59" s="59"/>
      <c r="N59" s="308"/>
      <c r="O59" s="308"/>
      <c r="P59" s="307"/>
      <c r="Q59" s="467"/>
      <c r="R59" s="311"/>
      <c r="S59" s="311"/>
      <c r="T59" s="392"/>
      <c r="U59" s="308"/>
      <c r="V59" s="308"/>
      <c r="W59" s="315"/>
      <c r="X59" s="315"/>
      <c r="Y59" s="315"/>
      <c r="Z59" s="315"/>
      <c r="AA59" s="306"/>
      <c r="AB59" s="306"/>
      <c r="AC59" s="264"/>
    </row>
    <row r="60" spans="1:58" ht="14.25" customHeight="1">
      <c r="I60" s="50"/>
      <c r="J60" s="50"/>
      <c r="N60" s="306"/>
      <c r="O60" s="306"/>
      <c r="P60" s="308"/>
      <c r="Q60" s="468"/>
      <c r="R60" s="308"/>
      <c r="S60" s="308"/>
      <c r="T60" s="392"/>
      <c r="U60" s="308"/>
      <c r="V60" s="308"/>
      <c r="W60" s="315"/>
      <c r="X60" s="315"/>
      <c r="Y60" s="315"/>
      <c r="Z60" s="315"/>
      <c r="AA60" s="306"/>
      <c r="AB60" s="306"/>
      <c r="AC60" s="306"/>
    </row>
    <row r="61" spans="1:58" ht="11.25" customHeight="1">
      <c r="I61" s="59"/>
      <c r="J61" s="59"/>
      <c r="N61" s="264"/>
      <c r="O61" s="264"/>
      <c r="P61" s="264"/>
      <c r="Q61" s="469"/>
      <c r="R61" s="264"/>
      <c r="S61" s="264"/>
      <c r="T61" s="393"/>
      <c r="U61" s="264"/>
      <c r="V61" s="264"/>
      <c r="W61" s="264"/>
      <c r="X61" s="264"/>
      <c r="Y61" s="264"/>
      <c r="Z61" s="264"/>
      <c r="AA61" s="264"/>
      <c r="AB61" s="264"/>
      <c r="AC61" s="264"/>
    </row>
    <row r="62" spans="1:58" ht="11.25" customHeight="1">
      <c r="I62" s="50"/>
      <c r="J62" s="50"/>
      <c r="O62" s="52"/>
      <c r="P62" s="52"/>
      <c r="Q62" s="79"/>
      <c r="R62" s="52"/>
      <c r="S62" s="52"/>
    </row>
    <row r="65" spans="3:27"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</row>
    <row r="66" spans="3:27">
      <c r="Q66" s="303"/>
      <c r="T66" s="470"/>
      <c r="X66" s="303"/>
      <c r="Y66" s="303"/>
      <c r="Z66" s="303"/>
      <c r="AA66" s="303"/>
    </row>
    <row r="67" spans="3:27">
      <c r="Q67" s="303"/>
    </row>
    <row r="68" spans="3:27"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</row>
  </sheetData>
  <mergeCells count="33">
    <mergeCell ref="F11:F13"/>
    <mergeCell ref="G12:G13"/>
    <mergeCell ref="A10:A13"/>
    <mergeCell ref="B10:B13"/>
    <mergeCell ref="C10:C13"/>
    <mergeCell ref="D11:D13"/>
    <mergeCell ref="E11:E13"/>
    <mergeCell ref="J1:K1"/>
    <mergeCell ref="Y6:AA6"/>
    <mergeCell ref="B4:J4"/>
    <mergeCell ref="D10:K10"/>
    <mergeCell ref="O10:Q10"/>
    <mergeCell ref="R10:S10"/>
    <mergeCell ref="U10:W10"/>
    <mergeCell ref="X10:AA10"/>
    <mergeCell ref="M10:M13"/>
    <mergeCell ref="N10:N13"/>
    <mergeCell ref="O11:O13"/>
    <mergeCell ref="P11:P13"/>
    <mergeCell ref="Q11:Q13"/>
    <mergeCell ref="W11:W13"/>
    <mergeCell ref="X11:Y12"/>
    <mergeCell ref="Z11:AA12"/>
    <mergeCell ref="H12:H13"/>
    <mergeCell ref="I12:I13"/>
    <mergeCell ref="J12:J13"/>
    <mergeCell ref="K11:K13"/>
    <mergeCell ref="L10:L13"/>
    <mergeCell ref="R11:R13"/>
    <mergeCell ref="S11:S13"/>
    <mergeCell ref="T10:T13"/>
    <mergeCell ref="U11:U13"/>
    <mergeCell ref="V11:V13"/>
  </mergeCells>
  <printOptions horizontalCentered="1"/>
  <pageMargins left="0.25" right="0.25" top="0.74" bottom="0.41" header="0.74" footer="0.3"/>
  <pageSetup paperSize="9" scale="55" orientation="landscape" r:id="rId1"/>
  <colBreaks count="1" manualBreakCount="1">
    <brk id="11" max="6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JE55"/>
  <sheetViews>
    <sheetView view="pageBreakPreview" topLeftCell="Z21" zoomScale="85" zoomScaleNormal="80" zoomScaleSheetLayoutView="85" zoomScalePageLayoutView="55" workbookViewId="0">
      <selection activeCell="AP64" sqref="AP64"/>
    </sheetView>
  </sheetViews>
  <sheetFormatPr defaultColWidth="7.42578125" defaultRowHeight="12.75"/>
  <cols>
    <col min="1" max="1" width="7.5703125" style="109" customWidth="1"/>
    <col min="2" max="2" width="5.140625" style="109" customWidth="1"/>
    <col min="3" max="3" width="9.85546875" style="109" customWidth="1"/>
    <col min="4" max="4" width="8.42578125" style="109" customWidth="1"/>
    <col min="5" max="5" width="10.28515625" style="109" customWidth="1"/>
    <col min="6" max="6" width="12.5703125" style="109" customWidth="1"/>
    <col min="7" max="8" width="9" style="109" customWidth="1"/>
    <col min="9" max="9" width="12.42578125" style="109" customWidth="1"/>
    <col min="10" max="11" width="9.42578125" style="109" customWidth="1"/>
    <col min="12" max="12" width="12.85546875" style="109" customWidth="1"/>
    <col min="13" max="14" width="9.140625" style="109" customWidth="1"/>
    <col min="15" max="15" width="14" style="109" customWidth="1"/>
    <col min="16" max="17" width="9.140625" style="109" customWidth="1"/>
    <col min="18" max="18" width="10.140625" style="109" customWidth="1"/>
    <col min="19" max="20" width="8.85546875" style="109" customWidth="1"/>
    <col min="21" max="21" width="8" style="109" customWidth="1"/>
    <col min="22" max="22" width="9.140625" style="109" customWidth="1"/>
    <col min="23" max="23" width="10.28515625" style="109" customWidth="1"/>
    <col min="24" max="24" width="7.5703125" style="109" customWidth="1"/>
    <col min="25" max="25" width="5.140625" style="109" customWidth="1"/>
    <col min="26" max="26" width="11.7109375" style="109" customWidth="1"/>
    <col min="27" max="27" width="9.42578125" style="109" customWidth="1"/>
    <col min="28" max="28" width="8.85546875" style="109" customWidth="1"/>
    <col min="29" max="29" width="13.140625" style="109" customWidth="1"/>
    <col min="30" max="31" width="8.85546875" style="109" customWidth="1"/>
    <col min="32" max="32" width="11" style="109" customWidth="1"/>
    <col min="33" max="33" width="8.42578125" style="109" customWidth="1"/>
    <col min="34" max="34" width="9.28515625" style="109" customWidth="1"/>
    <col min="35" max="36" width="8.42578125" style="109" customWidth="1"/>
    <col min="37" max="37" width="10" style="109" customWidth="1"/>
    <col min="38" max="38" width="9.5703125" style="109" customWidth="1"/>
    <col min="39" max="39" width="8.42578125" style="109" customWidth="1"/>
    <col min="40" max="40" width="9.85546875" style="109" customWidth="1"/>
    <col min="41" max="41" width="7.7109375" style="109" customWidth="1"/>
    <col min="42" max="42" width="8.42578125" style="109" customWidth="1"/>
    <col min="43" max="43" width="11.28515625" style="109" customWidth="1"/>
    <col min="44" max="44" width="6.85546875" style="109" customWidth="1"/>
    <col min="45" max="45" width="8.42578125" style="109" customWidth="1"/>
    <col min="46" max="46" width="10" style="109" customWidth="1"/>
    <col min="47" max="47" width="11" style="109" customWidth="1"/>
    <col min="48" max="48" width="10.140625" style="109" customWidth="1"/>
    <col min="49" max="49" width="9.7109375" style="109" customWidth="1"/>
    <col min="50" max="203" width="4.28515625" style="109" customWidth="1"/>
    <col min="204" max="204" width="5.85546875" style="109" customWidth="1"/>
    <col min="205" max="205" width="11.7109375" style="109" customWidth="1"/>
    <col min="206" max="212" width="6.42578125" style="109" customWidth="1"/>
    <col min="213" max="213" width="7.140625" style="109" customWidth="1"/>
    <col min="214" max="214" width="6.42578125" style="109" customWidth="1"/>
    <col min="215" max="215" width="5.7109375" style="109" customWidth="1"/>
    <col min="216" max="216" width="6.42578125" style="109" customWidth="1"/>
    <col min="217" max="217" width="5.85546875" style="109" customWidth="1"/>
    <col min="218" max="218" width="7" style="109" customWidth="1"/>
    <col min="219" max="219" width="6.7109375" style="109" customWidth="1"/>
    <col min="220" max="220" width="6.42578125" style="109" customWidth="1"/>
    <col min="221" max="223" width="8.140625" style="109" customWidth="1"/>
    <col min="224" max="230" width="10.42578125" style="109" customWidth="1"/>
    <col min="231" max="231" width="7" style="109" customWidth="1"/>
    <col min="232" max="232" width="6.85546875" style="109" customWidth="1"/>
    <col min="233" max="233" width="6.42578125" style="109" customWidth="1"/>
    <col min="234" max="234" width="6.85546875" style="109" customWidth="1"/>
    <col min="235" max="235" width="6.7109375" style="109" customWidth="1"/>
    <col min="236" max="236" width="6.42578125" style="109" customWidth="1"/>
    <col min="237" max="237" width="5.140625" style="109" customWidth="1"/>
    <col min="238" max="238" width="5.7109375" style="109" customWidth="1"/>
    <col min="239" max="239" width="5.42578125" style="109" customWidth="1"/>
    <col min="240" max="240" width="6.28515625" style="109" customWidth="1"/>
    <col min="241" max="241" width="5.140625" style="109" customWidth="1"/>
    <col min="242" max="244" width="7.42578125" style="109" customWidth="1"/>
    <col min="245" max="16384" width="7.42578125" style="5"/>
  </cols>
  <sheetData>
    <row r="1" spans="1:265" ht="15.7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127"/>
      <c r="V1" s="732" t="s">
        <v>313</v>
      </c>
      <c r="W1" s="732"/>
      <c r="AT1" s="732" t="s">
        <v>314</v>
      </c>
      <c r="AU1" s="732"/>
      <c r="AV1" s="732"/>
      <c r="AW1" s="732"/>
      <c r="AX1" s="111"/>
      <c r="AY1" s="111"/>
      <c r="AZ1" s="111"/>
      <c r="BA1" s="111"/>
      <c r="BB1" s="111"/>
      <c r="BC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  <c r="IW1" s="109"/>
      <c r="IX1" s="111"/>
      <c r="IY1" s="111"/>
      <c r="IZ1" s="111"/>
      <c r="JA1" s="111"/>
      <c r="JB1" s="111"/>
      <c r="JC1" s="111"/>
      <c r="JD1" s="111"/>
      <c r="JE1" s="111"/>
    </row>
    <row r="2" spans="1:265" ht="14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AX2" s="111"/>
      <c r="AY2" s="111"/>
      <c r="AZ2" s="111"/>
      <c r="BA2" s="111"/>
      <c r="BB2" s="111"/>
      <c r="BC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11"/>
      <c r="IY2" s="111"/>
      <c r="IZ2" s="111"/>
      <c r="JA2" s="111"/>
      <c r="JB2" s="111"/>
      <c r="JC2" s="111"/>
      <c r="JD2" s="111"/>
      <c r="JE2" s="111"/>
    </row>
    <row r="3" spans="1:265" ht="14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AX3" s="111"/>
      <c r="AY3" s="111"/>
      <c r="AZ3" s="111"/>
      <c r="BA3" s="111"/>
      <c r="BB3" s="111"/>
      <c r="BC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  <c r="IX3" s="111"/>
      <c r="IY3" s="111"/>
      <c r="IZ3" s="111"/>
      <c r="JA3" s="111"/>
      <c r="JB3" s="111"/>
      <c r="JC3" s="111"/>
      <c r="JD3" s="111"/>
      <c r="JE3" s="111"/>
    </row>
    <row r="4" spans="1:265" ht="39" customHeight="1">
      <c r="A4" s="5"/>
      <c r="B4" s="112"/>
      <c r="E4" s="690" t="s">
        <v>315</v>
      </c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84"/>
      <c r="U4" s="112"/>
      <c r="V4" s="112"/>
      <c r="W4" s="112"/>
      <c r="X4" s="112"/>
      <c r="Y4" s="112"/>
      <c r="Z4" s="112"/>
      <c r="AA4" s="112"/>
      <c r="AB4" s="11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</row>
    <row r="5" spans="1:265" ht="26.2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</row>
    <row r="6" spans="1:265" ht="26.25" customHeight="1">
      <c r="A6" s="114"/>
      <c r="B6" s="114"/>
      <c r="C6" s="114"/>
      <c r="D6" s="114"/>
      <c r="E6" s="114"/>
      <c r="F6" s="114"/>
      <c r="G6" s="114"/>
      <c r="H6" s="114"/>
      <c r="K6" s="114"/>
      <c r="L6" s="114"/>
      <c r="M6" s="114"/>
      <c r="N6" s="114"/>
    </row>
    <row r="7" spans="1:265" ht="26.25" customHeight="1">
      <c r="A7" s="47"/>
      <c r="B7" s="47"/>
      <c r="C7" s="47"/>
      <c r="D7" s="4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</row>
    <row r="8" spans="1:265" ht="26.25" customHeight="1">
      <c r="A8" s="62"/>
      <c r="B8" s="641"/>
      <c r="C8" s="641"/>
      <c r="D8" s="641"/>
      <c r="E8" s="641"/>
      <c r="F8" s="641"/>
      <c r="G8" s="115"/>
      <c r="H8" s="62"/>
      <c r="I8" s="62"/>
      <c r="J8" s="62"/>
      <c r="K8" s="62"/>
      <c r="L8" s="62"/>
      <c r="M8" s="62"/>
      <c r="N8" s="62"/>
      <c r="O8" s="62"/>
      <c r="P8" s="62"/>
      <c r="Q8" s="5"/>
      <c r="R8" s="5"/>
      <c r="S8" s="5"/>
      <c r="T8" s="5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</row>
    <row r="9" spans="1:265">
      <c r="A9" s="47"/>
      <c r="B9" s="47"/>
      <c r="C9" s="47"/>
      <c r="D9" s="47"/>
      <c r="E9" s="733"/>
      <c r="F9" s="733"/>
      <c r="G9" s="733"/>
      <c r="H9" s="733"/>
      <c r="I9" s="733"/>
      <c r="J9" s="733"/>
      <c r="K9" s="733"/>
      <c r="L9" s="6"/>
      <c r="M9" s="6"/>
      <c r="N9" s="6"/>
      <c r="O9" s="733"/>
      <c r="P9" s="733"/>
      <c r="Q9" s="733"/>
      <c r="R9" s="6"/>
      <c r="S9" s="6"/>
      <c r="T9" s="6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</row>
    <row r="10" spans="1:265">
      <c r="A10" s="11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5" t="s">
        <v>3</v>
      </c>
      <c r="X10" s="15"/>
      <c r="Y10" s="15"/>
      <c r="Z10" s="15"/>
      <c r="AA10" s="15"/>
      <c r="AB10" s="1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2"/>
      <c r="AU10" s="2"/>
      <c r="AV10" s="2"/>
      <c r="AW10" s="54" t="s">
        <v>3</v>
      </c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</row>
    <row r="11" spans="1:265" ht="15" customHeight="1">
      <c r="A11" s="639" t="s">
        <v>268</v>
      </c>
      <c r="B11" s="639" t="s">
        <v>5</v>
      </c>
      <c r="C11" s="645" t="s">
        <v>299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28"/>
      <c r="U11" s="117"/>
      <c r="V11" s="117"/>
      <c r="W11" s="129"/>
      <c r="X11" s="639" t="s">
        <v>268</v>
      </c>
      <c r="Y11" s="639" t="s">
        <v>5</v>
      </c>
      <c r="Z11" s="117"/>
      <c r="AA11" s="117"/>
      <c r="AB11" s="117"/>
      <c r="AC11" s="132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38"/>
      <c r="AU11" s="138"/>
      <c r="AV11" s="138"/>
      <c r="AW11" s="140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</row>
    <row r="12" spans="1:265" s="3" customFormat="1" ht="18.75" customHeight="1">
      <c r="A12" s="639"/>
      <c r="B12" s="639"/>
      <c r="C12" s="646"/>
      <c r="D12" s="728" t="s">
        <v>117</v>
      </c>
      <c r="E12" s="728" t="s">
        <v>119</v>
      </c>
      <c r="F12" s="645" t="s">
        <v>16</v>
      </c>
      <c r="G12" s="655"/>
      <c r="H12" s="656"/>
      <c r="I12" s="645" t="s">
        <v>15</v>
      </c>
      <c r="J12" s="655"/>
      <c r="K12" s="656"/>
      <c r="L12" s="645" t="s">
        <v>17</v>
      </c>
      <c r="M12" s="655"/>
      <c r="N12" s="656"/>
      <c r="O12" s="645" t="s">
        <v>316</v>
      </c>
      <c r="P12" s="655"/>
      <c r="Q12" s="655"/>
      <c r="R12" s="645" t="s">
        <v>273</v>
      </c>
      <c r="S12" s="655"/>
      <c r="T12" s="656"/>
      <c r="U12" s="645" t="s">
        <v>274</v>
      </c>
      <c r="V12" s="655"/>
      <c r="W12" s="656"/>
      <c r="X12" s="639"/>
      <c r="Y12" s="639"/>
      <c r="Z12" s="645" t="s">
        <v>275</v>
      </c>
      <c r="AA12" s="655"/>
      <c r="AB12" s="655"/>
      <c r="AC12" s="645" t="s">
        <v>276</v>
      </c>
      <c r="AD12" s="655"/>
      <c r="AE12" s="656"/>
      <c r="AF12" s="645" t="s">
        <v>277</v>
      </c>
      <c r="AG12" s="655"/>
      <c r="AH12" s="655"/>
      <c r="AI12" s="26"/>
      <c r="AJ12" s="135"/>
      <c r="AK12" s="135"/>
      <c r="AL12" s="135"/>
      <c r="AM12" s="135"/>
      <c r="AN12" s="135"/>
      <c r="AO12" s="645" t="s">
        <v>278</v>
      </c>
      <c r="AP12" s="655"/>
      <c r="AQ12" s="656"/>
      <c r="AR12" s="645" t="s">
        <v>14</v>
      </c>
      <c r="AS12" s="655"/>
      <c r="AT12" s="656"/>
      <c r="AU12" s="645" t="s">
        <v>279</v>
      </c>
      <c r="AV12" s="655"/>
      <c r="AW12" s="656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</row>
    <row r="13" spans="1:265" s="3" customFormat="1">
      <c r="A13" s="639"/>
      <c r="B13" s="639"/>
      <c r="C13" s="646"/>
      <c r="D13" s="728"/>
      <c r="E13" s="728"/>
      <c r="F13" s="646"/>
      <c r="G13" s="723" t="s">
        <v>117</v>
      </c>
      <c r="H13" s="723" t="s">
        <v>119</v>
      </c>
      <c r="I13" s="646"/>
      <c r="J13" s="723" t="s">
        <v>117</v>
      </c>
      <c r="K13" s="723" t="s">
        <v>119</v>
      </c>
      <c r="L13" s="646"/>
      <c r="M13" s="723" t="s">
        <v>117</v>
      </c>
      <c r="N13" s="723" t="s">
        <v>119</v>
      </c>
      <c r="O13" s="646"/>
      <c r="P13" s="723" t="s">
        <v>117</v>
      </c>
      <c r="Q13" s="731" t="s">
        <v>119</v>
      </c>
      <c r="R13" s="646"/>
      <c r="S13" s="723" t="s">
        <v>117</v>
      </c>
      <c r="T13" s="723" t="s">
        <v>119</v>
      </c>
      <c r="U13" s="646"/>
      <c r="V13" s="723" t="s">
        <v>117</v>
      </c>
      <c r="W13" s="723" t="s">
        <v>119</v>
      </c>
      <c r="X13" s="639"/>
      <c r="Y13" s="639"/>
      <c r="Z13" s="646"/>
      <c r="AA13" s="723" t="s">
        <v>117</v>
      </c>
      <c r="AB13" s="729" t="s">
        <v>119</v>
      </c>
      <c r="AC13" s="646"/>
      <c r="AD13" s="723" t="s">
        <v>117</v>
      </c>
      <c r="AE13" s="723" t="s">
        <v>119</v>
      </c>
      <c r="AF13" s="646"/>
      <c r="AG13" s="723" t="s">
        <v>117</v>
      </c>
      <c r="AH13" s="723" t="s">
        <v>119</v>
      </c>
      <c r="AI13" s="729" t="s">
        <v>280</v>
      </c>
      <c r="AJ13" s="136"/>
      <c r="AK13" s="137"/>
      <c r="AL13" s="729" t="s">
        <v>281</v>
      </c>
      <c r="AM13" s="136"/>
      <c r="AN13" s="137"/>
      <c r="AO13" s="646"/>
      <c r="AP13" s="723" t="s">
        <v>117</v>
      </c>
      <c r="AQ13" s="723" t="s">
        <v>119</v>
      </c>
      <c r="AR13" s="646"/>
      <c r="AS13" s="723" t="s">
        <v>117</v>
      </c>
      <c r="AT13" s="723" t="s">
        <v>119</v>
      </c>
      <c r="AU13" s="646"/>
      <c r="AV13" s="723" t="s">
        <v>117</v>
      </c>
      <c r="AW13" s="723" t="s">
        <v>119</v>
      </c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</row>
    <row r="14" spans="1:265" s="3" customFormat="1" ht="34.5" customHeight="1">
      <c r="A14" s="639"/>
      <c r="B14" s="639"/>
      <c r="C14" s="647"/>
      <c r="D14" s="728"/>
      <c r="E14" s="728"/>
      <c r="F14" s="647"/>
      <c r="G14" s="724"/>
      <c r="H14" s="724"/>
      <c r="I14" s="647"/>
      <c r="J14" s="724"/>
      <c r="K14" s="724"/>
      <c r="L14" s="647"/>
      <c r="M14" s="724"/>
      <c r="N14" s="724"/>
      <c r="O14" s="647"/>
      <c r="P14" s="724"/>
      <c r="Q14" s="731"/>
      <c r="R14" s="647"/>
      <c r="S14" s="724"/>
      <c r="T14" s="724"/>
      <c r="U14" s="647"/>
      <c r="V14" s="724"/>
      <c r="W14" s="724"/>
      <c r="X14" s="639"/>
      <c r="Y14" s="639"/>
      <c r="Z14" s="647"/>
      <c r="AA14" s="724"/>
      <c r="AB14" s="730"/>
      <c r="AC14" s="647"/>
      <c r="AD14" s="724"/>
      <c r="AE14" s="724"/>
      <c r="AF14" s="647"/>
      <c r="AG14" s="724"/>
      <c r="AH14" s="724"/>
      <c r="AI14" s="724"/>
      <c r="AJ14" s="118" t="s">
        <v>117</v>
      </c>
      <c r="AK14" s="118" t="s">
        <v>119</v>
      </c>
      <c r="AL14" s="724"/>
      <c r="AM14" s="118" t="s">
        <v>117</v>
      </c>
      <c r="AN14" s="118" t="s">
        <v>119</v>
      </c>
      <c r="AO14" s="647"/>
      <c r="AP14" s="724"/>
      <c r="AQ14" s="724"/>
      <c r="AR14" s="647"/>
      <c r="AS14" s="724"/>
      <c r="AT14" s="724"/>
      <c r="AU14" s="647"/>
      <c r="AV14" s="724"/>
      <c r="AW14" s="724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</row>
    <row r="15" spans="1:265" s="69" customFormat="1" ht="15.75" customHeight="1">
      <c r="A15" s="24" t="s">
        <v>31</v>
      </c>
      <c r="B15" s="24" t="s">
        <v>32</v>
      </c>
      <c r="C15" s="31">
        <v>1</v>
      </c>
      <c r="D15" s="31">
        <v>2</v>
      </c>
      <c r="E15" s="31">
        <v>3</v>
      </c>
      <c r="F15" s="31">
        <v>4</v>
      </c>
      <c r="G15" s="31">
        <v>5</v>
      </c>
      <c r="H15" s="31">
        <v>6</v>
      </c>
      <c r="I15" s="31">
        <v>7</v>
      </c>
      <c r="J15" s="31">
        <v>8</v>
      </c>
      <c r="K15" s="31">
        <v>9</v>
      </c>
      <c r="L15" s="31">
        <v>10</v>
      </c>
      <c r="M15" s="31">
        <v>11</v>
      </c>
      <c r="N15" s="31">
        <v>12</v>
      </c>
      <c r="O15" s="31">
        <v>13</v>
      </c>
      <c r="P15" s="31">
        <v>14</v>
      </c>
      <c r="Q15" s="31">
        <v>15</v>
      </c>
      <c r="R15" s="31">
        <v>16</v>
      </c>
      <c r="S15" s="31">
        <v>17</v>
      </c>
      <c r="T15" s="31">
        <v>18</v>
      </c>
      <c r="U15" s="31">
        <v>19</v>
      </c>
      <c r="V15" s="31">
        <v>20</v>
      </c>
      <c r="W15" s="31">
        <v>21</v>
      </c>
      <c r="X15" s="24" t="s">
        <v>31</v>
      </c>
      <c r="Y15" s="24" t="s">
        <v>32</v>
      </c>
      <c r="Z15" s="31">
        <v>22</v>
      </c>
      <c r="AA15" s="31">
        <v>23</v>
      </c>
      <c r="AB15" s="31">
        <v>24</v>
      </c>
      <c r="AC15" s="31">
        <v>25</v>
      </c>
      <c r="AD15" s="31">
        <v>26</v>
      </c>
      <c r="AE15" s="31">
        <v>27</v>
      </c>
      <c r="AF15" s="31">
        <v>28</v>
      </c>
      <c r="AG15" s="31">
        <v>29</v>
      </c>
      <c r="AH15" s="31">
        <v>30</v>
      </c>
      <c r="AI15" s="31">
        <v>31</v>
      </c>
      <c r="AJ15" s="31">
        <v>32</v>
      </c>
      <c r="AK15" s="31">
        <v>33</v>
      </c>
      <c r="AL15" s="31">
        <v>34</v>
      </c>
      <c r="AM15" s="31">
        <v>35</v>
      </c>
      <c r="AN15" s="31">
        <v>36</v>
      </c>
      <c r="AO15" s="31">
        <v>37</v>
      </c>
      <c r="AP15" s="31">
        <v>38</v>
      </c>
      <c r="AQ15" s="31">
        <v>39</v>
      </c>
      <c r="AR15" s="31">
        <v>40</v>
      </c>
      <c r="AS15" s="31">
        <v>41</v>
      </c>
      <c r="AT15" s="31">
        <v>42</v>
      </c>
      <c r="AU15" s="31">
        <v>43</v>
      </c>
      <c r="AV15" s="31">
        <v>44</v>
      </c>
      <c r="AW15" s="31">
        <v>45</v>
      </c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</row>
    <row r="16" spans="1:265" s="110" customFormat="1" ht="15.75" customHeight="1">
      <c r="A16" s="91" t="s">
        <v>282</v>
      </c>
      <c r="B16" s="32">
        <v>1</v>
      </c>
      <c r="C16" s="32">
        <v>22358</v>
      </c>
      <c r="D16" s="32">
        <v>13810</v>
      </c>
      <c r="E16" s="32">
        <v>8548</v>
      </c>
      <c r="F16" s="32">
        <v>1435</v>
      </c>
      <c r="G16" s="32">
        <v>982</v>
      </c>
      <c r="H16" s="32">
        <v>453</v>
      </c>
      <c r="I16" s="32">
        <v>19431</v>
      </c>
      <c r="J16" s="32">
        <v>11703</v>
      </c>
      <c r="K16" s="32">
        <v>7728</v>
      </c>
      <c r="L16" s="32">
        <v>1492</v>
      </c>
      <c r="M16" s="32">
        <v>1125</v>
      </c>
      <c r="N16" s="32">
        <v>367</v>
      </c>
      <c r="O16" s="125">
        <v>339</v>
      </c>
      <c r="P16" s="125">
        <v>203</v>
      </c>
      <c r="Q16" s="125">
        <v>136</v>
      </c>
      <c r="R16" s="32">
        <v>102</v>
      </c>
      <c r="S16" s="32">
        <v>64</v>
      </c>
      <c r="T16" s="32">
        <v>38</v>
      </c>
      <c r="U16" s="32">
        <v>39</v>
      </c>
      <c r="V16" s="32">
        <v>30</v>
      </c>
      <c r="W16" s="32">
        <v>9</v>
      </c>
      <c r="X16" s="91" t="s">
        <v>282</v>
      </c>
      <c r="Y16" s="32">
        <v>1</v>
      </c>
      <c r="Z16" s="32">
        <v>33</v>
      </c>
      <c r="AA16" s="32">
        <v>19</v>
      </c>
      <c r="AB16" s="32">
        <v>14</v>
      </c>
      <c r="AC16" s="32">
        <v>53</v>
      </c>
      <c r="AD16" s="32">
        <v>29</v>
      </c>
      <c r="AE16" s="32">
        <v>24</v>
      </c>
      <c r="AF16" s="125">
        <v>65</v>
      </c>
      <c r="AG16" s="125">
        <v>35</v>
      </c>
      <c r="AH16" s="125">
        <v>30</v>
      </c>
      <c r="AI16" s="32">
        <v>11</v>
      </c>
      <c r="AJ16" s="32">
        <v>8</v>
      </c>
      <c r="AK16" s="32">
        <v>3</v>
      </c>
      <c r="AL16" s="32">
        <v>54</v>
      </c>
      <c r="AM16" s="32">
        <v>27</v>
      </c>
      <c r="AN16" s="32">
        <v>27</v>
      </c>
      <c r="AO16" s="32">
        <v>5</v>
      </c>
      <c r="AP16" s="32">
        <v>3</v>
      </c>
      <c r="AQ16" s="32">
        <v>2</v>
      </c>
      <c r="AR16" s="32">
        <v>18</v>
      </c>
      <c r="AS16" s="32">
        <v>11</v>
      </c>
      <c r="AT16" s="32">
        <v>7</v>
      </c>
      <c r="AU16" s="32">
        <v>24</v>
      </c>
      <c r="AV16" s="32">
        <v>12</v>
      </c>
      <c r="AW16" s="32">
        <v>12</v>
      </c>
      <c r="AX16" s="82"/>
      <c r="AY16" s="82"/>
      <c r="AZ16" s="82">
        <f>+C16-F16-I16-L16</f>
        <v>0</v>
      </c>
      <c r="BA16" s="82">
        <f t="shared" ref="BA16:BB16" si="0">+D16-G16-J16-M16</f>
        <v>0</v>
      </c>
      <c r="BB16" s="82">
        <f t="shared" si="0"/>
        <v>0</v>
      </c>
      <c r="BC16" s="82">
        <f>+O16-R16-U16-Z16-AC16-AF16-AO16-AR16-AU16</f>
        <v>0</v>
      </c>
      <c r="BD16" s="82">
        <f t="shared" ref="BD16:BE16" si="1">+P16-S16-V16-AA16-AD16-AG16-AP16-AS16-AV16</f>
        <v>0</v>
      </c>
      <c r="BE16" s="82">
        <f t="shared" si="1"/>
        <v>0</v>
      </c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</row>
    <row r="17" spans="1:244" ht="15.75" customHeight="1">
      <c r="A17" s="31" t="s">
        <v>283</v>
      </c>
      <c r="B17" s="31">
        <v>2</v>
      </c>
      <c r="C17" s="31">
        <v>1</v>
      </c>
      <c r="D17" s="31">
        <v>1</v>
      </c>
      <c r="E17" s="31">
        <v>0</v>
      </c>
      <c r="F17" s="119">
        <v>0</v>
      </c>
      <c r="G17" s="120">
        <v>0</v>
      </c>
      <c r="H17" s="105">
        <v>0</v>
      </c>
      <c r="I17" s="104">
        <v>1</v>
      </c>
      <c r="J17" s="105">
        <v>1</v>
      </c>
      <c r="K17" s="105">
        <v>0</v>
      </c>
      <c r="L17" s="104">
        <v>0</v>
      </c>
      <c r="M17" s="105">
        <v>0</v>
      </c>
      <c r="N17" s="105">
        <v>0</v>
      </c>
      <c r="O17" s="126">
        <v>0</v>
      </c>
      <c r="P17" s="126">
        <v>0</v>
      </c>
      <c r="Q17" s="126">
        <v>0</v>
      </c>
      <c r="R17" s="104">
        <v>0</v>
      </c>
      <c r="S17" s="105">
        <v>0</v>
      </c>
      <c r="T17" s="105">
        <v>0</v>
      </c>
      <c r="U17" s="104">
        <v>0</v>
      </c>
      <c r="V17" s="105">
        <v>0</v>
      </c>
      <c r="W17" s="105">
        <v>0</v>
      </c>
      <c r="X17" s="31" t="s">
        <v>283</v>
      </c>
      <c r="Y17" s="31">
        <v>2</v>
      </c>
      <c r="Z17" s="104">
        <v>0</v>
      </c>
      <c r="AA17" s="105">
        <v>0</v>
      </c>
      <c r="AB17" s="120">
        <v>0</v>
      </c>
      <c r="AC17" s="104">
        <v>0</v>
      </c>
      <c r="AD17" s="105">
        <v>0</v>
      </c>
      <c r="AE17" s="105">
        <v>0</v>
      </c>
      <c r="AF17" s="133">
        <v>0</v>
      </c>
      <c r="AG17" s="133">
        <v>0</v>
      </c>
      <c r="AH17" s="133">
        <v>0</v>
      </c>
      <c r="AI17" s="104">
        <v>0</v>
      </c>
      <c r="AJ17" s="105">
        <v>0</v>
      </c>
      <c r="AK17" s="105">
        <v>0</v>
      </c>
      <c r="AL17" s="104">
        <v>0</v>
      </c>
      <c r="AM17" s="105">
        <v>0</v>
      </c>
      <c r="AN17" s="105">
        <v>0</v>
      </c>
      <c r="AO17" s="104">
        <v>0</v>
      </c>
      <c r="AP17" s="105">
        <v>0</v>
      </c>
      <c r="AQ17" s="105">
        <v>0</v>
      </c>
      <c r="AR17" s="104">
        <v>0</v>
      </c>
      <c r="AS17" s="105">
        <v>0</v>
      </c>
      <c r="AT17" s="105">
        <v>0</v>
      </c>
      <c r="AU17" s="104">
        <v>0</v>
      </c>
      <c r="AV17" s="105">
        <v>0</v>
      </c>
      <c r="AW17" s="105">
        <v>0</v>
      </c>
      <c r="AX17" s="2"/>
      <c r="AY17" s="2"/>
      <c r="AZ17" s="82">
        <f t="shared" ref="AZ17:AZ45" si="2">+C17-F17-I17-L17</f>
        <v>0</v>
      </c>
      <c r="BA17" s="82">
        <f t="shared" ref="BA17:BA45" si="3">+D17-G17-J17-M17</f>
        <v>0</v>
      </c>
      <c r="BB17" s="82">
        <f t="shared" ref="BB17:BB45" si="4">+E17-H17-K17-N17</f>
        <v>0</v>
      </c>
      <c r="BC17" s="82">
        <f t="shared" ref="BC17:BC45" si="5">+O17-R17-U17-Z17-AC17-AF17-AO17-AR17-AU17</f>
        <v>0</v>
      </c>
      <c r="BD17" s="82">
        <f t="shared" ref="BD17:BD45" si="6">+P17-S17-V17-AA17-AD17-AG17-AP17-AS17-AV17</f>
        <v>0</v>
      </c>
      <c r="BE17" s="82">
        <f t="shared" ref="BE17:BE45" si="7">+Q17-T17-W17-AB17-AE17-AH17-AQ17-AT17-AW17</f>
        <v>0</v>
      </c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</row>
    <row r="18" spans="1:244" ht="15.75" customHeight="1">
      <c r="A18" s="31">
        <v>14</v>
      </c>
      <c r="B18" s="31">
        <v>3</v>
      </c>
      <c r="C18" s="31">
        <v>224</v>
      </c>
      <c r="D18" s="31">
        <v>153</v>
      </c>
      <c r="E18" s="31">
        <v>71</v>
      </c>
      <c r="F18" s="119">
        <v>7</v>
      </c>
      <c r="G18" s="120">
        <v>3</v>
      </c>
      <c r="H18" s="105">
        <v>4</v>
      </c>
      <c r="I18" s="104">
        <v>217</v>
      </c>
      <c r="J18" s="105">
        <v>150</v>
      </c>
      <c r="K18" s="105">
        <v>67</v>
      </c>
      <c r="L18" s="104">
        <v>0</v>
      </c>
      <c r="M18" s="105">
        <v>0</v>
      </c>
      <c r="N18" s="105">
        <v>0</v>
      </c>
      <c r="O18" s="126">
        <v>4</v>
      </c>
      <c r="P18" s="126">
        <v>4</v>
      </c>
      <c r="Q18" s="126">
        <v>0</v>
      </c>
      <c r="R18" s="104">
        <v>1</v>
      </c>
      <c r="S18" s="105">
        <v>1</v>
      </c>
      <c r="T18" s="105">
        <v>0</v>
      </c>
      <c r="U18" s="104">
        <v>2</v>
      </c>
      <c r="V18" s="105">
        <v>2</v>
      </c>
      <c r="W18" s="105">
        <v>0</v>
      </c>
      <c r="X18" s="31">
        <v>14</v>
      </c>
      <c r="Y18" s="31">
        <v>3</v>
      </c>
      <c r="Z18" s="104">
        <v>0</v>
      </c>
      <c r="AA18" s="105">
        <v>0</v>
      </c>
      <c r="AB18" s="120">
        <v>0</v>
      </c>
      <c r="AC18" s="104">
        <v>1</v>
      </c>
      <c r="AD18" s="105">
        <v>1</v>
      </c>
      <c r="AE18" s="105">
        <v>0</v>
      </c>
      <c r="AF18" s="133">
        <v>0</v>
      </c>
      <c r="AG18" s="133">
        <v>0</v>
      </c>
      <c r="AH18" s="133">
        <v>0</v>
      </c>
      <c r="AI18" s="104">
        <v>0</v>
      </c>
      <c r="AJ18" s="105">
        <v>0</v>
      </c>
      <c r="AK18" s="105">
        <v>0</v>
      </c>
      <c r="AL18" s="104">
        <v>0</v>
      </c>
      <c r="AM18" s="105">
        <v>0</v>
      </c>
      <c r="AN18" s="105">
        <v>0</v>
      </c>
      <c r="AO18" s="104">
        <v>0</v>
      </c>
      <c r="AP18" s="105">
        <v>0</v>
      </c>
      <c r="AQ18" s="105">
        <v>0</v>
      </c>
      <c r="AR18" s="104">
        <v>0</v>
      </c>
      <c r="AS18" s="105">
        <v>0</v>
      </c>
      <c r="AT18" s="105">
        <v>0</v>
      </c>
      <c r="AU18" s="104">
        <v>0</v>
      </c>
      <c r="AV18" s="105">
        <v>0</v>
      </c>
      <c r="AW18" s="105">
        <v>0</v>
      </c>
      <c r="AX18" s="2"/>
      <c r="AY18" s="2"/>
      <c r="AZ18" s="82">
        <f t="shared" si="2"/>
        <v>0</v>
      </c>
      <c r="BA18" s="82">
        <f t="shared" si="3"/>
        <v>0</v>
      </c>
      <c r="BB18" s="82">
        <f t="shared" si="4"/>
        <v>0</v>
      </c>
      <c r="BC18" s="82">
        <f t="shared" si="5"/>
        <v>0</v>
      </c>
      <c r="BD18" s="82">
        <f t="shared" si="6"/>
        <v>0</v>
      </c>
      <c r="BE18" s="82">
        <f t="shared" si="7"/>
        <v>0</v>
      </c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</row>
    <row r="19" spans="1:244" ht="15.75" customHeight="1">
      <c r="A19" s="31">
        <v>15</v>
      </c>
      <c r="B19" s="31">
        <v>4</v>
      </c>
      <c r="C19" s="31">
        <v>7971</v>
      </c>
      <c r="D19" s="31">
        <v>5638</v>
      </c>
      <c r="E19" s="31">
        <v>2333</v>
      </c>
      <c r="F19" s="119">
        <v>71</v>
      </c>
      <c r="G19" s="120">
        <v>43</v>
      </c>
      <c r="H19" s="105">
        <v>28</v>
      </c>
      <c r="I19" s="104">
        <v>7897</v>
      </c>
      <c r="J19" s="105">
        <v>5592</v>
      </c>
      <c r="K19" s="105">
        <v>2305</v>
      </c>
      <c r="L19" s="104">
        <v>3</v>
      </c>
      <c r="M19" s="105">
        <v>3</v>
      </c>
      <c r="N19" s="105">
        <v>0</v>
      </c>
      <c r="O19" s="126">
        <v>74</v>
      </c>
      <c r="P19" s="126">
        <v>49</v>
      </c>
      <c r="Q19" s="126">
        <v>25</v>
      </c>
      <c r="R19" s="104">
        <v>18</v>
      </c>
      <c r="S19" s="105">
        <v>9</v>
      </c>
      <c r="T19" s="105">
        <v>9</v>
      </c>
      <c r="U19" s="104">
        <v>14</v>
      </c>
      <c r="V19" s="105">
        <v>13</v>
      </c>
      <c r="W19" s="130">
        <v>1</v>
      </c>
      <c r="X19" s="31">
        <v>15</v>
      </c>
      <c r="Y19" s="31">
        <v>4</v>
      </c>
      <c r="Z19" s="104">
        <v>8</v>
      </c>
      <c r="AA19" s="105">
        <v>5</v>
      </c>
      <c r="AB19" s="120">
        <v>3</v>
      </c>
      <c r="AC19" s="104">
        <v>8</v>
      </c>
      <c r="AD19" s="105">
        <v>5</v>
      </c>
      <c r="AE19" s="105">
        <v>3</v>
      </c>
      <c r="AF19" s="133">
        <v>16</v>
      </c>
      <c r="AG19" s="133">
        <v>11</v>
      </c>
      <c r="AH19" s="133">
        <v>5</v>
      </c>
      <c r="AI19" s="104">
        <v>4</v>
      </c>
      <c r="AJ19" s="105">
        <v>4</v>
      </c>
      <c r="AK19" s="105">
        <v>0</v>
      </c>
      <c r="AL19" s="104">
        <v>12</v>
      </c>
      <c r="AM19" s="105">
        <v>7</v>
      </c>
      <c r="AN19" s="105">
        <v>5</v>
      </c>
      <c r="AO19" s="104">
        <v>3</v>
      </c>
      <c r="AP19" s="105">
        <v>1</v>
      </c>
      <c r="AQ19" s="105">
        <v>2</v>
      </c>
      <c r="AR19" s="104">
        <v>5</v>
      </c>
      <c r="AS19" s="105">
        <v>4</v>
      </c>
      <c r="AT19" s="105">
        <v>1</v>
      </c>
      <c r="AU19" s="104">
        <v>2</v>
      </c>
      <c r="AV19" s="105">
        <v>1</v>
      </c>
      <c r="AW19" s="105">
        <v>1</v>
      </c>
      <c r="AX19" s="2"/>
      <c r="AY19" s="2"/>
      <c r="AZ19" s="82">
        <f t="shared" si="2"/>
        <v>0</v>
      </c>
      <c r="BA19" s="82">
        <f t="shared" si="3"/>
        <v>0</v>
      </c>
      <c r="BB19" s="82">
        <f t="shared" si="4"/>
        <v>0</v>
      </c>
      <c r="BC19" s="82">
        <f t="shared" si="5"/>
        <v>0</v>
      </c>
      <c r="BD19" s="82">
        <f t="shared" si="6"/>
        <v>0</v>
      </c>
      <c r="BE19" s="82">
        <f t="shared" si="7"/>
        <v>0</v>
      </c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</row>
    <row r="20" spans="1:244" ht="15.75" customHeight="1">
      <c r="A20" s="31">
        <v>16</v>
      </c>
      <c r="B20" s="31">
        <v>5</v>
      </c>
      <c r="C20" s="31">
        <v>1464</v>
      </c>
      <c r="D20" s="31">
        <v>969</v>
      </c>
      <c r="E20" s="31">
        <v>495</v>
      </c>
      <c r="F20" s="119">
        <v>20</v>
      </c>
      <c r="G20" s="120">
        <v>11</v>
      </c>
      <c r="H20" s="105">
        <v>9</v>
      </c>
      <c r="I20" s="104">
        <v>1437</v>
      </c>
      <c r="J20" s="105">
        <v>953</v>
      </c>
      <c r="K20" s="105">
        <v>484</v>
      </c>
      <c r="L20" s="104">
        <v>7</v>
      </c>
      <c r="M20" s="105">
        <v>5</v>
      </c>
      <c r="N20" s="105">
        <v>2</v>
      </c>
      <c r="O20" s="126">
        <v>29</v>
      </c>
      <c r="P20" s="126">
        <v>16</v>
      </c>
      <c r="Q20" s="126">
        <v>13</v>
      </c>
      <c r="R20" s="104">
        <v>4</v>
      </c>
      <c r="S20" s="105">
        <v>2</v>
      </c>
      <c r="T20" s="105">
        <v>2</v>
      </c>
      <c r="U20" s="104">
        <v>3</v>
      </c>
      <c r="V20" s="105">
        <v>2</v>
      </c>
      <c r="W20" s="105">
        <v>1</v>
      </c>
      <c r="X20" s="31">
        <v>16</v>
      </c>
      <c r="Y20" s="31">
        <v>5</v>
      </c>
      <c r="Z20" s="104">
        <v>3</v>
      </c>
      <c r="AA20" s="105">
        <v>2</v>
      </c>
      <c r="AB20" s="120">
        <v>1</v>
      </c>
      <c r="AC20" s="104">
        <v>4</v>
      </c>
      <c r="AD20" s="105">
        <v>4</v>
      </c>
      <c r="AE20" s="105">
        <v>0</v>
      </c>
      <c r="AF20" s="133">
        <v>10</v>
      </c>
      <c r="AG20" s="133">
        <v>3</v>
      </c>
      <c r="AH20" s="133">
        <v>7</v>
      </c>
      <c r="AI20" s="104">
        <v>0</v>
      </c>
      <c r="AJ20" s="105">
        <v>0</v>
      </c>
      <c r="AK20" s="105">
        <v>0</v>
      </c>
      <c r="AL20" s="104">
        <v>10</v>
      </c>
      <c r="AM20" s="105">
        <v>3</v>
      </c>
      <c r="AN20" s="105">
        <v>7</v>
      </c>
      <c r="AO20" s="104">
        <v>1</v>
      </c>
      <c r="AP20" s="105">
        <v>1</v>
      </c>
      <c r="AQ20" s="105">
        <v>0</v>
      </c>
      <c r="AR20" s="104">
        <v>2</v>
      </c>
      <c r="AS20" s="105">
        <v>1</v>
      </c>
      <c r="AT20" s="105">
        <v>1</v>
      </c>
      <c r="AU20" s="104">
        <v>2</v>
      </c>
      <c r="AV20" s="105">
        <v>1</v>
      </c>
      <c r="AW20" s="105">
        <v>1</v>
      </c>
      <c r="AX20" s="2"/>
      <c r="AY20" s="2"/>
      <c r="AZ20" s="82">
        <f t="shared" si="2"/>
        <v>0</v>
      </c>
      <c r="BA20" s="82">
        <f t="shared" si="3"/>
        <v>0</v>
      </c>
      <c r="BB20" s="82">
        <f t="shared" si="4"/>
        <v>0</v>
      </c>
      <c r="BC20" s="82">
        <f t="shared" si="5"/>
        <v>0</v>
      </c>
      <c r="BD20" s="82">
        <f t="shared" si="6"/>
        <v>0</v>
      </c>
      <c r="BE20" s="82">
        <f t="shared" si="7"/>
        <v>0</v>
      </c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</row>
    <row r="21" spans="1:244" ht="15.75" customHeight="1">
      <c r="A21" s="31">
        <v>17</v>
      </c>
      <c r="B21" s="31">
        <v>6</v>
      </c>
      <c r="C21" s="31">
        <v>390</v>
      </c>
      <c r="D21" s="31">
        <v>249</v>
      </c>
      <c r="E21" s="31">
        <v>141</v>
      </c>
      <c r="F21" s="119">
        <v>39</v>
      </c>
      <c r="G21" s="120">
        <v>27</v>
      </c>
      <c r="H21" s="105">
        <v>12</v>
      </c>
      <c r="I21" s="104">
        <v>344</v>
      </c>
      <c r="J21" s="105">
        <v>216</v>
      </c>
      <c r="K21" s="105">
        <v>128</v>
      </c>
      <c r="L21" s="104">
        <v>7</v>
      </c>
      <c r="M21" s="105">
        <v>6</v>
      </c>
      <c r="N21" s="105">
        <v>1</v>
      </c>
      <c r="O21" s="126">
        <v>20</v>
      </c>
      <c r="P21" s="126">
        <v>13</v>
      </c>
      <c r="Q21" s="126">
        <v>7</v>
      </c>
      <c r="R21" s="104">
        <v>2</v>
      </c>
      <c r="S21" s="105">
        <v>0</v>
      </c>
      <c r="T21" s="105">
        <v>2</v>
      </c>
      <c r="U21" s="104">
        <v>4</v>
      </c>
      <c r="V21" s="105">
        <v>3</v>
      </c>
      <c r="W21" s="105">
        <v>1</v>
      </c>
      <c r="X21" s="31">
        <v>17</v>
      </c>
      <c r="Y21" s="31">
        <v>6</v>
      </c>
      <c r="Z21" s="104">
        <v>3</v>
      </c>
      <c r="AA21" s="105">
        <v>3</v>
      </c>
      <c r="AB21" s="120">
        <v>0</v>
      </c>
      <c r="AC21" s="104">
        <v>2</v>
      </c>
      <c r="AD21" s="105">
        <v>1</v>
      </c>
      <c r="AE21" s="105">
        <v>1</v>
      </c>
      <c r="AF21" s="133">
        <v>7</v>
      </c>
      <c r="AG21" s="133">
        <v>5</v>
      </c>
      <c r="AH21" s="133">
        <v>2</v>
      </c>
      <c r="AI21" s="104">
        <v>3</v>
      </c>
      <c r="AJ21" s="105">
        <v>1</v>
      </c>
      <c r="AK21" s="105">
        <v>2</v>
      </c>
      <c r="AL21" s="104">
        <v>4</v>
      </c>
      <c r="AM21" s="105">
        <v>4</v>
      </c>
      <c r="AN21" s="105">
        <v>0</v>
      </c>
      <c r="AO21" s="104">
        <v>0</v>
      </c>
      <c r="AP21" s="105">
        <v>0</v>
      </c>
      <c r="AQ21" s="105">
        <v>0</v>
      </c>
      <c r="AR21" s="104">
        <v>0</v>
      </c>
      <c r="AS21" s="105">
        <v>0</v>
      </c>
      <c r="AT21" s="105">
        <v>0</v>
      </c>
      <c r="AU21" s="104">
        <v>2</v>
      </c>
      <c r="AV21" s="105">
        <v>1</v>
      </c>
      <c r="AW21" s="105">
        <v>1</v>
      </c>
      <c r="AX21" s="2"/>
      <c r="AY21" s="2"/>
      <c r="AZ21" s="82">
        <f t="shared" si="2"/>
        <v>0</v>
      </c>
      <c r="BA21" s="82">
        <f t="shared" si="3"/>
        <v>0</v>
      </c>
      <c r="BB21" s="82">
        <f t="shared" si="4"/>
        <v>0</v>
      </c>
      <c r="BC21" s="82">
        <f t="shared" si="5"/>
        <v>0</v>
      </c>
      <c r="BD21" s="82">
        <f t="shared" si="6"/>
        <v>0</v>
      </c>
      <c r="BE21" s="82">
        <f t="shared" si="7"/>
        <v>0</v>
      </c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</row>
    <row r="22" spans="1:244" ht="15.75" customHeight="1">
      <c r="A22" s="31">
        <v>18</v>
      </c>
      <c r="B22" s="31">
        <v>7</v>
      </c>
      <c r="C22" s="31">
        <v>1393</v>
      </c>
      <c r="D22" s="31">
        <v>963</v>
      </c>
      <c r="E22" s="31">
        <v>430</v>
      </c>
      <c r="F22" s="119">
        <v>367</v>
      </c>
      <c r="G22" s="120">
        <v>296</v>
      </c>
      <c r="H22" s="105">
        <v>71</v>
      </c>
      <c r="I22" s="104">
        <v>951</v>
      </c>
      <c r="J22" s="105">
        <v>617</v>
      </c>
      <c r="K22" s="105">
        <v>334</v>
      </c>
      <c r="L22" s="104">
        <v>75</v>
      </c>
      <c r="M22" s="105">
        <v>50</v>
      </c>
      <c r="N22" s="105">
        <v>25</v>
      </c>
      <c r="O22" s="126">
        <v>23</v>
      </c>
      <c r="P22" s="126">
        <v>17</v>
      </c>
      <c r="Q22" s="126">
        <v>6</v>
      </c>
      <c r="R22" s="104">
        <v>1</v>
      </c>
      <c r="S22" s="105">
        <v>1</v>
      </c>
      <c r="T22" s="105">
        <v>0</v>
      </c>
      <c r="U22" s="104">
        <v>3</v>
      </c>
      <c r="V22" s="105">
        <v>2</v>
      </c>
      <c r="W22" s="105">
        <v>1</v>
      </c>
      <c r="X22" s="31">
        <v>18</v>
      </c>
      <c r="Y22" s="31">
        <v>7</v>
      </c>
      <c r="Z22" s="104">
        <v>3</v>
      </c>
      <c r="AA22" s="105">
        <v>3</v>
      </c>
      <c r="AB22" s="120">
        <v>0</v>
      </c>
      <c r="AC22" s="104">
        <v>3</v>
      </c>
      <c r="AD22" s="105">
        <v>3</v>
      </c>
      <c r="AE22" s="105">
        <v>0</v>
      </c>
      <c r="AF22" s="133">
        <v>7</v>
      </c>
      <c r="AG22" s="133">
        <v>4</v>
      </c>
      <c r="AH22" s="133">
        <v>3</v>
      </c>
      <c r="AI22" s="104">
        <v>3</v>
      </c>
      <c r="AJ22" s="105">
        <v>3</v>
      </c>
      <c r="AK22" s="105">
        <v>0</v>
      </c>
      <c r="AL22" s="104">
        <v>4</v>
      </c>
      <c r="AM22" s="105">
        <v>1</v>
      </c>
      <c r="AN22" s="105">
        <v>3</v>
      </c>
      <c r="AO22" s="104">
        <v>1</v>
      </c>
      <c r="AP22" s="105">
        <v>1</v>
      </c>
      <c r="AQ22" s="105">
        <v>0</v>
      </c>
      <c r="AR22" s="104">
        <v>2</v>
      </c>
      <c r="AS22" s="105">
        <v>1</v>
      </c>
      <c r="AT22" s="105">
        <v>1</v>
      </c>
      <c r="AU22" s="104">
        <v>3</v>
      </c>
      <c r="AV22" s="105">
        <v>2</v>
      </c>
      <c r="AW22" s="105">
        <v>1</v>
      </c>
      <c r="AX22" s="2"/>
      <c r="AY22" s="2"/>
      <c r="AZ22" s="82">
        <f t="shared" si="2"/>
        <v>0</v>
      </c>
      <c r="BA22" s="82">
        <f t="shared" si="3"/>
        <v>0</v>
      </c>
      <c r="BB22" s="82">
        <f t="shared" si="4"/>
        <v>0</v>
      </c>
      <c r="BC22" s="82">
        <f t="shared" si="5"/>
        <v>0</v>
      </c>
      <c r="BD22" s="82">
        <f t="shared" si="6"/>
        <v>0</v>
      </c>
      <c r="BE22" s="82">
        <f t="shared" si="7"/>
        <v>0</v>
      </c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</row>
    <row r="23" spans="1:244" ht="15.75" customHeight="1">
      <c r="A23" s="31">
        <v>19</v>
      </c>
      <c r="B23" s="31">
        <v>8</v>
      </c>
      <c r="C23" s="31">
        <v>709</v>
      </c>
      <c r="D23" s="31">
        <v>425</v>
      </c>
      <c r="E23" s="31">
        <v>284</v>
      </c>
      <c r="F23" s="119">
        <v>136</v>
      </c>
      <c r="G23" s="120">
        <v>92</v>
      </c>
      <c r="H23" s="105">
        <v>44</v>
      </c>
      <c r="I23" s="104">
        <v>474</v>
      </c>
      <c r="J23" s="105">
        <v>260</v>
      </c>
      <c r="K23" s="105">
        <v>214</v>
      </c>
      <c r="L23" s="104">
        <v>99</v>
      </c>
      <c r="M23" s="105">
        <v>73</v>
      </c>
      <c r="N23" s="105">
        <v>26</v>
      </c>
      <c r="O23" s="126">
        <v>15</v>
      </c>
      <c r="P23" s="126">
        <v>8</v>
      </c>
      <c r="Q23" s="126">
        <v>7</v>
      </c>
      <c r="R23" s="104">
        <v>3</v>
      </c>
      <c r="S23" s="105">
        <v>2</v>
      </c>
      <c r="T23" s="105">
        <v>1</v>
      </c>
      <c r="U23" s="104">
        <v>2</v>
      </c>
      <c r="V23" s="105">
        <v>2</v>
      </c>
      <c r="W23" s="105">
        <v>0</v>
      </c>
      <c r="X23" s="31">
        <v>19</v>
      </c>
      <c r="Y23" s="31">
        <v>8</v>
      </c>
      <c r="Z23" s="104">
        <v>1</v>
      </c>
      <c r="AA23" s="105">
        <v>1</v>
      </c>
      <c r="AB23" s="120">
        <v>0</v>
      </c>
      <c r="AC23" s="104">
        <v>2</v>
      </c>
      <c r="AD23" s="105">
        <v>1</v>
      </c>
      <c r="AE23" s="105">
        <v>1</v>
      </c>
      <c r="AF23" s="133">
        <v>2</v>
      </c>
      <c r="AG23" s="133">
        <v>0</v>
      </c>
      <c r="AH23" s="133">
        <v>2</v>
      </c>
      <c r="AI23" s="104">
        <v>0</v>
      </c>
      <c r="AJ23" s="105">
        <v>0</v>
      </c>
      <c r="AK23" s="105">
        <v>0</v>
      </c>
      <c r="AL23" s="104">
        <v>2</v>
      </c>
      <c r="AM23" s="105">
        <v>0</v>
      </c>
      <c r="AN23" s="105">
        <v>2</v>
      </c>
      <c r="AO23" s="104">
        <v>0</v>
      </c>
      <c r="AP23" s="105">
        <v>0</v>
      </c>
      <c r="AQ23" s="105">
        <v>0</v>
      </c>
      <c r="AR23" s="104">
        <v>1</v>
      </c>
      <c r="AS23" s="105">
        <v>0</v>
      </c>
      <c r="AT23" s="105">
        <v>1</v>
      </c>
      <c r="AU23" s="104">
        <v>4</v>
      </c>
      <c r="AV23" s="105">
        <v>2</v>
      </c>
      <c r="AW23" s="105">
        <v>2</v>
      </c>
      <c r="AX23" s="2"/>
      <c r="AY23" s="2"/>
      <c r="AZ23" s="82">
        <f t="shared" si="2"/>
        <v>0</v>
      </c>
      <c r="BA23" s="82">
        <f t="shared" si="3"/>
        <v>0</v>
      </c>
      <c r="BB23" s="82">
        <f t="shared" si="4"/>
        <v>0</v>
      </c>
      <c r="BC23" s="82">
        <f t="shared" si="5"/>
        <v>0</v>
      </c>
      <c r="BD23" s="82">
        <f t="shared" si="6"/>
        <v>0</v>
      </c>
      <c r="BE23" s="82">
        <f t="shared" si="7"/>
        <v>0</v>
      </c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</row>
    <row r="24" spans="1:244" ht="15.75" customHeight="1">
      <c r="A24" s="31">
        <v>20</v>
      </c>
      <c r="B24" s="31">
        <v>9</v>
      </c>
      <c r="C24" s="31">
        <v>460</v>
      </c>
      <c r="D24" s="31">
        <v>291</v>
      </c>
      <c r="E24" s="31">
        <v>169</v>
      </c>
      <c r="F24" s="119">
        <v>65</v>
      </c>
      <c r="G24" s="120">
        <v>44</v>
      </c>
      <c r="H24" s="105">
        <v>21</v>
      </c>
      <c r="I24" s="104">
        <v>314</v>
      </c>
      <c r="J24" s="105">
        <v>178</v>
      </c>
      <c r="K24" s="105">
        <v>136</v>
      </c>
      <c r="L24" s="104">
        <v>81</v>
      </c>
      <c r="M24" s="105">
        <v>69</v>
      </c>
      <c r="N24" s="105">
        <v>12</v>
      </c>
      <c r="O24" s="126">
        <v>19</v>
      </c>
      <c r="P24" s="126">
        <v>10</v>
      </c>
      <c r="Q24" s="126">
        <v>9</v>
      </c>
      <c r="R24" s="104">
        <v>5</v>
      </c>
      <c r="S24" s="105">
        <v>3</v>
      </c>
      <c r="T24" s="105">
        <v>2</v>
      </c>
      <c r="U24" s="104">
        <v>3</v>
      </c>
      <c r="V24" s="105">
        <v>1</v>
      </c>
      <c r="W24" s="105">
        <v>2</v>
      </c>
      <c r="X24" s="31">
        <v>20</v>
      </c>
      <c r="Y24" s="31">
        <v>9</v>
      </c>
      <c r="Z24" s="104">
        <v>2</v>
      </c>
      <c r="AA24" s="105">
        <v>1</v>
      </c>
      <c r="AB24" s="120">
        <v>1</v>
      </c>
      <c r="AC24" s="104">
        <v>2</v>
      </c>
      <c r="AD24" s="105">
        <v>0</v>
      </c>
      <c r="AE24" s="105">
        <v>2</v>
      </c>
      <c r="AF24" s="133">
        <v>2</v>
      </c>
      <c r="AG24" s="133">
        <v>1</v>
      </c>
      <c r="AH24" s="133">
        <v>1</v>
      </c>
      <c r="AI24" s="104">
        <v>0</v>
      </c>
      <c r="AJ24" s="105">
        <v>0</v>
      </c>
      <c r="AK24" s="105">
        <v>0</v>
      </c>
      <c r="AL24" s="104">
        <v>2</v>
      </c>
      <c r="AM24" s="105">
        <v>1</v>
      </c>
      <c r="AN24" s="105">
        <v>1</v>
      </c>
      <c r="AO24" s="104">
        <v>0</v>
      </c>
      <c r="AP24" s="105">
        <v>0</v>
      </c>
      <c r="AQ24" s="105">
        <v>0</v>
      </c>
      <c r="AR24" s="104">
        <v>3</v>
      </c>
      <c r="AS24" s="105">
        <v>2</v>
      </c>
      <c r="AT24" s="105">
        <v>1</v>
      </c>
      <c r="AU24" s="104">
        <v>2</v>
      </c>
      <c r="AV24" s="105">
        <v>2</v>
      </c>
      <c r="AW24" s="105">
        <v>0</v>
      </c>
      <c r="AX24" s="2"/>
      <c r="AY24" s="2"/>
      <c r="AZ24" s="82">
        <f t="shared" si="2"/>
        <v>0</v>
      </c>
      <c r="BA24" s="82">
        <f t="shared" si="3"/>
        <v>0</v>
      </c>
      <c r="BB24" s="82">
        <f t="shared" si="4"/>
        <v>0</v>
      </c>
      <c r="BC24" s="82">
        <f t="shared" si="5"/>
        <v>0</v>
      </c>
      <c r="BD24" s="82">
        <f t="shared" si="6"/>
        <v>0</v>
      </c>
      <c r="BE24" s="82">
        <f t="shared" si="7"/>
        <v>0</v>
      </c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</row>
    <row r="25" spans="1:244" ht="15.75" customHeight="1">
      <c r="A25" s="31">
        <v>21</v>
      </c>
      <c r="B25" s="31">
        <v>10</v>
      </c>
      <c r="C25" s="31">
        <v>397</v>
      </c>
      <c r="D25" s="31">
        <v>251</v>
      </c>
      <c r="E25" s="31">
        <v>146</v>
      </c>
      <c r="F25" s="119">
        <v>51</v>
      </c>
      <c r="G25" s="120">
        <v>40</v>
      </c>
      <c r="H25" s="105">
        <v>11</v>
      </c>
      <c r="I25" s="104">
        <v>293</v>
      </c>
      <c r="J25" s="105">
        <v>163</v>
      </c>
      <c r="K25" s="105">
        <v>130</v>
      </c>
      <c r="L25" s="104">
        <v>53</v>
      </c>
      <c r="M25" s="105">
        <v>48</v>
      </c>
      <c r="N25" s="105">
        <v>5</v>
      </c>
      <c r="O25" s="126">
        <v>13</v>
      </c>
      <c r="P25" s="126">
        <v>8</v>
      </c>
      <c r="Q25" s="126">
        <v>5</v>
      </c>
      <c r="R25" s="104">
        <v>4</v>
      </c>
      <c r="S25" s="105">
        <v>2</v>
      </c>
      <c r="T25" s="105">
        <v>2</v>
      </c>
      <c r="U25" s="104">
        <v>2</v>
      </c>
      <c r="V25" s="105">
        <v>2</v>
      </c>
      <c r="W25" s="105">
        <v>0</v>
      </c>
      <c r="X25" s="31">
        <v>21</v>
      </c>
      <c r="Y25" s="31">
        <v>10</v>
      </c>
      <c r="Z25" s="104">
        <v>0</v>
      </c>
      <c r="AA25" s="105">
        <v>0</v>
      </c>
      <c r="AB25" s="120">
        <v>0</v>
      </c>
      <c r="AC25" s="104">
        <v>3</v>
      </c>
      <c r="AD25" s="105">
        <v>2</v>
      </c>
      <c r="AE25" s="105">
        <v>1</v>
      </c>
      <c r="AF25" s="133">
        <v>3</v>
      </c>
      <c r="AG25" s="133">
        <v>2</v>
      </c>
      <c r="AH25" s="133">
        <v>1</v>
      </c>
      <c r="AI25" s="104">
        <v>0</v>
      </c>
      <c r="AJ25" s="105">
        <v>0</v>
      </c>
      <c r="AK25" s="105">
        <v>0</v>
      </c>
      <c r="AL25" s="104">
        <v>3</v>
      </c>
      <c r="AM25" s="105">
        <v>2</v>
      </c>
      <c r="AN25" s="105">
        <v>1</v>
      </c>
      <c r="AO25" s="104">
        <v>0</v>
      </c>
      <c r="AP25" s="105">
        <v>0</v>
      </c>
      <c r="AQ25" s="105">
        <v>0</v>
      </c>
      <c r="AR25" s="104">
        <v>0</v>
      </c>
      <c r="AS25" s="105">
        <v>0</v>
      </c>
      <c r="AT25" s="105">
        <v>0</v>
      </c>
      <c r="AU25" s="104">
        <v>1</v>
      </c>
      <c r="AV25" s="105">
        <v>0</v>
      </c>
      <c r="AW25" s="105">
        <v>1</v>
      </c>
      <c r="AX25" s="2"/>
      <c r="AY25" s="2"/>
      <c r="AZ25" s="82">
        <f t="shared" si="2"/>
        <v>0</v>
      </c>
      <c r="BA25" s="82">
        <f t="shared" si="3"/>
        <v>0</v>
      </c>
      <c r="BB25" s="82">
        <f t="shared" si="4"/>
        <v>0</v>
      </c>
      <c r="BC25" s="82">
        <f t="shared" si="5"/>
        <v>0</v>
      </c>
      <c r="BD25" s="82">
        <f t="shared" si="6"/>
        <v>0</v>
      </c>
      <c r="BE25" s="82">
        <f t="shared" si="7"/>
        <v>0</v>
      </c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</row>
    <row r="26" spans="1:244" ht="15.75" customHeight="1">
      <c r="A26" s="31">
        <v>22</v>
      </c>
      <c r="B26" s="31">
        <v>11</v>
      </c>
      <c r="C26" s="31">
        <v>431</v>
      </c>
      <c r="D26" s="31">
        <v>266</v>
      </c>
      <c r="E26" s="31">
        <v>165</v>
      </c>
      <c r="F26" s="119">
        <v>47</v>
      </c>
      <c r="G26" s="120">
        <v>36</v>
      </c>
      <c r="H26" s="105">
        <v>11</v>
      </c>
      <c r="I26" s="104">
        <v>294</v>
      </c>
      <c r="J26" s="105">
        <v>164</v>
      </c>
      <c r="K26" s="105">
        <v>130</v>
      </c>
      <c r="L26" s="104">
        <v>90</v>
      </c>
      <c r="M26" s="105">
        <v>66</v>
      </c>
      <c r="N26" s="105">
        <v>24</v>
      </c>
      <c r="O26" s="126">
        <v>9</v>
      </c>
      <c r="P26" s="126">
        <v>6</v>
      </c>
      <c r="Q26" s="126">
        <v>3</v>
      </c>
      <c r="R26" s="104">
        <v>2</v>
      </c>
      <c r="S26" s="105">
        <v>2</v>
      </c>
      <c r="T26" s="105">
        <v>0</v>
      </c>
      <c r="U26" s="104">
        <v>0</v>
      </c>
      <c r="V26" s="105">
        <v>0</v>
      </c>
      <c r="W26" s="105">
        <v>0</v>
      </c>
      <c r="X26" s="31">
        <v>22</v>
      </c>
      <c r="Y26" s="31">
        <v>11</v>
      </c>
      <c r="Z26" s="104">
        <v>2</v>
      </c>
      <c r="AA26" s="105">
        <v>1</v>
      </c>
      <c r="AB26" s="120">
        <v>1</v>
      </c>
      <c r="AC26" s="104">
        <v>0</v>
      </c>
      <c r="AD26" s="105">
        <v>0</v>
      </c>
      <c r="AE26" s="105">
        <v>0</v>
      </c>
      <c r="AF26" s="133">
        <v>3</v>
      </c>
      <c r="AG26" s="133">
        <v>2</v>
      </c>
      <c r="AH26" s="133">
        <v>1</v>
      </c>
      <c r="AI26" s="104">
        <v>0</v>
      </c>
      <c r="AJ26" s="105">
        <v>0</v>
      </c>
      <c r="AK26" s="105">
        <v>0</v>
      </c>
      <c r="AL26" s="104">
        <v>3</v>
      </c>
      <c r="AM26" s="105">
        <v>2</v>
      </c>
      <c r="AN26" s="105">
        <v>1</v>
      </c>
      <c r="AO26" s="104">
        <v>0</v>
      </c>
      <c r="AP26" s="105">
        <v>0</v>
      </c>
      <c r="AQ26" s="105">
        <v>0</v>
      </c>
      <c r="AR26" s="104">
        <v>1</v>
      </c>
      <c r="AS26" s="105">
        <v>1</v>
      </c>
      <c r="AT26" s="105">
        <v>0</v>
      </c>
      <c r="AU26" s="104">
        <v>1</v>
      </c>
      <c r="AV26" s="105">
        <v>0</v>
      </c>
      <c r="AW26" s="105">
        <v>1</v>
      </c>
      <c r="AX26" s="2"/>
      <c r="AY26" s="2"/>
      <c r="AZ26" s="82">
        <f t="shared" si="2"/>
        <v>0</v>
      </c>
      <c r="BA26" s="82">
        <f t="shared" si="3"/>
        <v>0</v>
      </c>
      <c r="BB26" s="82">
        <f t="shared" si="4"/>
        <v>0</v>
      </c>
      <c r="BC26" s="82">
        <f t="shared" si="5"/>
        <v>0</v>
      </c>
      <c r="BD26" s="82">
        <f t="shared" si="6"/>
        <v>0</v>
      </c>
      <c r="BE26" s="82">
        <f t="shared" si="7"/>
        <v>0</v>
      </c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</row>
    <row r="27" spans="1:244" ht="15.75" customHeight="1">
      <c r="A27" s="31">
        <v>23</v>
      </c>
      <c r="B27" s="31">
        <v>12</v>
      </c>
      <c r="C27" s="31">
        <v>377</v>
      </c>
      <c r="D27" s="31">
        <v>218</v>
      </c>
      <c r="E27" s="31">
        <v>159</v>
      </c>
      <c r="F27" s="119">
        <v>39</v>
      </c>
      <c r="G27" s="120">
        <v>29</v>
      </c>
      <c r="H27" s="105">
        <v>10</v>
      </c>
      <c r="I27" s="104">
        <v>267</v>
      </c>
      <c r="J27" s="105">
        <v>136</v>
      </c>
      <c r="K27" s="105">
        <v>131</v>
      </c>
      <c r="L27" s="104">
        <v>71</v>
      </c>
      <c r="M27" s="105">
        <v>53</v>
      </c>
      <c r="N27" s="105">
        <v>18</v>
      </c>
      <c r="O27" s="126">
        <v>3</v>
      </c>
      <c r="P27" s="126">
        <v>3</v>
      </c>
      <c r="Q27" s="126">
        <v>0</v>
      </c>
      <c r="R27" s="104">
        <v>1</v>
      </c>
      <c r="S27" s="105">
        <v>1</v>
      </c>
      <c r="T27" s="105">
        <v>0</v>
      </c>
      <c r="U27" s="104">
        <v>0</v>
      </c>
      <c r="V27" s="105">
        <v>0</v>
      </c>
      <c r="W27" s="105">
        <v>0</v>
      </c>
      <c r="X27" s="31">
        <v>23</v>
      </c>
      <c r="Y27" s="31">
        <v>12</v>
      </c>
      <c r="Z27" s="104">
        <v>0</v>
      </c>
      <c r="AA27" s="105">
        <v>0</v>
      </c>
      <c r="AB27" s="120">
        <v>0</v>
      </c>
      <c r="AC27" s="104">
        <v>0</v>
      </c>
      <c r="AD27" s="105">
        <v>0</v>
      </c>
      <c r="AE27" s="105">
        <v>0</v>
      </c>
      <c r="AF27" s="133">
        <v>0</v>
      </c>
      <c r="AG27" s="133">
        <v>0</v>
      </c>
      <c r="AH27" s="133">
        <v>0</v>
      </c>
      <c r="AI27" s="104">
        <v>0</v>
      </c>
      <c r="AJ27" s="105">
        <v>0</v>
      </c>
      <c r="AK27" s="105">
        <v>0</v>
      </c>
      <c r="AL27" s="104">
        <v>0</v>
      </c>
      <c r="AM27" s="105">
        <v>0</v>
      </c>
      <c r="AN27" s="105">
        <v>0</v>
      </c>
      <c r="AO27" s="104">
        <v>0</v>
      </c>
      <c r="AP27" s="105">
        <v>0</v>
      </c>
      <c r="AQ27" s="105">
        <v>0</v>
      </c>
      <c r="AR27" s="104">
        <v>0</v>
      </c>
      <c r="AS27" s="105">
        <v>0</v>
      </c>
      <c r="AT27" s="105">
        <v>0</v>
      </c>
      <c r="AU27" s="104">
        <v>2</v>
      </c>
      <c r="AV27" s="105">
        <v>2</v>
      </c>
      <c r="AW27" s="105">
        <v>0</v>
      </c>
      <c r="AX27" s="2"/>
      <c r="AY27" s="2"/>
      <c r="AZ27" s="82">
        <f t="shared" si="2"/>
        <v>0</v>
      </c>
      <c r="BA27" s="82">
        <f t="shared" si="3"/>
        <v>0</v>
      </c>
      <c r="BB27" s="82">
        <f t="shared" si="4"/>
        <v>0</v>
      </c>
      <c r="BC27" s="82">
        <f t="shared" si="5"/>
        <v>0</v>
      </c>
      <c r="BD27" s="82">
        <f t="shared" si="6"/>
        <v>0</v>
      </c>
      <c r="BE27" s="82">
        <f t="shared" si="7"/>
        <v>0</v>
      </c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</row>
    <row r="28" spans="1:244" ht="15.75" customHeight="1">
      <c r="A28" s="31">
        <v>24</v>
      </c>
      <c r="B28" s="31">
        <v>13</v>
      </c>
      <c r="C28" s="31">
        <v>392</v>
      </c>
      <c r="D28" s="31">
        <v>201</v>
      </c>
      <c r="E28" s="31">
        <v>191</v>
      </c>
      <c r="F28" s="119">
        <v>55</v>
      </c>
      <c r="G28" s="120">
        <v>39</v>
      </c>
      <c r="H28" s="105">
        <v>16</v>
      </c>
      <c r="I28" s="104">
        <v>276</v>
      </c>
      <c r="J28" s="105">
        <v>126</v>
      </c>
      <c r="K28" s="105">
        <v>150</v>
      </c>
      <c r="L28" s="104">
        <v>61</v>
      </c>
      <c r="M28" s="105">
        <v>36</v>
      </c>
      <c r="N28" s="105">
        <v>25</v>
      </c>
      <c r="O28" s="126">
        <v>2</v>
      </c>
      <c r="P28" s="126">
        <v>1</v>
      </c>
      <c r="Q28" s="126">
        <v>1</v>
      </c>
      <c r="R28" s="104">
        <v>2</v>
      </c>
      <c r="S28" s="105">
        <v>1</v>
      </c>
      <c r="T28" s="105">
        <v>1</v>
      </c>
      <c r="U28" s="104">
        <v>0</v>
      </c>
      <c r="V28" s="105">
        <v>0</v>
      </c>
      <c r="W28" s="105">
        <v>0</v>
      </c>
      <c r="X28" s="31">
        <v>24</v>
      </c>
      <c r="Y28" s="31">
        <v>13</v>
      </c>
      <c r="Z28" s="104">
        <v>0</v>
      </c>
      <c r="AA28" s="105">
        <v>0</v>
      </c>
      <c r="AB28" s="120">
        <v>0</v>
      </c>
      <c r="AC28" s="104">
        <v>0</v>
      </c>
      <c r="AD28" s="105">
        <v>0</v>
      </c>
      <c r="AE28" s="105">
        <v>0</v>
      </c>
      <c r="AF28" s="133">
        <v>0</v>
      </c>
      <c r="AG28" s="133">
        <v>0</v>
      </c>
      <c r="AH28" s="133">
        <v>0</v>
      </c>
      <c r="AI28" s="104">
        <v>0</v>
      </c>
      <c r="AJ28" s="105">
        <v>0</v>
      </c>
      <c r="AK28" s="105">
        <v>0</v>
      </c>
      <c r="AL28" s="104">
        <v>0</v>
      </c>
      <c r="AM28" s="105">
        <v>0</v>
      </c>
      <c r="AN28" s="105">
        <v>0</v>
      </c>
      <c r="AO28" s="104">
        <v>0</v>
      </c>
      <c r="AP28" s="105">
        <v>0</v>
      </c>
      <c r="AQ28" s="105">
        <v>0</v>
      </c>
      <c r="AR28" s="104">
        <v>0</v>
      </c>
      <c r="AS28" s="105">
        <v>0</v>
      </c>
      <c r="AT28" s="105">
        <v>0</v>
      </c>
      <c r="AU28" s="104">
        <v>0</v>
      </c>
      <c r="AV28" s="105">
        <v>0</v>
      </c>
      <c r="AW28" s="105">
        <v>0</v>
      </c>
      <c r="AX28" s="2"/>
      <c r="AY28" s="2"/>
      <c r="AZ28" s="82">
        <f t="shared" si="2"/>
        <v>0</v>
      </c>
      <c r="BA28" s="82">
        <f t="shared" si="3"/>
        <v>0</v>
      </c>
      <c r="BB28" s="82">
        <f t="shared" si="4"/>
        <v>0</v>
      </c>
      <c r="BC28" s="82">
        <f t="shared" si="5"/>
        <v>0</v>
      </c>
      <c r="BD28" s="82">
        <f t="shared" si="6"/>
        <v>0</v>
      </c>
      <c r="BE28" s="82">
        <f t="shared" si="7"/>
        <v>0</v>
      </c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</row>
    <row r="29" spans="1:244" ht="15.75" customHeight="1">
      <c r="A29" s="31">
        <v>25</v>
      </c>
      <c r="B29" s="31">
        <v>14</v>
      </c>
      <c r="C29" s="31">
        <v>409</v>
      </c>
      <c r="D29" s="31">
        <v>240</v>
      </c>
      <c r="E29" s="31">
        <v>169</v>
      </c>
      <c r="F29" s="119">
        <v>38</v>
      </c>
      <c r="G29" s="120">
        <v>30</v>
      </c>
      <c r="H29" s="105">
        <v>8</v>
      </c>
      <c r="I29" s="104">
        <v>312</v>
      </c>
      <c r="J29" s="105">
        <v>164</v>
      </c>
      <c r="K29" s="105">
        <v>148</v>
      </c>
      <c r="L29" s="104">
        <v>59</v>
      </c>
      <c r="M29" s="105">
        <v>46</v>
      </c>
      <c r="N29" s="105">
        <v>13</v>
      </c>
      <c r="O29" s="126">
        <v>4</v>
      </c>
      <c r="P29" s="126">
        <v>2</v>
      </c>
      <c r="Q29" s="126">
        <v>2</v>
      </c>
      <c r="R29" s="104">
        <v>2</v>
      </c>
      <c r="S29" s="105">
        <v>1</v>
      </c>
      <c r="T29" s="105">
        <v>1</v>
      </c>
      <c r="U29" s="104">
        <v>1</v>
      </c>
      <c r="V29" s="105">
        <v>0</v>
      </c>
      <c r="W29" s="105">
        <v>1</v>
      </c>
      <c r="X29" s="31">
        <v>25</v>
      </c>
      <c r="Y29" s="31">
        <v>14</v>
      </c>
      <c r="Z29" s="104">
        <v>0</v>
      </c>
      <c r="AA29" s="105">
        <v>0</v>
      </c>
      <c r="AB29" s="120">
        <v>0</v>
      </c>
      <c r="AC29" s="104">
        <v>0</v>
      </c>
      <c r="AD29" s="105">
        <v>0</v>
      </c>
      <c r="AE29" s="105">
        <v>0</v>
      </c>
      <c r="AF29" s="133">
        <v>1</v>
      </c>
      <c r="AG29" s="133">
        <v>1</v>
      </c>
      <c r="AH29" s="133">
        <v>0</v>
      </c>
      <c r="AI29" s="104">
        <v>0</v>
      </c>
      <c r="AJ29" s="105">
        <v>0</v>
      </c>
      <c r="AK29" s="105">
        <v>0</v>
      </c>
      <c r="AL29" s="104">
        <v>1</v>
      </c>
      <c r="AM29" s="105">
        <v>1</v>
      </c>
      <c r="AN29" s="105">
        <v>0</v>
      </c>
      <c r="AO29" s="104">
        <v>0</v>
      </c>
      <c r="AP29" s="105">
        <v>0</v>
      </c>
      <c r="AQ29" s="105">
        <v>0</v>
      </c>
      <c r="AR29" s="104">
        <v>0</v>
      </c>
      <c r="AS29" s="105">
        <v>0</v>
      </c>
      <c r="AT29" s="105">
        <v>0</v>
      </c>
      <c r="AU29" s="104">
        <v>0</v>
      </c>
      <c r="AV29" s="105">
        <v>0</v>
      </c>
      <c r="AW29" s="105">
        <v>0</v>
      </c>
      <c r="AX29" s="2"/>
      <c r="AY29" s="2"/>
      <c r="AZ29" s="82">
        <f t="shared" si="2"/>
        <v>0</v>
      </c>
      <c r="BA29" s="82">
        <f t="shared" si="3"/>
        <v>0</v>
      </c>
      <c r="BB29" s="82">
        <f t="shared" si="4"/>
        <v>0</v>
      </c>
      <c r="BC29" s="82">
        <f t="shared" si="5"/>
        <v>0</v>
      </c>
      <c r="BD29" s="82">
        <f t="shared" si="6"/>
        <v>0</v>
      </c>
      <c r="BE29" s="82">
        <f t="shared" si="7"/>
        <v>0</v>
      </c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</row>
    <row r="30" spans="1:244" ht="15.75" customHeight="1">
      <c r="A30" s="31">
        <v>26</v>
      </c>
      <c r="B30" s="31">
        <v>15</v>
      </c>
      <c r="C30" s="31">
        <v>344</v>
      </c>
      <c r="D30" s="31">
        <v>157</v>
      </c>
      <c r="E30" s="31">
        <v>187</v>
      </c>
      <c r="F30" s="119">
        <v>43</v>
      </c>
      <c r="G30" s="120">
        <v>28</v>
      </c>
      <c r="H30" s="105">
        <v>15</v>
      </c>
      <c r="I30" s="104">
        <v>251</v>
      </c>
      <c r="J30" s="105">
        <v>104</v>
      </c>
      <c r="K30" s="105">
        <v>147</v>
      </c>
      <c r="L30" s="104">
        <v>50</v>
      </c>
      <c r="M30" s="105">
        <v>25</v>
      </c>
      <c r="N30" s="105">
        <v>25</v>
      </c>
      <c r="O30" s="126">
        <v>8</v>
      </c>
      <c r="P30" s="126">
        <v>6</v>
      </c>
      <c r="Q30" s="126">
        <v>2</v>
      </c>
      <c r="R30" s="104">
        <v>4</v>
      </c>
      <c r="S30" s="105">
        <v>4</v>
      </c>
      <c r="T30" s="105">
        <v>0</v>
      </c>
      <c r="U30" s="104">
        <v>0</v>
      </c>
      <c r="V30" s="105">
        <v>0</v>
      </c>
      <c r="W30" s="105">
        <v>0</v>
      </c>
      <c r="X30" s="31">
        <v>26</v>
      </c>
      <c r="Y30" s="31">
        <v>15</v>
      </c>
      <c r="Z30" s="104">
        <v>1</v>
      </c>
      <c r="AA30" s="105">
        <v>0</v>
      </c>
      <c r="AB30" s="120">
        <v>1</v>
      </c>
      <c r="AC30" s="104">
        <v>1</v>
      </c>
      <c r="AD30" s="105">
        <v>1</v>
      </c>
      <c r="AE30" s="105">
        <v>0</v>
      </c>
      <c r="AF30" s="133">
        <v>1</v>
      </c>
      <c r="AG30" s="133">
        <v>1</v>
      </c>
      <c r="AH30" s="133">
        <v>0</v>
      </c>
      <c r="AI30" s="104">
        <v>0</v>
      </c>
      <c r="AJ30" s="105">
        <v>0</v>
      </c>
      <c r="AK30" s="105">
        <v>0</v>
      </c>
      <c r="AL30" s="104">
        <v>1</v>
      </c>
      <c r="AM30" s="105">
        <v>1</v>
      </c>
      <c r="AN30" s="105">
        <v>0</v>
      </c>
      <c r="AO30" s="104">
        <v>0</v>
      </c>
      <c r="AP30" s="105">
        <v>0</v>
      </c>
      <c r="AQ30" s="105">
        <v>0</v>
      </c>
      <c r="AR30" s="104">
        <v>0</v>
      </c>
      <c r="AS30" s="105">
        <v>0</v>
      </c>
      <c r="AT30" s="105">
        <v>0</v>
      </c>
      <c r="AU30" s="104">
        <v>1</v>
      </c>
      <c r="AV30" s="105">
        <v>0</v>
      </c>
      <c r="AW30" s="105">
        <v>1</v>
      </c>
      <c r="AX30" s="2"/>
      <c r="AY30" s="2"/>
      <c r="AZ30" s="82">
        <f t="shared" si="2"/>
        <v>0</v>
      </c>
      <c r="BA30" s="82">
        <f t="shared" si="3"/>
        <v>0</v>
      </c>
      <c r="BB30" s="82">
        <f t="shared" si="4"/>
        <v>0</v>
      </c>
      <c r="BC30" s="82">
        <f t="shared" si="5"/>
        <v>0</v>
      </c>
      <c r="BD30" s="82">
        <f t="shared" si="6"/>
        <v>0</v>
      </c>
      <c r="BE30" s="82">
        <f t="shared" si="7"/>
        <v>0</v>
      </c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</row>
    <row r="31" spans="1:244" ht="15.75" customHeight="1">
      <c r="A31" s="31">
        <v>27</v>
      </c>
      <c r="B31" s="31">
        <v>16</v>
      </c>
      <c r="C31" s="31">
        <v>363</v>
      </c>
      <c r="D31" s="31">
        <v>196</v>
      </c>
      <c r="E31" s="31">
        <v>167</v>
      </c>
      <c r="F31" s="119">
        <v>38</v>
      </c>
      <c r="G31" s="120">
        <v>31</v>
      </c>
      <c r="H31" s="105">
        <v>7</v>
      </c>
      <c r="I31" s="104">
        <v>283</v>
      </c>
      <c r="J31" s="105">
        <v>131</v>
      </c>
      <c r="K31" s="105">
        <v>152</v>
      </c>
      <c r="L31" s="104">
        <v>42</v>
      </c>
      <c r="M31" s="105">
        <v>34</v>
      </c>
      <c r="N31" s="105">
        <v>8</v>
      </c>
      <c r="O31" s="126">
        <v>6</v>
      </c>
      <c r="P31" s="126">
        <v>2</v>
      </c>
      <c r="Q31" s="126">
        <v>4</v>
      </c>
      <c r="R31" s="104">
        <v>0</v>
      </c>
      <c r="S31" s="105">
        <v>0</v>
      </c>
      <c r="T31" s="105">
        <v>0</v>
      </c>
      <c r="U31" s="104">
        <v>0</v>
      </c>
      <c r="V31" s="105">
        <v>0</v>
      </c>
      <c r="W31" s="105">
        <v>0</v>
      </c>
      <c r="X31" s="31">
        <v>27</v>
      </c>
      <c r="Y31" s="31">
        <v>16</v>
      </c>
      <c r="Z31" s="104">
        <v>1</v>
      </c>
      <c r="AA31" s="105">
        <v>0</v>
      </c>
      <c r="AB31" s="120">
        <v>1</v>
      </c>
      <c r="AC31" s="104">
        <v>2</v>
      </c>
      <c r="AD31" s="105">
        <v>1</v>
      </c>
      <c r="AE31" s="105">
        <v>1</v>
      </c>
      <c r="AF31" s="133">
        <v>2</v>
      </c>
      <c r="AG31" s="133">
        <v>1</v>
      </c>
      <c r="AH31" s="133">
        <v>1</v>
      </c>
      <c r="AI31" s="104">
        <v>0</v>
      </c>
      <c r="AJ31" s="105">
        <v>0</v>
      </c>
      <c r="AK31" s="105">
        <v>0</v>
      </c>
      <c r="AL31" s="104">
        <v>2</v>
      </c>
      <c r="AM31" s="105">
        <v>1</v>
      </c>
      <c r="AN31" s="105">
        <v>1</v>
      </c>
      <c r="AO31" s="104">
        <v>0</v>
      </c>
      <c r="AP31" s="105">
        <v>0</v>
      </c>
      <c r="AQ31" s="105">
        <v>0</v>
      </c>
      <c r="AR31" s="104">
        <v>0</v>
      </c>
      <c r="AS31" s="105">
        <v>0</v>
      </c>
      <c r="AT31" s="105">
        <v>0</v>
      </c>
      <c r="AU31" s="104">
        <v>1</v>
      </c>
      <c r="AV31" s="105">
        <v>0</v>
      </c>
      <c r="AW31" s="105">
        <v>1</v>
      </c>
      <c r="AX31" s="2"/>
      <c r="AY31" s="2"/>
      <c r="AZ31" s="82">
        <f t="shared" si="2"/>
        <v>0</v>
      </c>
      <c r="BA31" s="82">
        <f t="shared" si="3"/>
        <v>0</v>
      </c>
      <c r="BB31" s="82">
        <f t="shared" si="4"/>
        <v>0</v>
      </c>
      <c r="BC31" s="82">
        <f t="shared" si="5"/>
        <v>0</v>
      </c>
      <c r="BD31" s="82">
        <f t="shared" si="6"/>
        <v>0</v>
      </c>
      <c r="BE31" s="82">
        <f t="shared" si="7"/>
        <v>0</v>
      </c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</row>
    <row r="32" spans="1:244" ht="15.75" customHeight="1">
      <c r="A32" s="31">
        <v>28</v>
      </c>
      <c r="B32" s="31">
        <v>17</v>
      </c>
      <c r="C32" s="31">
        <v>384</v>
      </c>
      <c r="D32" s="31">
        <v>196</v>
      </c>
      <c r="E32" s="31">
        <v>188</v>
      </c>
      <c r="F32" s="119">
        <v>40</v>
      </c>
      <c r="G32" s="120">
        <v>20</v>
      </c>
      <c r="H32" s="105">
        <v>20</v>
      </c>
      <c r="I32" s="104">
        <v>289</v>
      </c>
      <c r="J32" s="105">
        <v>137</v>
      </c>
      <c r="K32" s="105">
        <v>152</v>
      </c>
      <c r="L32" s="104">
        <v>55</v>
      </c>
      <c r="M32" s="105">
        <v>39</v>
      </c>
      <c r="N32" s="105">
        <v>16</v>
      </c>
      <c r="O32" s="126">
        <v>3</v>
      </c>
      <c r="P32" s="126">
        <v>2</v>
      </c>
      <c r="Q32" s="126">
        <v>1</v>
      </c>
      <c r="R32" s="104">
        <v>2</v>
      </c>
      <c r="S32" s="105">
        <v>2</v>
      </c>
      <c r="T32" s="105">
        <v>0</v>
      </c>
      <c r="U32" s="104">
        <v>0</v>
      </c>
      <c r="V32" s="105">
        <v>0</v>
      </c>
      <c r="W32" s="105">
        <v>0</v>
      </c>
      <c r="X32" s="31">
        <v>28</v>
      </c>
      <c r="Y32" s="31">
        <v>17</v>
      </c>
      <c r="Z32" s="104">
        <v>0</v>
      </c>
      <c r="AA32" s="105">
        <v>0</v>
      </c>
      <c r="AB32" s="120">
        <v>0</v>
      </c>
      <c r="AC32" s="104">
        <v>0</v>
      </c>
      <c r="AD32" s="105">
        <v>0</v>
      </c>
      <c r="AE32" s="105">
        <v>0</v>
      </c>
      <c r="AF32" s="133">
        <v>0</v>
      </c>
      <c r="AG32" s="133">
        <v>0</v>
      </c>
      <c r="AH32" s="133">
        <v>0</v>
      </c>
      <c r="AI32" s="104">
        <v>0</v>
      </c>
      <c r="AJ32" s="105">
        <v>0</v>
      </c>
      <c r="AK32" s="105">
        <v>0</v>
      </c>
      <c r="AL32" s="104">
        <v>0</v>
      </c>
      <c r="AM32" s="105">
        <v>0</v>
      </c>
      <c r="AN32" s="105">
        <v>0</v>
      </c>
      <c r="AO32" s="104">
        <v>0</v>
      </c>
      <c r="AP32" s="105">
        <v>0</v>
      </c>
      <c r="AQ32" s="105">
        <v>0</v>
      </c>
      <c r="AR32" s="104">
        <v>1</v>
      </c>
      <c r="AS32" s="105">
        <v>0</v>
      </c>
      <c r="AT32" s="105">
        <v>1</v>
      </c>
      <c r="AU32" s="104">
        <v>0</v>
      </c>
      <c r="AV32" s="105">
        <v>0</v>
      </c>
      <c r="AW32" s="105">
        <v>0</v>
      </c>
      <c r="AX32" s="2"/>
      <c r="AY32" s="2"/>
      <c r="AZ32" s="82">
        <f t="shared" si="2"/>
        <v>0</v>
      </c>
      <c r="BA32" s="82">
        <f t="shared" si="3"/>
        <v>0</v>
      </c>
      <c r="BB32" s="82">
        <f t="shared" si="4"/>
        <v>0</v>
      </c>
      <c r="BC32" s="82">
        <f t="shared" si="5"/>
        <v>0</v>
      </c>
      <c r="BD32" s="82">
        <f t="shared" si="6"/>
        <v>0</v>
      </c>
      <c r="BE32" s="82">
        <f t="shared" si="7"/>
        <v>0</v>
      </c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</row>
    <row r="33" spans="1:244" ht="15.75" customHeight="1">
      <c r="A33" s="31">
        <v>29</v>
      </c>
      <c r="B33" s="31">
        <v>18</v>
      </c>
      <c r="C33" s="31">
        <v>420</v>
      </c>
      <c r="D33" s="31">
        <v>203</v>
      </c>
      <c r="E33" s="31">
        <v>217</v>
      </c>
      <c r="F33" s="119">
        <v>34</v>
      </c>
      <c r="G33" s="120">
        <v>15</v>
      </c>
      <c r="H33" s="105">
        <v>19</v>
      </c>
      <c r="I33" s="104">
        <v>328</v>
      </c>
      <c r="J33" s="105">
        <v>150</v>
      </c>
      <c r="K33" s="105">
        <v>178</v>
      </c>
      <c r="L33" s="104">
        <v>58</v>
      </c>
      <c r="M33" s="105">
        <v>38</v>
      </c>
      <c r="N33" s="105">
        <v>20</v>
      </c>
      <c r="O33" s="126">
        <v>5</v>
      </c>
      <c r="P33" s="126">
        <v>3</v>
      </c>
      <c r="Q33" s="126">
        <v>2</v>
      </c>
      <c r="R33" s="104">
        <v>2</v>
      </c>
      <c r="S33" s="105">
        <v>2</v>
      </c>
      <c r="T33" s="105">
        <v>0</v>
      </c>
      <c r="U33" s="104">
        <v>0</v>
      </c>
      <c r="V33" s="105">
        <v>0</v>
      </c>
      <c r="W33" s="105">
        <v>0</v>
      </c>
      <c r="X33" s="31">
        <v>29</v>
      </c>
      <c r="Y33" s="31">
        <v>18</v>
      </c>
      <c r="Z33" s="104">
        <v>2</v>
      </c>
      <c r="AA33" s="105">
        <v>0</v>
      </c>
      <c r="AB33" s="120">
        <v>2</v>
      </c>
      <c r="AC33" s="104">
        <v>0</v>
      </c>
      <c r="AD33" s="105">
        <v>0</v>
      </c>
      <c r="AE33" s="105">
        <v>0</v>
      </c>
      <c r="AF33" s="133">
        <v>1</v>
      </c>
      <c r="AG33" s="133">
        <v>1</v>
      </c>
      <c r="AH33" s="133">
        <v>0</v>
      </c>
      <c r="AI33" s="104">
        <v>0</v>
      </c>
      <c r="AJ33" s="105">
        <v>0</v>
      </c>
      <c r="AK33" s="105">
        <v>0</v>
      </c>
      <c r="AL33" s="104">
        <v>1</v>
      </c>
      <c r="AM33" s="105">
        <v>1</v>
      </c>
      <c r="AN33" s="105">
        <v>0</v>
      </c>
      <c r="AO33" s="104">
        <v>0</v>
      </c>
      <c r="AP33" s="105">
        <v>0</v>
      </c>
      <c r="AQ33" s="105">
        <v>0</v>
      </c>
      <c r="AR33" s="104">
        <v>0</v>
      </c>
      <c r="AS33" s="105">
        <v>0</v>
      </c>
      <c r="AT33" s="105">
        <v>0</v>
      </c>
      <c r="AU33" s="104">
        <v>0</v>
      </c>
      <c r="AV33" s="105">
        <v>0</v>
      </c>
      <c r="AW33" s="105">
        <v>0</v>
      </c>
      <c r="AX33" s="2"/>
      <c r="AY33" s="2"/>
      <c r="AZ33" s="82">
        <f t="shared" si="2"/>
        <v>0</v>
      </c>
      <c r="BA33" s="82">
        <f t="shared" si="3"/>
        <v>0</v>
      </c>
      <c r="BB33" s="82">
        <f t="shared" si="4"/>
        <v>0</v>
      </c>
      <c r="BC33" s="82">
        <f t="shared" si="5"/>
        <v>0</v>
      </c>
      <c r="BD33" s="82">
        <f t="shared" si="6"/>
        <v>0</v>
      </c>
      <c r="BE33" s="82">
        <f t="shared" si="7"/>
        <v>0</v>
      </c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</row>
    <row r="34" spans="1:244" ht="15.75" customHeight="1">
      <c r="A34" s="31">
        <v>30</v>
      </c>
      <c r="B34" s="31">
        <v>19</v>
      </c>
      <c r="C34" s="31">
        <v>445</v>
      </c>
      <c r="D34" s="31">
        <v>223</v>
      </c>
      <c r="E34" s="31">
        <v>222</v>
      </c>
      <c r="F34" s="119">
        <v>39</v>
      </c>
      <c r="G34" s="120">
        <v>27</v>
      </c>
      <c r="H34" s="105">
        <v>12</v>
      </c>
      <c r="I34" s="104">
        <v>362</v>
      </c>
      <c r="J34" s="105">
        <v>163</v>
      </c>
      <c r="K34" s="105">
        <v>199</v>
      </c>
      <c r="L34" s="104">
        <v>44</v>
      </c>
      <c r="M34" s="105">
        <v>33</v>
      </c>
      <c r="N34" s="105">
        <v>11</v>
      </c>
      <c r="O34" s="126">
        <v>4</v>
      </c>
      <c r="P34" s="126">
        <v>2</v>
      </c>
      <c r="Q34" s="126">
        <v>2</v>
      </c>
      <c r="R34" s="104">
        <v>0</v>
      </c>
      <c r="S34" s="105">
        <v>0</v>
      </c>
      <c r="T34" s="105">
        <v>0</v>
      </c>
      <c r="U34" s="104">
        <v>0</v>
      </c>
      <c r="V34" s="105">
        <v>0</v>
      </c>
      <c r="W34" s="105">
        <v>0</v>
      </c>
      <c r="X34" s="31">
        <v>30</v>
      </c>
      <c r="Y34" s="31">
        <v>19</v>
      </c>
      <c r="Z34" s="104">
        <v>1</v>
      </c>
      <c r="AA34" s="105">
        <v>0</v>
      </c>
      <c r="AB34" s="120">
        <v>1</v>
      </c>
      <c r="AC34" s="104">
        <v>2</v>
      </c>
      <c r="AD34" s="105">
        <v>2</v>
      </c>
      <c r="AE34" s="105">
        <v>0</v>
      </c>
      <c r="AF34" s="133">
        <v>1</v>
      </c>
      <c r="AG34" s="133">
        <v>0</v>
      </c>
      <c r="AH34" s="133">
        <v>1</v>
      </c>
      <c r="AI34" s="104">
        <v>1</v>
      </c>
      <c r="AJ34" s="105">
        <v>0</v>
      </c>
      <c r="AK34" s="105">
        <v>1</v>
      </c>
      <c r="AL34" s="104">
        <v>0</v>
      </c>
      <c r="AM34" s="105">
        <v>0</v>
      </c>
      <c r="AN34" s="105">
        <v>0</v>
      </c>
      <c r="AO34" s="104">
        <v>0</v>
      </c>
      <c r="AP34" s="105">
        <v>0</v>
      </c>
      <c r="AQ34" s="105">
        <v>0</v>
      </c>
      <c r="AR34" s="104">
        <v>0</v>
      </c>
      <c r="AS34" s="105">
        <v>0</v>
      </c>
      <c r="AT34" s="105">
        <v>0</v>
      </c>
      <c r="AU34" s="104">
        <v>0</v>
      </c>
      <c r="AV34" s="105">
        <v>0</v>
      </c>
      <c r="AW34" s="105">
        <v>0</v>
      </c>
      <c r="AX34" s="2"/>
      <c r="AY34" s="2"/>
      <c r="AZ34" s="82">
        <f t="shared" si="2"/>
        <v>0</v>
      </c>
      <c r="BA34" s="82">
        <f t="shared" si="3"/>
        <v>0</v>
      </c>
      <c r="BB34" s="82">
        <f t="shared" si="4"/>
        <v>0</v>
      </c>
      <c r="BC34" s="82">
        <f t="shared" si="5"/>
        <v>0</v>
      </c>
      <c r="BD34" s="82">
        <f t="shared" si="6"/>
        <v>0</v>
      </c>
      <c r="BE34" s="82">
        <f t="shared" si="7"/>
        <v>0</v>
      </c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</row>
    <row r="35" spans="1:244" ht="15.75" customHeight="1">
      <c r="A35" s="31">
        <v>31</v>
      </c>
      <c r="B35" s="31">
        <v>20</v>
      </c>
      <c r="C35" s="31">
        <v>369</v>
      </c>
      <c r="D35" s="31">
        <v>189</v>
      </c>
      <c r="E35" s="31">
        <v>180</v>
      </c>
      <c r="F35" s="119">
        <v>32</v>
      </c>
      <c r="G35" s="120">
        <v>21</v>
      </c>
      <c r="H35" s="105">
        <v>11</v>
      </c>
      <c r="I35" s="104">
        <v>303</v>
      </c>
      <c r="J35" s="105">
        <v>140</v>
      </c>
      <c r="K35" s="105">
        <v>163</v>
      </c>
      <c r="L35" s="104">
        <v>34</v>
      </c>
      <c r="M35" s="105">
        <v>28</v>
      </c>
      <c r="N35" s="105">
        <v>6</v>
      </c>
      <c r="O35" s="126">
        <v>3</v>
      </c>
      <c r="P35" s="126">
        <v>1</v>
      </c>
      <c r="Q35" s="126">
        <v>2</v>
      </c>
      <c r="R35" s="104">
        <v>1</v>
      </c>
      <c r="S35" s="105">
        <v>0</v>
      </c>
      <c r="T35" s="105">
        <v>1</v>
      </c>
      <c r="U35" s="104">
        <v>0</v>
      </c>
      <c r="V35" s="105">
        <v>0</v>
      </c>
      <c r="W35" s="105">
        <v>0</v>
      </c>
      <c r="X35" s="31">
        <v>31</v>
      </c>
      <c r="Y35" s="31">
        <v>20</v>
      </c>
      <c r="Z35" s="104">
        <v>1</v>
      </c>
      <c r="AA35" s="105">
        <v>1</v>
      </c>
      <c r="AB35" s="120">
        <v>0</v>
      </c>
      <c r="AC35" s="104">
        <v>1</v>
      </c>
      <c r="AD35" s="105">
        <v>0</v>
      </c>
      <c r="AE35" s="105">
        <v>1</v>
      </c>
      <c r="AF35" s="133">
        <v>0</v>
      </c>
      <c r="AG35" s="133">
        <v>0</v>
      </c>
      <c r="AH35" s="133">
        <v>0</v>
      </c>
      <c r="AI35" s="104">
        <v>0</v>
      </c>
      <c r="AJ35" s="105">
        <v>0</v>
      </c>
      <c r="AK35" s="105">
        <v>0</v>
      </c>
      <c r="AL35" s="104">
        <v>0</v>
      </c>
      <c r="AM35" s="105">
        <v>0</v>
      </c>
      <c r="AN35" s="105">
        <v>0</v>
      </c>
      <c r="AO35" s="104">
        <v>0</v>
      </c>
      <c r="AP35" s="105">
        <v>0</v>
      </c>
      <c r="AQ35" s="105">
        <v>0</v>
      </c>
      <c r="AR35" s="104">
        <v>0</v>
      </c>
      <c r="AS35" s="105">
        <v>0</v>
      </c>
      <c r="AT35" s="105">
        <v>0</v>
      </c>
      <c r="AU35" s="104">
        <v>0</v>
      </c>
      <c r="AV35" s="105">
        <v>0</v>
      </c>
      <c r="AW35" s="105">
        <v>0</v>
      </c>
      <c r="AX35" s="2"/>
      <c r="AY35" s="2"/>
      <c r="AZ35" s="82">
        <f t="shared" si="2"/>
        <v>0</v>
      </c>
      <c r="BA35" s="82">
        <f t="shared" si="3"/>
        <v>0</v>
      </c>
      <c r="BB35" s="82">
        <f t="shared" si="4"/>
        <v>0</v>
      </c>
      <c r="BC35" s="82">
        <f t="shared" si="5"/>
        <v>0</v>
      </c>
      <c r="BD35" s="82">
        <f t="shared" si="6"/>
        <v>0</v>
      </c>
      <c r="BE35" s="82">
        <f t="shared" si="7"/>
        <v>0</v>
      </c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</row>
    <row r="36" spans="1:244" ht="15.75" customHeight="1">
      <c r="A36" s="31">
        <v>32</v>
      </c>
      <c r="B36" s="31">
        <v>21</v>
      </c>
      <c r="C36" s="31">
        <v>431</v>
      </c>
      <c r="D36" s="31">
        <v>217</v>
      </c>
      <c r="E36" s="31">
        <v>214</v>
      </c>
      <c r="F36" s="119">
        <v>26</v>
      </c>
      <c r="G36" s="120">
        <v>12</v>
      </c>
      <c r="H36" s="105">
        <v>14</v>
      </c>
      <c r="I36" s="104">
        <v>365</v>
      </c>
      <c r="J36" s="105">
        <v>171</v>
      </c>
      <c r="K36" s="105">
        <v>194</v>
      </c>
      <c r="L36" s="104">
        <v>40</v>
      </c>
      <c r="M36" s="105">
        <v>34</v>
      </c>
      <c r="N36" s="105">
        <v>6</v>
      </c>
      <c r="O36" s="126">
        <v>7</v>
      </c>
      <c r="P36" s="126">
        <v>5</v>
      </c>
      <c r="Q36" s="126">
        <v>2</v>
      </c>
      <c r="R36" s="104">
        <v>1</v>
      </c>
      <c r="S36" s="105">
        <v>1</v>
      </c>
      <c r="T36" s="105">
        <v>0</v>
      </c>
      <c r="U36" s="104">
        <v>1</v>
      </c>
      <c r="V36" s="105">
        <v>1</v>
      </c>
      <c r="W36" s="105">
        <v>0</v>
      </c>
      <c r="X36" s="31">
        <v>32</v>
      </c>
      <c r="Y36" s="31">
        <v>21</v>
      </c>
      <c r="Z36" s="104">
        <v>0</v>
      </c>
      <c r="AA36" s="105">
        <v>0</v>
      </c>
      <c r="AB36" s="120">
        <v>0</v>
      </c>
      <c r="AC36" s="104">
        <v>2</v>
      </c>
      <c r="AD36" s="105">
        <v>2</v>
      </c>
      <c r="AE36" s="105">
        <v>0</v>
      </c>
      <c r="AF36" s="133">
        <v>1</v>
      </c>
      <c r="AG36" s="133">
        <v>1</v>
      </c>
      <c r="AH36" s="133">
        <v>0</v>
      </c>
      <c r="AI36" s="104">
        <v>0</v>
      </c>
      <c r="AJ36" s="105">
        <v>0</v>
      </c>
      <c r="AK36" s="105">
        <v>0</v>
      </c>
      <c r="AL36" s="104">
        <v>1</v>
      </c>
      <c r="AM36" s="105">
        <v>1</v>
      </c>
      <c r="AN36" s="105">
        <v>0</v>
      </c>
      <c r="AO36" s="104">
        <v>0</v>
      </c>
      <c r="AP36" s="105">
        <v>0</v>
      </c>
      <c r="AQ36" s="105">
        <v>0</v>
      </c>
      <c r="AR36" s="104">
        <v>0</v>
      </c>
      <c r="AS36" s="105">
        <v>0</v>
      </c>
      <c r="AT36" s="105">
        <v>0</v>
      </c>
      <c r="AU36" s="104">
        <v>2</v>
      </c>
      <c r="AV36" s="105">
        <v>0</v>
      </c>
      <c r="AW36" s="105">
        <v>2</v>
      </c>
      <c r="AX36" s="2"/>
      <c r="AY36" s="2"/>
      <c r="AZ36" s="82">
        <f t="shared" si="2"/>
        <v>0</v>
      </c>
      <c r="BA36" s="82">
        <f t="shared" si="3"/>
        <v>0</v>
      </c>
      <c r="BB36" s="82">
        <f t="shared" si="4"/>
        <v>0</v>
      </c>
      <c r="BC36" s="82">
        <f t="shared" si="5"/>
        <v>0</v>
      </c>
      <c r="BD36" s="82">
        <f t="shared" si="6"/>
        <v>0</v>
      </c>
      <c r="BE36" s="82">
        <f t="shared" si="7"/>
        <v>0</v>
      </c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</row>
    <row r="37" spans="1:244" ht="15.75" customHeight="1">
      <c r="A37" s="31">
        <v>33</v>
      </c>
      <c r="B37" s="31">
        <v>22</v>
      </c>
      <c r="C37" s="31">
        <v>448</v>
      </c>
      <c r="D37" s="31">
        <v>234</v>
      </c>
      <c r="E37" s="31">
        <v>214</v>
      </c>
      <c r="F37" s="119">
        <v>23</v>
      </c>
      <c r="G37" s="120">
        <v>15</v>
      </c>
      <c r="H37" s="105">
        <v>8</v>
      </c>
      <c r="I37" s="104">
        <v>384</v>
      </c>
      <c r="J37" s="105">
        <v>185</v>
      </c>
      <c r="K37" s="105">
        <v>199</v>
      </c>
      <c r="L37" s="104">
        <v>41</v>
      </c>
      <c r="M37" s="105">
        <v>34</v>
      </c>
      <c r="N37" s="105">
        <v>7</v>
      </c>
      <c r="O37" s="126">
        <v>8</v>
      </c>
      <c r="P37" s="126">
        <v>2</v>
      </c>
      <c r="Q37" s="126">
        <v>6</v>
      </c>
      <c r="R37" s="104">
        <v>2</v>
      </c>
      <c r="S37" s="105">
        <v>0</v>
      </c>
      <c r="T37" s="105">
        <v>2</v>
      </c>
      <c r="U37" s="104">
        <v>2</v>
      </c>
      <c r="V37" s="105">
        <v>0</v>
      </c>
      <c r="W37" s="105">
        <v>2</v>
      </c>
      <c r="X37" s="31">
        <v>33</v>
      </c>
      <c r="Y37" s="31">
        <v>22</v>
      </c>
      <c r="Z37" s="104">
        <v>0</v>
      </c>
      <c r="AA37" s="105">
        <v>0</v>
      </c>
      <c r="AB37" s="120">
        <v>0</v>
      </c>
      <c r="AC37" s="104">
        <v>2</v>
      </c>
      <c r="AD37" s="105">
        <v>1</v>
      </c>
      <c r="AE37" s="105">
        <v>1</v>
      </c>
      <c r="AF37" s="133">
        <v>1</v>
      </c>
      <c r="AG37" s="133">
        <v>0</v>
      </c>
      <c r="AH37" s="133">
        <v>1</v>
      </c>
      <c r="AI37" s="104">
        <v>0</v>
      </c>
      <c r="AJ37" s="105">
        <v>0</v>
      </c>
      <c r="AK37" s="105">
        <v>0</v>
      </c>
      <c r="AL37" s="104">
        <v>1</v>
      </c>
      <c r="AM37" s="105">
        <v>0</v>
      </c>
      <c r="AN37" s="105">
        <v>1</v>
      </c>
      <c r="AO37" s="104">
        <v>0</v>
      </c>
      <c r="AP37" s="105">
        <v>0</v>
      </c>
      <c r="AQ37" s="105">
        <v>0</v>
      </c>
      <c r="AR37" s="104">
        <v>1</v>
      </c>
      <c r="AS37" s="105">
        <v>1</v>
      </c>
      <c r="AT37" s="105">
        <v>0</v>
      </c>
      <c r="AU37" s="104">
        <v>0</v>
      </c>
      <c r="AV37" s="105">
        <v>0</v>
      </c>
      <c r="AW37" s="105">
        <v>0</v>
      </c>
      <c r="AX37" s="2"/>
      <c r="AY37" s="2"/>
      <c r="AZ37" s="82">
        <f t="shared" si="2"/>
        <v>0</v>
      </c>
      <c r="BA37" s="82">
        <f t="shared" si="3"/>
        <v>0</v>
      </c>
      <c r="BB37" s="82">
        <f t="shared" si="4"/>
        <v>0</v>
      </c>
      <c r="BC37" s="82">
        <f t="shared" si="5"/>
        <v>0</v>
      </c>
      <c r="BD37" s="82">
        <f t="shared" si="6"/>
        <v>0</v>
      </c>
      <c r="BE37" s="82">
        <f t="shared" si="7"/>
        <v>0</v>
      </c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</row>
    <row r="38" spans="1:244" ht="15.75" customHeight="1">
      <c r="A38" s="31">
        <v>34</v>
      </c>
      <c r="B38" s="31">
        <v>23</v>
      </c>
      <c r="C38" s="31">
        <v>489</v>
      </c>
      <c r="D38" s="31">
        <v>266</v>
      </c>
      <c r="E38" s="31">
        <v>223</v>
      </c>
      <c r="F38" s="119">
        <v>29</v>
      </c>
      <c r="G38" s="120">
        <v>16</v>
      </c>
      <c r="H38" s="105">
        <v>13</v>
      </c>
      <c r="I38" s="104">
        <v>401</v>
      </c>
      <c r="J38" s="105">
        <v>201</v>
      </c>
      <c r="K38" s="105">
        <v>200</v>
      </c>
      <c r="L38" s="104">
        <v>59</v>
      </c>
      <c r="M38" s="105">
        <v>49</v>
      </c>
      <c r="N38" s="105">
        <v>10</v>
      </c>
      <c r="O38" s="126">
        <v>4</v>
      </c>
      <c r="P38" s="126">
        <v>2</v>
      </c>
      <c r="Q38" s="126">
        <v>2</v>
      </c>
      <c r="R38" s="104">
        <v>3</v>
      </c>
      <c r="S38" s="105">
        <v>1</v>
      </c>
      <c r="T38" s="105">
        <v>2</v>
      </c>
      <c r="U38" s="104">
        <v>0</v>
      </c>
      <c r="V38" s="105">
        <v>0</v>
      </c>
      <c r="W38" s="105">
        <v>0</v>
      </c>
      <c r="X38" s="31">
        <v>34</v>
      </c>
      <c r="Y38" s="31">
        <v>23</v>
      </c>
      <c r="Z38" s="104">
        <v>0</v>
      </c>
      <c r="AA38" s="105">
        <v>0</v>
      </c>
      <c r="AB38" s="120">
        <v>0</v>
      </c>
      <c r="AC38" s="104">
        <v>1</v>
      </c>
      <c r="AD38" s="105">
        <v>1</v>
      </c>
      <c r="AE38" s="105">
        <v>0</v>
      </c>
      <c r="AF38" s="133">
        <v>0</v>
      </c>
      <c r="AG38" s="133">
        <v>0</v>
      </c>
      <c r="AH38" s="133">
        <v>0</v>
      </c>
      <c r="AI38" s="104">
        <v>0</v>
      </c>
      <c r="AJ38" s="105">
        <v>0</v>
      </c>
      <c r="AK38" s="105">
        <v>0</v>
      </c>
      <c r="AL38" s="104">
        <v>0</v>
      </c>
      <c r="AM38" s="105">
        <v>0</v>
      </c>
      <c r="AN38" s="105">
        <v>0</v>
      </c>
      <c r="AO38" s="104">
        <v>0</v>
      </c>
      <c r="AP38" s="105">
        <v>0</v>
      </c>
      <c r="AQ38" s="105">
        <v>0</v>
      </c>
      <c r="AR38" s="104">
        <v>0</v>
      </c>
      <c r="AS38" s="105">
        <v>0</v>
      </c>
      <c r="AT38" s="105">
        <v>0</v>
      </c>
      <c r="AU38" s="104">
        <v>0</v>
      </c>
      <c r="AV38" s="105">
        <v>0</v>
      </c>
      <c r="AW38" s="105">
        <v>0</v>
      </c>
      <c r="AX38" s="2"/>
      <c r="AY38" s="2"/>
      <c r="AZ38" s="82">
        <f t="shared" si="2"/>
        <v>0</v>
      </c>
      <c r="BA38" s="82">
        <f t="shared" si="3"/>
        <v>0</v>
      </c>
      <c r="BB38" s="82">
        <f t="shared" si="4"/>
        <v>0</v>
      </c>
      <c r="BC38" s="82">
        <f t="shared" si="5"/>
        <v>0</v>
      </c>
      <c r="BD38" s="82">
        <f t="shared" si="6"/>
        <v>0</v>
      </c>
      <c r="BE38" s="82">
        <f t="shared" si="7"/>
        <v>0</v>
      </c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</row>
    <row r="39" spans="1:244" ht="15.75" customHeight="1">
      <c r="A39" s="31">
        <v>35</v>
      </c>
      <c r="B39" s="31">
        <v>24</v>
      </c>
      <c r="C39" s="31">
        <v>480</v>
      </c>
      <c r="D39" s="31">
        <v>248</v>
      </c>
      <c r="E39" s="31">
        <v>232</v>
      </c>
      <c r="F39" s="119">
        <v>33</v>
      </c>
      <c r="G39" s="120">
        <v>17</v>
      </c>
      <c r="H39" s="105">
        <v>16</v>
      </c>
      <c r="I39" s="104">
        <v>385</v>
      </c>
      <c r="J39" s="105">
        <v>184</v>
      </c>
      <c r="K39" s="105">
        <v>201</v>
      </c>
      <c r="L39" s="104">
        <v>62</v>
      </c>
      <c r="M39" s="105">
        <v>47</v>
      </c>
      <c r="N39" s="105">
        <v>15</v>
      </c>
      <c r="O39" s="126">
        <v>5</v>
      </c>
      <c r="P39" s="126">
        <v>3</v>
      </c>
      <c r="Q39" s="126">
        <v>2</v>
      </c>
      <c r="R39" s="104">
        <v>2</v>
      </c>
      <c r="S39" s="105">
        <v>1</v>
      </c>
      <c r="T39" s="105">
        <v>1</v>
      </c>
      <c r="U39" s="104">
        <v>0</v>
      </c>
      <c r="V39" s="105">
        <v>0</v>
      </c>
      <c r="W39" s="105">
        <v>0</v>
      </c>
      <c r="X39" s="31">
        <v>35</v>
      </c>
      <c r="Y39" s="31">
        <v>24</v>
      </c>
      <c r="Z39" s="104">
        <v>1</v>
      </c>
      <c r="AA39" s="105">
        <v>1</v>
      </c>
      <c r="AB39" s="120">
        <v>0</v>
      </c>
      <c r="AC39" s="104">
        <v>1</v>
      </c>
      <c r="AD39" s="105">
        <v>0</v>
      </c>
      <c r="AE39" s="105">
        <v>1</v>
      </c>
      <c r="AF39" s="133">
        <v>1</v>
      </c>
      <c r="AG39" s="133">
        <v>1</v>
      </c>
      <c r="AH39" s="133">
        <v>0</v>
      </c>
      <c r="AI39" s="104">
        <v>0</v>
      </c>
      <c r="AJ39" s="105">
        <v>0</v>
      </c>
      <c r="AK39" s="105">
        <v>0</v>
      </c>
      <c r="AL39" s="104">
        <v>1</v>
      </c>
      <c r="AM39" s="105">
        <v>1</v>
      </c>
      <c r="AN39" s="105">
        <v>0</v>
      </c>
      <c r="AO39" s="104">
        <v>0</v>
      </c>
      <c r="AP39" s="105">
        <v>0</v>
      </c>
      <c r="AQ39" s="105">
        <v>0</v>
      </c>
      <c r="AR39" s="104">
        <v>0</v>
      </c>
      <c r="AS39" s="105">
        <v>0</v>
      </c>
      <c r="AT39" s="105">
        <v>0</v>
      </c>
      <c r="AU39" s="104">
        <v>0</v>
      </c>
      <c r="AV39" s="105">
        <v>0</v>
      </c>
      <c r="AW39" s="105">
        <v>0</v>
      </c>
      <c r="AX39" s="2"/>
      <c r="AY39" s="2"/>
      <c r="AZ39" s="82">
        <f t="shared" si="2"/>
        <v>0</v>
      </c>
      <c r="BA39" s="82">
        <f t="shared" si="3"/>
        <v>0</v>
      </c>
      <c r="BB39" s="82">
        <f t="shared" si="4"/>
        <v>0</v>
      </c>
      <c r="BC39" s="82">
        <f t="shared" si="5"/>
        <v>0</v>
      </c>
      <c r="BD39" s="82">
        <f t="shared" si="6"/>
        <v>0</v>
      </c>
      <c r="BE39" s="82">
        <f t="shared" si="7"/>
        <v>0</v>
      </c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</row>
    <row r="40" spans="1:244" ht="15.75" customHeight="1">
      <c r="A40" s="31">
        <v>36</v>
      </c>
      <c r="B40" s="31">
        <v>25</v>
      </c>
      <c r="C40" s="31">
        <v>447</v>
      </c>
      <c r="D40" s="31">
        <v>216</v>
      </c>
      <c r="E40" s="31">
        <v>231</v>
      </c>
      <c r="F40" s="119">
        <v>21</v>
      </c>
      <c r="G40" s="120">
        <v>12</v>
      </c>
      <c r="H40" s="105">
        <v>9</v>
      </c>
      <c r="I40" s="104">
        <v>376</v>
      </c>
      <c r="J40" s="105">
        <v>168</v>
      </c>
      <c r="K40" s="105">
        <v>208</v>
      </c>
      <c r="L40" s="104">
        <v>50</v>
      </c>
      <c r="M40" s="105">
        <v>36</v>
      </c>
      <c r="N40" s="105">
        <v>14</v>
      </c>
      <c r="O40" s="126">
        <v>6</v>
      </c>
      <c r="P40" s="126">
        <v>2</v>
      </c>
      <c r="Q40" s="126">
        <v>4</v>
      </c>
      <c r="R40" s="104">
        <v>2</v>
      </c>
      <c r="S40" s="105">
        <v>1</v>
      </c>
      <c r="T40" s="105">
        <v>1</v>
      </c>
      <c r="U40" s="104">
        <v>1</v>
      </c>
      <c r="V40" s="105">
        <v>1</v>
      </c>
      <c r="W40" s="105">
        <v>0</v>
      </c>
      <c r="X40" s="31">
        <v>36</v>
      </c>
      <c r="Y40" s="31">
        <v>25</v>
      </c>
      <c r="Z40" s="104">
        <v>0</v>
      </c>
      <c r="AA40" s="105">
        <v>0</v>
      </c>
      <c r="AB40" s="120">
        <v>0</v>
      </c>
      <c r="AC40" s="104">
        <v>3</v>
      </c>
      <c r="AD40" s="105">
        <v>0</v>
      </c>
      <c r="AE40" s="105">
        <v>3</v>
      </c>
      <c r="AF40" s="133">
        <v>0</v>
      </c>
      <c r="AG40" s="133">
        <v>0</v>
      </c>
      <c r="AH40" s="133">
        <v>0</v>
      </c>
      <c r="AI40" s="104">
        <v>0</v>
      </c>
      <c r="AJ40" s="105">
        <v>0</v>
      </c>
      <c r="AK40" s="105">
        <v>0</v>
      </c>
      <c r="AL40" s="104">
        <v>0</v>
      </c>
      <c r="AM40" s="105">
        <v>0</v>
      </c>
      <c r="AN40" s="105">
        <v>0</v>
      </c>
      <c r="AO40" s="104">
        <v>0</v>
      </c>
      <c r="AP40" s="105">
        <v>0</v>
      </c>
      <c r="AQ40" s="105">
        <v>0</v>
      </c>
      <c r="AR40" s="104">
        <v>0</v>
      </c>
      <c r="AS40" s="105">
        <v>0</v>
      </c>
      <c r="AT40" s="105">
        <v>0</v>
      </c>
      <c r="AU40" s="104">
        <v>0</v>
      </c>
      <c r="AV40" s="105">
        <v>0</v>
      </c>
      <c r="AW40" s="105">
        <v>0</v>
      </c>
      <c r="AX40" s="2"/>
      <c r="AY40" s="2"/>
      <c r="AZ40" s="82">
        <f t="shared" si="2"/>
        <v>0</v>
      </c>
      <c r="BA40" s="82">
        <f t="shared" si="3"/>
        <v>0</v>
      </c>
      <c r="BB40" s="82">
        <f t="shared" si="4"/>
        <v>0</v>
      </c>
      <c r="BC40" s="82">
        <f t="shared" si="5"/>
        <v>0</v>
      </c>
      <c r="BD40" s="82">
        <f t="shared" si="6"/>
        <v>0</v>
      </c>
      <c r="BE40" s="82">
        <f t="shared" si="7"/>
        <v>0</v>
      </c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</row>
    <row r="41" spans="1:244" ht="15.75" customHeight="1">
      <c r="A41" s="31">
        <v>37</v>
      </c>
      <c r="B41" s="31">
        <v>26</v>
      </c>
      <c r="C41" s="31">
        <v>384</v>
      </c>
      <c r="D41" s="31">
        <v>183</v>
      </c>
      <c r="E41" s="31">
        <v>201</v>
      </c>
      <c r="F41" s="119">
        <v>31</v>
      </c>
      <c r="G41" s="120">
        <v>11</v>
      </c>
      <c r="H41" s="105">
        <v>20</v>
      </c>
      <c r="I41" s="104">
        <v>325</v>
      </c>
      <c r="J41" s="105">
        <v>152</v>
      </c>
      <c r="K41" s="105">
        <v>173</v>
      </c>
      <c r="L41" s="104">
        <v>28</v>
      </c>
      <c r="M41" s="105">
        <v>20</v>
      </c>
      <c r="N41" s="105">
        <v>8</v>
      </c>
      <c r="O41" s="126">
        <v>4</v>
      </c>
      <c r="P41" s="126">
        <v>2</v>
      </c>
      <c r="Q41" s="126">
        <v>2</v>
      </c>
      <c r="R41" s="104">
        <v>2</v>
      </c>
      <c r="S41" s="105">
        <v>1</v>
      </c>
      <c r="T41" s="105">
        <v>1</v>
      </c>
      <c r="U41" s="104">
        <v>0</v>
      </c>
      <c r="V41" s="105">
        <v>0</v>
      </c>
      <c r="W41" s="105">
        <v>0</v>
      </c>
      <c r="X41" s="31">
        <v>37</v>
      </c>
      <c r="Y41" s="31">
        <v>26</v>
      </c>
      <c r="Z41" s="104">
        <v>0</v>
      </c>
      <c r="AA41" s="105">
        <v>0</v>
      </c>
      <c r="AB41" s="120">
        <v>0</v>
      </c>
      <c r="AC41" s="104">
        <v>1</v>
      </c>
      <c r="AD41" s="105">
        <v>0</v>
      </c>
      <c r="AE41" s="105">
        <v>1</v>
      </c>
      <c r="AF41" s="133">
        <v>0</v>
      </c>
      <c r="AG41" s="133">
        <v>0</v>
      </c>
      <c r="AH41" s="133">
        <v>0</v>
      </c>
      <c r="AI41" s="104">
        <v>0</v>
      </c>
      <c r="AJ41" s="105">
        <v>0</v>
      </c>
      <c r="AK41" s="105">
        <v>0</v>
      </c>
      <c r="AL41" s="104">
        <v>0</v>
      </c>
      <c r="AM41" s="105">
        <v>0</v>
      </c>
      <c r="AN41" s="105">
        <v>0</v>
      </c>
      <c r="AO41" s="104">
        <v>0</v>
      </c>
      <c r="AP41" s="105">
        <v>0</v>
      </c>
      <c r="AQ41" s="105">
        <v>0</v>
      </c>
      <c r="AR41" s="104">
        <v>1</v>
      </c>
      <c r="AS41" s="105">
        <v>1</v>
      </c>
      <c r="AT41" s="105">
        <v>0</v>
      </c>
      <c r="AU41" s="104">
        <v>0</v>
      </c>
      <c r="AV41" s="105">
        <v>0</v>
      </c>
      <c r="AW41" s="105">
        <v>0</v>
      </c>
      <c r="AX41" s="2"/>
      <c r="AY41" s="2"/>
      <c r="AZ41" s="82">
        <f t="shared" si="2"/>
        <v>0</v>
      </c>
      <c r="BA41" s="82">
        <f t="shared" si="3"/>
        <v>0</v>
      </c>
      <c r="BB41" s="82">
        <f t="shared" si="4"/>
        <v>0</v>
      </c>
      <c r="BC41" s="82">
        <f t="shared" si="5"/>
        <v>0</v>
      </c>
      <c r="BD41" s="82">
        <f t="shared" si="6"/>
        <v>0</v>
      </c>
      <c r="BE41" s="82">
        <f t="shared" si="7"/>
        <v>0</v>
      </c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</row>
    <row r="42" spans="1:244" ht="15.75" customHeight="1">
      <c r="A42" s="31">
        <v>38</v>
      </c>
      <c r="B42" s="31">
        <v>27</v>
      </c>
      <c r="C42" s="31">
        <v>407</v>
      </c>
      <c r="D42" s="31">
        <v>197</v>
      </c>
      <c r="E42" s="31">
        <v>210</v>
      </c>
      <c r="F42" s="119">
        <v>21</v>
      </c>
      <c r="G42" s="120">
        <v>10</v>
      </c>
      <c r="H42" s="105">
        <v>11</v>
      </c>
      <c r="I42" s="104">
        <v>357</v>
      </c>
      <c r="J42" s="105">
        <v>163</v>
      </c>
      <c r="K42" s="105">
        <v>194</v>
      </c>
      <c r="L42" s="104">
        <v>29</v>
      </c>
      <c r="M42" s="105">
        <v>24</v>
      </c>
      <c r="N42" s="105">
        <v>5</v>
      </c>
      <c r="O42" s="126">
        <v>6</v>
      </c>
      <c r="P42" s="126">
        <v>5</v>
      </c>
      <c r="Q42" s="126">
        <v>1</v>
      </c>
      <c r="R42" s="104">
        <v>2</v>
      </c>
      <c r="S42" s="105">
        <v>2</v>
      </c>
      <c r="T42" s="105">
        <v>0</v>
      </c>
      <c r="U42" s="104">
        <v>1</v>
      </c>
      <c r="V42" s="105">
        <v>1</v>
      </c>
      <c r="W42" s="105">
        <v>0</v>
      </c>
      <c r="X42" s="31">
        <v>38</v>
      </c>
      <c r="Y42" s="31">
        <v>27</v>
      </c>
      <c r="Z42" s="104">
        <v>1</v>
      </c>
      <c r="AA42" s="105">
        <v>1</v>
      </c>
      <c r="AB42" s="120">
        <v>0</v>
      </c>
      <c r="AC42" s="104">
        <v>1</v>
      </c>
      <c r="AD42" s="105">
        <v>1</v>
      </c>
      <c r="AE42" s="105">
        <v>0</v>
      </c>
      <c r="AF42" s="133">
        <v>1</v>
      </c>
      <c r="AG42" s="133">
        <v>0</v>
      </c>
      <c r="AH42" s="133">
        <v>1</v>
      </c>
      <c r="AI42" s="104">
        <v>0</v>
      </c>
      <c r="AJ42" s="105">
        <v>0</v>
      </c>
      <c r="AK42" s="105">
        <v>0</v>
      </c>
      <c r="AL42" s="104">
        <v>1</v>
      </c>
      <c r="AM42" s="105">
        <v>0</v>
      </c>
      <c r="AN42" s="105">
        <v>1</v>
      </c>
      <c r="AO42" s="104">
        <v>0</v>
      </c>
      <c r="AP42" s="105">
        <v>0</v>
      </c>
      <c r="AQ42" s="105">
        <v>0</v>
      </c>
      <c r="AR42" s="104">
        <v>0</v>
      </c>
      <c r="AS42" s="105">
        <v>0</v>
      </c>
      <c r="AT42" s="105">
        <v>0</v>
      </c>
      <c r="AU42" s="104">
        <v>0</v>
      </c>
      <c r="AV42" s="105">
        <v>0</v>
      </c>
      <c r="AW42" s="105">
        <v>0</v>
      </c>
      <c r="AX42" s="2"/>
      <c r="AY42" s="2"/>
      <c r="AZ42" s="82">
        <f t="shared" si="2"/>
        <v>0</v>
      </c>
      <c r="BA42" s="82">
        <f t="shared" si="3"/>
        <v>0</v>
      </c>
      <c r="BB42" s="82">
        <f t="shared" si="4"/>
        <v>0</v>
      </c>
      <c r="BC42" s="82">
        <f t="shared" si="5"/>
        <v>0</v>
      </c>
      <c r="BD42" s="82">
        <f t="shared" si="6"/>
        <v>0</v>
      </c>
      <c r="BE42" s="82">
        <f t="shared" si="7"/>
        <v>0</v>
      </c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</row>
    <row r="43" spans="1:244" ht="15.75" customHeight="1">
      <c r="A43" s="31">
        <v>39</v>
      </c>
      <c r="B43" s="31">
        <v>28</v>
      </c>
      <c r="C43" s="31">
        <v>380</v>
      </c>
      <c r="D43" s="31">
        <v>187</v>
      </c>
      <c r="E43" s="31">
        <v>193</v>
      </c>
      <c r="F43" s="119">
        <v>11</v>
      </c>
      <c r="G43" s="120">
        <v>10</v>
      </c>
      <c r="H43" s="105">
        <v>1</v>
      </c>
      <c r="I43" s="104">
        <v>329</v>
      </c>
      <c r="J43" s="105">
        <v>150</v>
      </c>
      <c r="K43" s="105">
        <v>179</v>
      </c>
      <c r="L43" s="104">
        <v>40</v>
      </c>
      <c r="M43" s="105">
        <v>27</v>
      </c>
      <c r="N43" s="105">
        <v>13</v>
      </c>
      <c r="O43" s="126">
        <v>6</v>
      </c>
      <c r="P43" s="126">
        <v>3</v>
      </c>
      <c r="Q43" s="126">
        <v>3</v>
      </c>
      <c r="R43" s="104">
        <v>2</v>
      </c>
      <c r="S43" s="105">
        <v>2</v>
      </c>
      <c r="T43" s="105">
        <v>0</v>
      </c>
      <c r="U43" s="104">
        <v>0</v>
      </c>
      <c r="V43" s="105">
        <v>0</v>
      </c>
      <c r="W43" s="105">
        <v>0</v>
      </c>
      <c r="X43" s="31">
        <v>39</v>
      </c>
      <c r="Y43" s="31">
        <v>28</v>
      </c>
      <c r="Z43" s="104">
        <v>1</v>
      </c>
      <c r="AA43" s="105">
        <v>0</v>
      </c>
      <c r="AB43" s="120">
        <v>1</v>
      </c>
      <c r="AC43" s="104">
        <v>1</v>
      </c>
      <c r="AD43" s="105">
        <v>0</v>
      </c>
      <c r="AE43" s="105">
        <v>1</v>
      </c>
      <c r="AF43" s="133">
        <v>2</v>
      </c>
      <c r="AG43" s="133">
        <v>1</v>
      </c>
      <c r="AH43" s="133">
        <v>1</v>
      </c>
      <c r="AI43" s="104">
        <v>0</v>
      </c>
      <c r="AJ43" s="105">
        <v>0</v>
      </c>
      <c r="AK43" s="105">
        <v>0</v>
      </c>
      <c r="AL43" s="104">
        <v>2</v>
      </c>
      <c r="AM43" s="105">
        <v>1</v>
      </c>
      <c r="AN43" s="105">
        <v>1</v>
      </c>
      <c r="AO43" s="104">
        <v>0</v>
      </c>
      <c r="AP43" s="105">
        <v>0</v>
      </c>
      <c r="AQ43" s="105">
        <v>0</v>
      </c>
      <c r="AR43" s="104">
        <v>0</v>
      </c>
      <c r="AS43" s="105">
        <v>0</v>
      </c>
      <c r="AT43" s="105">
        <v>0</v>
      </c>
      <c r="AU43" s="104">
        <v>0</v>
      </c>
      <c r="AV43" s="105">
        <v>0</v>
      </c>
      <c r="AW43" s="105">
        <v>0</v>
      </c>
      <c r="AX43" s="2"/>
      <c r="AY43" s="2"/>
      <c r="AZ43" s="82">
        <f t="shared" si="2"/>
        <v>0</v>
      </c>
      <c r="BA43" s="82">
        <f t="shared" si="3"/>
        <v>0</v>
      </c>
      <c r="BB43" s="82">
        <f t="shared" si="4"/>
        <v>0</v>
      </c>
      <c r="BC43" s="82">
        <f t="shared" si="5"/>
        <v>0</v>
      </c>
      <c r="BD43" s="82">
        <f t="shared" si="6"/>
        <v>0</v>
      </c>
      <c r="BE43" s="82">
        <f t="shared" si="7"/>
        <v>0</v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</row>
    <row r="44" spans="1:244" ht="15.75" customHeight="1">
      <c r="A44" s="31">
        <v>40</v>
      </c>
      <c r="B44" s="31">
        <v>29</v>
      </c>
      <c r="C44" s="31">
        <v>342</v>
      </c>
      <c r="D44" s="31">
        <v>188</v>
      </c>
      <c r="E44" s="31">
        <v>154</v>
      </c>
      <c r="F44" s="119">
        <v>8</v>
      </c>
      <c r="G44" s="120">
        <v>2</v>
      </c>
      <c r="H44" s="105">
        <v>6</v>
      </c>
      <c r="I44" s="104">
        <v>302</v>
      </c>
      <c r="J44" s="105">
        <v>159</v>
      </c>
      <c r="K44" s="105">
        <v>143</v>
      </c>
      <c r="L44" s="104">
        <v>32</v>
      </c>
      <c r="M44" s="105">
        <v>27</v>
      </c>
      <c r="N44" s="105">
        <v>5</v>
      </c>
      <c r="O44" s="126">
        <v>4</v>
      </c>
      <c r="P44" s="126">
        <v>2</v>
      </c>
      <c r="Q44" s="126">
        <v>2</v>
      </c>
      <c r="R44" s="104">
        <v>1</v>
      </c>
      <c r="S44" s="105">
        <v>1</v>
      </c>
      <c r="T44" s="105">
        <v>0</v>
      </c>
      <c r="U44" s="104">
        <v>0</v>
      </c>
      <c r="V44" s="105">
        <v>0</v>
      </c>
      <c r="W44" s="105">
        <v>0</v>
      </c>
      <c r="X44" s="31">
        <v>40</v>
      </c>
      <c r="Y44" s="31">
        <v>29</v>
      </c>
      <c r="Z44" s="104">
        <v>0</v>
      </c>
      <c r="AA44" s="105">
        <v>0</v>
      </c>
      <c r="AB44" s="120">
        <v>0</v>
      </c>
      <c r="AC44" s="104">
        <v>2</v>
      </c>
      <c r="AD44" s="105">
        <v>1</v>
      </c>
      <c r="AE44" s="105">
        <v>1</v>
      </c>
      <c r="AF44" s="133">
        <v>1</v>
      </c>
      <c r="AG44" s="133">
        <v>0</v>
      </c>
      <c r="AH44" s="133">
        <v>1</v>
      </c>
      <c r="AI44" s="104">
        <v>0</v>
      </c>
      <c r="AJ44" s="105">
        <v>0</v>
      </c>
      <c r="AK44" s="105">
        <v>0</v>
      </c>
      <c r="AL44" s="104">
        <v>1</v>
      </c>
      <c r="AM44" s="105">
        <v>0</v>
      </c>
      <c r="AN44" s="105">
        <v>1</v>
      </c>
      <c r="AO44" s="104">
        <v>0</v>
      </c>
      <c r="AP44" s="105">
        <v>0</v>
      </c>
      <c r="AQ44" s="105">
        <v>0</v>
      </c>
      <c r="AR44" s="104">
        <v>0</v>
      </c>
      <c r="AS44" s="105">
        <v>0</v>
      </c>
      <c r="AT44" s="105">
        <v>0</v>
      </c>
      <c r="AU44" s="104">
        <v>0</v>
      </c>
      <c r="AV44" s="105">
        <v>0</v>
      </c>
      <c r="AW44" s="105">
        <v>0</v>
      </c>
      <c r="AX44" s="2"/>
      <c r="AY44" s="2"/>
      <c r="AZ44" s="82">
        <f t="shared" si="2"/>
        <v>0</v>
      </c>
      <c r="BA44" s="82">
        <f t="shared" si="3"/>
        <v>0</v>
      </c>
      <c r="BB44" s="82">
        <f t="shared" si="4"/>
        <v>0</v>
      </c>
      <c r="BC44" s="82">
        <f t="shared" si="5"/>
        <v>0</v>
      </c>
      <c r="BD44" s="82">
        <f t="shared" si="6"/>
        <v>0</v>
      </c>
      <c r="BE44" s="82">
        <f t="shared" si="7"/>
        <v>0</v>
      </c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</row>
    <row r="45" spans="1:244" ht="15.75" customHeight="1">
      <c r="A45" s="31" t="s">
        <v>285</v>
      </c>
      <c r="B45" s="31">
        <v>30</v>
      </c>
      <c r="C45" s="31">
        <v>1607</v>
      </c>
      <c r="D45" s="31">
        <v>845</v>
      </c>
      <c r="E45" s="31">
        <v>762</v>
      </c>
      <c r="F45" s="119">
        <v>71</v>
      </c>
      <c r="G45" s="120">
        <v>45</v>
      </c>
      <c r="H45" s="105">
        <v>26</v>
      </c>
      <c r="I45" s="104">
        <v>1314</v>
      </c>
      <c r="J45" s="105">
        <v>625</v>
      </c>
      <c r="K45" s="105">
        <v>689</v>
      </c>
      <c r="L45" s="104">
        <v>222</v>
      </c>
      <c r="M45" s="105">
        <v>175</v>
      </c>
      <c r="N45" s="105">
        <v>47</v>
      </c>
      <c r="O45" s="126">
        <v>45</v>
      </c>
      <c r="P45" s="126">
        <v>24</v>
      </c>
      <c r="Q45" s="126">
        <v>21</v>
      </c>
      <c r="R45" s="104">
        <v>31</v>
      </c>
      <c r="S45" s="105">
        <v>21</v>
      </c>
      <c r="T45" s="105">
        <v>10</v>
      </c>
      <c r="U45" s="104">
        <v>0</v>
      </c>
      <c r="V45" s="105">
        <v>0</v>
      </c>
      <c r="W45" s="105">
        <v>0</v>
      </c>
      <c r="X45" s="31" t="s">
        <v>285</v>
      </c>
      <c r="Y45" s="31">
        <v>30</v>
      </c>
      <c r="Z45" s="104">
        <v>2</v>
      </c>
      <c r="AA45" s="105">
        <v>0</v>
      </c>
      <c r="AB45" s="120">
        <v>2</v>
      </c>
      <c r="AC45" s="104">
        <v>8</v>
      </c>
      <c r="AD45" s="105">
        <v>2</v>
      </c>
      <c r="AE45" s="105">
        <v>6</v>
      </c>
      <c r="AF45" s="133">
        <v>2</v>
      </c>
      <c r="AG45" s="133">
        <v>0</v>
      </c>
      <c r="AH45" s="133">
        <v>2</v>
      </c>
      <c r="AI45" s="104">
        <v>0</v>
      </c>
      <c r="AJ45" s="105">
        <v>0</v>
      </c>
      <c r="AK45" s="105">
        <v>0</v>
      </c>
      <c r="AL45" s="104">
        <v>2</v>
      </c>
      <c r="AM45" s="105">
        <v>0</v>
      </c>
      <c r="AN45" s="105">
        <v>2</v>
      </c>
      <c r="AO45" s="104">
        <v>0</v>
      </c>
      <c r="AP45" s="105">
        <v>0</v>
      </c>
      <c r="AQ45" s="105">
        <v>0</v>
      </c>
      <c r="AR45" s="104">
        <v>1</v>
      </c>
      <c r="AS45" s="105">
        <v>0</v>
      </c>
      <c r="AT45" s="105">
        <v>1</v>
      </c>
      <c r="AU45" s="104">
        <v>1</v>
      </c>
      <c r="AV45" s="105">
        <v>1</v>
      </c>
      <c r="AW45" s="105">
        <v>0</v>
      </c>
      <c r="AX45" s="2"/>
      <c r="AY45" s="2"/>
      <c r="AZ45" s="82">
        <f t="shared" si="2"/>
        <v>0</v>
      </c>
      <c r="BA45" s="82">
        <f t="shared" si="3"/>
        <v>0</v>
      </c>
      <c r="BB45" s="82">
        <f t="shared" si="4"/>
        <v>0</v>
      </c>
      <c r="BC45" s="82">
        <f t="shared" si="5"/>
        <v>0</v>
      </c>
      <c r="BD45" s="82">
        <f t="shared" si="6"/>
        <v>0</v>
      </c>
      <c r="BE45" s="82">
        <f t="shared" si="7"/>
        <v>0</v>
      </c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</row>
    <row r="46" spans="1:244">
      <c r="A46" s="121" t="s">
        <v>130</v>
      </c>
      <c r="B46" s="121"/>
      <c r="C46" s="121"/>
      <c r="D46" s="725" t="s">
        <v>317</v>
      </c>
      <c r="E46" s="726"/>
      <c r="F46" s="726"/>
      <c r="G46" s="726"/>
      <c r="H46" s="726"/>
      <c r="I46" s="726"/>
      <c r="J46" s="726"/>
      <c r="K46" s="726"/>
      <c r="L46" s="726"/>
      <c r="M46" s="726"/>
      <c r="N46" s="726"/>
      <c r="O46" s="726"/>
      <c r="P46" s="726"/>
      <c r="Q46" s="131"/>
      <c r="R46" s="44"/>
      <c r="S46" s="44"/>
      <c r="T46" s="44"/>
      <c r="U46" s="5"/>
      <c r="V46" s="5"/>
      <c r="W46" s="5"/>
      <c r="X46" s="44"/>
      <c r="Y46" s="44"/>
      <c r="Z46" s="44"/>
      <c r="AA46" s="44"/>
      <c r="AB46" s="44"/>
      <c r="AC46" s="44"/>
      <c r="AD46" s="44"/>
      <c r="AE46" s="5"/>
      <c r="AF46" s="44"/>
      <c r="AG46" s="44"/>
      <c r="AH46" s="44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</row>
    <row r="47" spans="1:244">
      <c r="A47" s="122"/>
      <c r="B47" s="122"/>
      <c r="C47" s="5"/>
      <c r="D47" s="727"/>
      <c r="E47" s="727"/>
      <c r="F47" s="727"/>
      <c r="G47" s="727"/>
      <c r="H47" s="727"/>
      <c r="I47" s="727"/>
      <c r="J47" s="727"/>
      <c r="K47" s="727"/>
      <c r="L47" s="727"/>
      <c r="M47" s="727"/>
      <c r="N47" s="727"/>
      <c r="O47" s="727"/>
      <c r="P47" s="727"/>
      <c r="Q47" s="131"/>
      <c r="R47" s="44"/>
      <c r="S47" s="44"/>
      <c r="T47" s="44"/>
      <c r="U47" s="5"/>
      <c r="V47" s="5"/>
      <c r="W47" s="5"/>
      <c r="X47" s="44"/>
      <c r="Y47" s="44"/>
      <c r="Z47" s="15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</row>
    <row r="48" spans="1:244" ht="14.25">
      <c r="A48" s="80"/>
      <c r="B48" s="52"/>
      <c r="C48" s="5"/>
      <c r="D48" s="44" t="s">
        <v>318</v>
      </c>
      <c r="Z48" s="134"/>
      <c r="AA48" s="44"/>
      <c r="AC48" s="15"/>
      <c r="AD48" s="15"/>
      <c r="AE48" s="52"/>
      <c r="AF48" s="15"/>
      <c r="AG48" s="52"/>
      <c r="AH48" s="52"/>
      <c r="AI48" s="42"/>
      <c r="AJ48" s="42"/>
      <c r="AK48" s="42"/>
      <c r="AL48" s="49"/>
      <c r="AM48" s="49"/>
      <c r="AN48" s="69"/>
      <c r="AO48" s="69"/>
      <c r="AP48" s="52"/>
      <c r="AQ48" s="52"/>
      <c r="AR48" s="70"/>
      <c r="AS48" s="70"/>
      <c r="AT48" s="70"/>
      <c r="AU48" s="106"/>
      <c r="AV48" s="106"/>
    </row>
    <row r="49" spans="1:49" ht="14.25">
      <c r="A49" s="123"/>
      <c r="B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44"/>
      <c r="Q49" s="44"/>
      <c r="R49" s="44"/>
      <c r="S49" s="44"/>
      <c r="Y49" s="2"/>
      <c r="Z49" s="15"/>
      <c r="AA49" s="15"/>
      <c r="AB49" s="52"/>
      <c r="AC49" s="51"/>
      <c r="AD49" s="59"/>
      <c r="AE49" s="59"/>
      <c r="AF49" s="15"/>
      <c r="AG49" s="15"/>
      <c r="AH49" s="15"/>
      <c r="AI49" s="49"/>
      <c r="AJ49" s="49"/>
      <c r="AK49" s="69"/>
      <c r="AL49" s="69"/>
      <c r="AM49" s="52"/>
      <c r="AN49" s="52"/>
      <c r="AO49" s="44"/>
      <c r="AP49" s="50"/>
      <c r="AQ49" s="50"/>
      <c r="AR49" s="70"/>
      <c r="AS49" s="70"/>
      <c r="AT49" s="70"/>
      <c r="AU49" s="107"/>
      <c r="AV49" s="107"/>
    </row>
    <row r="50" spans="1:49" ht="14.25">
      <c r="A50" s="123"/>
      <c r="B50" s="12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Y50" s="2"/>
      <c r="Z50" s="50"/>
      <c r="AA50" s="51"/>
      <c r="AB50" s="50"/>
      <c r="AC50" s="51"/>
      <c r="AD50" s="50"/>
      <c r="AE50" s="50"/>
      <c r="AF50" s="42"/>
      <c r="AG50" s="42"/>
      <c r="AH50" s="42"/>
      <c r="AI50" s="49"/>
      <c r="AJ50" s="49"/>
      <c r="AK50" s="69"/>
      <c r="AL50" s="69"/>
      <c r="AM50" s="52"/>
      <c r="AN50" s="52"/>
      <c r="AO50" s="44"/>
      <c r="AP50" s="59"/>
      <c r="AQ50" s="59"/>
      <c r="AR50" s="70"/>
      <c r="AS50" s="70"/>
      <c r="AT50" s="70"/>
      <c r="AU50" s="107"/>
      <c r="AV50" s="107"/>
    </row>
    <row r="51" spans="1:49" ht="14.25">
      <c r="A51" s="80"/>
      <c r="B51" s="2"/>
      <c r="F51" s="52"/>
      <c r="G51" s="52"/>
      <c r="H51" s="59"/>
      <c r="I51" s="59"/>
      <c r="J51" s="59"/>
      <c r="K51" s="59"/>
      <c r="L51" s="59"/>
      <c r="M51" s="59"/>
      <c r="N51" s="59"/>
      <c r="Y51" s="2"/>
      <c r="Z51" s="2"/>
      <c r="AA51" s="51"/>
      <c r="AB51" s="50"/>
      <c r="AC51" s="51"/>
      <c r="AD51" s="50"/>
      <c r="AE51" s="50"/>
      <c r="AF51" s="51"/>
      <c r="AG51" s="51"/>
      <c r="AH51" s="51"/>
      <c r="AI51" s="63"/>
      <c r="AJ51" s="63"/>
      <c r="AK51" s="63"/>
      <c r="AL51" s="63"/>
      <c r="AM51" s="52"/>
      <c r="AN51" s="52"/>
      <c r="AO51" s="2"/>
      <c r="AP51" s="50"/>
      <c r="AQ51" s="50"/>
      <c r="AR51" s="70"/>
      <c r="AS51" s="70"/>
      <c r="AT51" s="70"/>
      <c r="AU51" s="107"/>
      <c r="AV51" s="107"/>
    </row>
    <row r="52" spans="1:49" ht="14.25">
      <c r="A52" s="80"/>
      <c r="B52" s="124"/>
      <c r="F52" s="50"/>
      <c r="G52" s="50"/>
      <c r="H52" s="50"/>
      <c r="I52" s="50"/>
      <c r="J52" s="50"/>
      <c r="K52" s="50"/>
      <c r="L52" s="50"/>
      <c r="M52" s="50"/>
      <c r="N52" s="50"/>
      <c r="Y52" s="2"/>
      <c r="Z52" s="2"/>
      <c r="AA52" s="51"/>
      <c r="AB52" s="52"/>
      <c r="AC52" s="51"/>
      <c r="AD52" s="50"/>
      <c r="AE52" s="50"/>
      <c r="AF52" s="51"/>
      <c r="AG52" s="51"/>
      <c r="AH52" s="51"/>
      <c r="AI52" s="64"/>
      <c r="AJ52" s="64"/>
      <c r="AK52" s="64"/>
      <c r="AL52" s="64"/>
      <c r="AM52" s="52"/>
      <c r="AN52" s="52"/>
      <c r="AO52" s="2"/>
      <c r="AP52" s="59"/>
      <c r="AQ52" s="59"/>
      <c r="AR52" s="70"/>
      <c r="AS52" s="70"/>
      <c r="AT52" s="70"/>
      <c r="AU52" s="107"/>
      <c r="AV52" s="107"/>
    </row>
    <row r="53" spans="1:49" ht="14.25">
      <c r="B53" s="52"/>
      <c r="F53" s="52"/>
      <c r="G53" s="52"/>
      <c r="H53" s="50"/>
      <c r="I53" s="50"/>
      <c r="J53" s="50"/>
      <c r="K53" s="50"/>
      <c r="L53" s="50"/>
      <c r="M53" s="50"/>
      <c r="N53" s="50"/>
      <c r="Y53" s="2"/>
      <c r="Z53" s="51"/>
      <c r="AA53" s="51"/>
      <c r="AB53" s="50"/>
      <c r="AC53" s="51"/>
      <c r="AD53" s="59"/>
      <c r="AE53" s="59"/>
      <c r="AF53" s="51"/>
      <c r="AG53" s="51"/>
      <c r="AH53" s="51"/>
      <c r="AI53" s="64"/>
      <c r="AJ53" s="64"/>
      <c r="AK53" s="64"/>
      <c r="AL53" s="64"/>
      <c r="AM53" s="52"/>
      <c r="AN53" s="52"/>
      <c r="AO53" s="2"/>
      <c r="AP53" s="80"/>
      <c r="AQ53" s="80"/>
      <c r="AR53" s="70"/>
      <c r="AS53" s="70"/>
      <c r="AT53" s="70"/>
      <c r="AU53" s="107"/>
      <c r="AV53" s="107"/>
    </row>
    <row r="54" spans="1:49" ht="15" customHeight="1">
      <c r="F54" s="50"/>
      <c r="G54" s="50"/>
      <c r="H54" s="59"/>
      <c r="I54" s="59"/>
      <c r="J54" s="59"/>
      <c r="K54" s="59"/>
      <c r="L54" s="59"/>
      <c r="M54" s="59"/>
      <c r="N54" s="59"/>
      <c r="X54" s="81"/>
      <c r="Y54" s="81"/>
      <c r="Z54" s="52"/>
      <c r="AA54" s="52"/>
      <c r="AB54" s="51"/>
      <c r="AC54" s="316"/>
      <c r="AD54" s="51"/>
      <c r="AE54" s="51"/>
      <c r="AF54" s="51"/>
      <c r="AG54" s="51"/>
      <c r="AH54" s="51"/>
      <c r="AI54" s="64"/>
      <c r="AJ54" s="64"/>
      <c r="AK54" s="64"/>
      <c r="AL54" s="64"/>
      <c r="AM54" s="52"/>
      <c r="AN54" s="52"/>
      <c r="AO54" s="52"/>
      <c r="AP54" s="81"/>
      <c r="AQ54" s="81"/>
      <c r="AR54" s="81"/>
      <c r="AS54" s="81"/>
      <c r="AT54" s="81"/>
      <c r="AU54" s="81"/>
      <c r="AV54" s="81"/>
      <c r="AW54" s="81"/>
    </row>
    <row r="55" spans="1:49" ht="14.25">
      <c r="Z55" s="2"/>
      <c r="AA55" s="2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</row>
  </sheetData>
  <mergeCells count="64">
    <mergeCell ref="V1:W1"/>
    <mergeCell ref="AT1:AW1"/>
    <mergeCell ref="E4:S4"/>
    <mergeCell ref="B8:F8"/>
    <mergeCell ref="E9:K9"/>
    <mergeCell ref="O9:Q9"/>
    <mergeCell ref="G12:H12"/>
    <mergeCell ref="J12:K12"/>
    <mergeCell ref="M12:N12"/>
    <mergeCell ref="P12:Q12"/>
    <mergeCell ref="S12:T12"/>
    <mergeCell ref="O12:O14"/>
    <mergeCell ref="P13:P14"/>
    <mergeCell ref="Q13:Q14"/>
    <mergeCell ref="R12:R14"/>
    <mergeCell ref="S13:S14"/>
    <mergeCell ref="T13:T14"/>
    <mergeCell ref="AA12:AB12"/>
    <mergeCell ref="AD12:AE12"/>
    <mergeCell ref="AG12:AH12"/>
    <mergeCell ref="AP12:AQ12"/>
    <mergeCell ref="Z12:Z14"/>
    <mergeCell ref="AA13:AA14"/>
    <mergeCell ref="AB13:AB14"/>
    <mergeCell ref="AC12:AC14"/>
    <mergeCell ref="AD13:AD14"/>
    <mergeCell ref="AE13:AE14"/>
    <mergeCell ref="AF12:AF14"/>
    <mergeCell ref="AG13:AG14"/>
    <mergeCell ref="AH13:AH14"/>
    <mergeCell ref="AI13:AI14"/>
    <mergeCell ref="AL13:AL14"/>
    <mergeCell ref="AV12:AW12"/>
    <mergeCell ref="A11:A14"/>
    <mergeCell ref="B11:B14"/>
    <mergeCell ref="C11:C14"/>
    <mergeCell ref="D12:D14"/>
    <mergeCell ref="E12:E14"/>
    <mergeCell ref="F12:F14"/>
    <mergeCell ref="G13:G14"/>
    <mergeCell ref="H13:H14"/>
    <mergeCell ref="I12:I14"/>
    <mergeCell ref="J13:J14"/>
    <mergeCell ref="K13:K14"/>
    <mergeCell ref="L12:L14"/>
    <mergeCell ref="M13:M14"/>
    <mergeCell ref="N13:N14"/>
    <mergeCell ref="V12:W12"/>
    <mergeCell ref="AT13:AT14"/>
    <mergeCell ref="AU12:AU14"/>
    <mergeCell ref="AV13:AV14"/>
    <mergeCell ref="AW13:AW14"/>
    <mergeCell ref="D46:P47"/>
    <mergeCell ref="AO12:AO14"/>
    <mergeCell ref="AP13:AP14"/>
    <mergeCell ref="AQ13:AQ14"/>
    <mergeCell ref="AR12:AR14"/>
    <mergeCell ref="AS13:AS14"/>
    <mergeCell ref="U12:U14"/>
    <mergeCell ref="V13:V14"/>
    <mergeCell ref="W13:W14"/>
    <mergeCell ref="X11:X14"/>
    <mergeCell ref="Y11:Y14"/>
    <mergeCell ref="AS12:AT12"/>
  </mergeCells>
  <printOptions horizontalCentered="1"/>
  <pageMargins left="0.2" right="0.2" top="0.82" bottom="0.25" header="0.3" footer="0.3"/>
  <pageSetup paperSize="9" scale="54" orientation="landscape" r:id="rId1"/>
  <colBreaks count="1" manualBreakCount="1">
    <brk id="23" max="57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HV115"/>
  <sheetViews>
    <sheetView view="pageBreakPreview" topLeftCell="A70" zoomScale="85" zoomScaleNormal="100" zoomScaleSheetLayoutView="85" workbookViewId="0">
      <selection activeCell="F126" sqref="F126"/>
    </sheetView>
  </sheetViews>
  <sheetFormatPr defaultColWidth="7.42578125" defaultRowHeight="11.25"/>
  <cols>
    <col min="1" max="1" width="42.5703125" style="145" customWidth="1"/>
    <col min="2" max="2" width="17.140625" style="145" customWidth="1"/>
    <col min="3" max="3" width="50.140625" style="145" customWidth="1"/>
    <col min="4" max="4" width="4.42578125" style="146" customWidth="1"/>
    <col min="5" max="7" width="8" style="146" customWidth="1"/>
    <col min="8" max="8" width="9.5703125" style="146" customWidth="1"/>
    <col min="9" max="9" width="8" style="146" customWidth="1"/>
    <col min="10" max="10" width="8.42578125" style="146" customWidth="1"/>
    <col min="11" max="11" width="10.42578125" style="146" customWidth="1"/>
    <col min="12" max="13" width="9.42578125" style="146" customWidth="1"/>
    <col min="14" max="14" width="10.42578125" style="146" customWidth="1"/>
    <col min="15" max="16" width="9.42578125" style="146" customWidth="1"/>
    <col min="17" max="17" width="9" style="146" customWidth="1"/>
    <col min="18" max="172" width="4.28515625" style="146" customWidth="1"/>
    <col min="173" max="173" width="5.85546875" style="146" customWidth="1"/>
    <col min="174" max="174" width="11.7109375" style="146" customWidth="1"/>
    <col min="175" max="181" width="6.42578125" style="146" customWidth="1"/>
    <col min="182" max="182" width="7.140625" style="146" customWidth="1"/>
    <col min="183" max="183" width="6.42578125" style="146" customWidth="1"/>
    <col min="184" max="184" width="5.7109375" style="146" customWidth="1"/>
    <col min="185" max="185" width="6.42578125" style="146" customWidth="1"/>
    <col min="186" max="186" width="5.85546875" style="146" customWidth="1"/>
    <col min="187" max="187" width="7" style="146" customWidth="1"/>
    <col min="188" max="188" width="6.7109375" style="146" customWidth="1"/>
    <col min="189" max="189" width="6.42578125" style="146" customWidth="1"/>
    <col min="190" max="192" width="8.140625" style="146" customWidth="1"/>
    <col min="193" max="199" width="10.42578125" style="146" customWidth="1"/>
    <col min="200" max="200" width="7" style="146" customWidth="1"/>
    <col min="201" max="201" width="6.85546875" style="146" customWidth="1"/>
    <col min="202" max="202" width="6.42578125" style="146" customWidth="1"/>
    <col min="203" max="203" width="6.85546875" style="146" customWidth="1"/>
    <col min="204" max="204" width="6.7109375" style="146" customWidth="1"/>
    <col min="205" max="205" width="6.42578125" style="146" customWidth="1"/>
    <col min="206" max="206" width="5.140625" style="146" customWidth="1"/>
    <col min="207" max="207" width="5.7109375" style="146" customWidth="1"/>
    <col min="208" max="208" width="5.42578125" style="146" customWidth="1"/>
    <col min="209" max="209" width="6.28515625" style="146" customWidth="1"/>
    <col min="210" max="210" width="5.140625" style="146" customWidth="1"/>
    <col min="211" max="213" width="7.42578125" style="146" customWidth="1"/>
    <col min="214" max="16384" width="7.42578125" style="147"/>
  </cols>
  <sheetData>
    <row r="1" spans="1:230" ht="32.25" customHeight="1">
      <c r="A1" s="148"/>
      <c r="B1" s="148"/>
      <c r="C1" s="148"/>
      <c r="D1" s="144"/>
      <c r="E1" s="147"/>
      <c r="F1" s="147"/>
      <c r="G1" s="147"/>
      <c r="H1" s="147"/>
      <c r="I1" s="147"/>
      <c r="J1" s="147"/>
      <c r="K1" s="147"/>
      <c r="L1" s="147"/>
      <c r="M1" s="147"/>
      <c r="N1" s="741" t="s">
        <v>319</v>
      </c>
      <c r="O1" s="741"/>
      <c r="P1" s="741"/>
      <c r="Q1" s="147"/>
      <c r="R1" s="147"/>
      <c r="S1" s="147"/>
      <c r="T1" s="147"/>
      <c r="U1" s="147"/>
      <c r="V1" s="147"/>
      <c r="W1" s="147"/>
      <c r="X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</row>
    <row r="2" spans="1:230" ht="19.5" customHeight="1">
      <c r="A2" s="148"/>
      <c r="B2" s="148"/>
      <c r="C2" s="148"/>
      <c r="D2" s="144"/>
      <c r="E2" s="147"/>
      <c r="F2" s="147"/>
      <c r="G2" s="147"/>
      <c r="H2" s="147"/>
      <c r="I2" s="147"/>
      <c r="J2" s="147"/>
      <c r="K2" s="147"/>
      <c r="L2" s="147"/>
      <c r="M2" s="147"/>
      <c r="N2" s="144"/>
      <c r="O2" s="144"/>
      <c r="P2" s="144"/>
      <c r="Q2" s="147"/>
      <c r="R2" s="147"/>
      <c r="S2" s="147"/>
      <c r="T2" s="147"/>
      <c r="U2" s="147"/>
      <c r="V2" s="147"/>
      <c r="W2" s="147"/>
      <c r="X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</row>
    <row r="3" spans="1:230" ht="19.5" customHeight="1">
      <c r="A3" s="148"/>
      <c r="B3" s="148"/>
      <c r="C3" s="148"/>
      <c r="D3" s="144"/>
      <c r="E3" s="147"/>
      <c r="F3" s="147"/>
      <c r="G3" s="147"/>
      <c r="H3" s="147"/>
      <c r="I3" s="147"/>
      <c r="J3" s="147"/>
      <c r="K3" s="147"/>
      <c r="L3" s="147"/>
      <c r="M3" s="147"/>
      <c r="N3" s="144"/>
      <c r="O3" s="144"/>
      <c r="P3" s="144"/>
      <c r="Q3" s="147"/>
      <c r="R3" s="147"/>
      <c r="S3" s="147"/>
      <c r="T3" s="147"/>
      <c r="U3" s="147"/>
      <c r="V3" s="147"/>
      <c r="W3" s="147"/>
      <c r="X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</row>
    <row r="4" spans="1:230" ht="57.75" customHeight="1">
      <c r="B4" s="742" t="s">
        <v>320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150"/>
      <c r="P4" s="150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</row>
    <row r="5" spans="1:230" ht="28.5" customHeight="1">
      <c r="A5" s="149"/>
      <c r="B5" s="149"/>
      <c r="C5" s="149"/>
      <c r="D5" s="150"/>
      <c r="E5" s="535"/>
      <c r="F5" s="535"/>
      <c r="G5" s="535"/>
      <c r="H5" s="535"/>
      <c r="I5" s="535"/>
      <c r="J5" s="535"/>
      <c r="K5" s="535"/>
      <c r="L5" s="535"/>
      <c r="M5" s="535"/>
      <c r="N5" s="150"/>
      <c r="O5" s="150"/>
      <c r="P5" s="150"/>
    </row>
    <row r="6" spans="1:230" ht="19.5" customHeight="1">
      <c r="A6" s="151"/>
      <c r="B6" s="151"/>
      <c r="C6" s="151"/>
      <c r="D6" s="152"/>
      <c r="E6" s="536"/>
      <c r="F6" s="536"/>
      <c r="G6" s="536"/>
      <c r="H6" s="536"/>
      <c r="I6" s="536"/>
      <c r="J6" s="536"/>
      <c r="K6" s="536"/>
      <c r="L6" s="536"/>
      <c r="M6" s="536"/>
      <c r="N6" s="152"/>
      <c r="O6" s="152"/>
      <c r="P6" s="152"/>
    </row>
    <row r="7" spans="1:230" ht="34.5" customHeight="1">
      <c r="A7" s="153"/>
      <c r="B7" s="153"/>
      <c r="C7" s="153"/>
      <c r="D7" s="154"/>
      <c r="E7" s="529"/>
      <c r="F7" s="529"/>
      <c r="G7" s="529"/>
      <c r="H7" s="529"/>
      <c r="I7" s="529"/>
      <c r="J7" s="529"/>
      <c r="M7" s="529"/>
      <c r="N7" s="154"/>
      <c r="O7" s="154"/>
      <c r="P7" s="154"/>
    </row>
    <row r="8" spans="1:230" ht="18" customHeight="1">
      <c r="A8" s="155"/>
      <c r="B8" s="155"/>
      <c r="C8" s="155"/>
      <c r="D8" s="156"/>
      <c r="E8" s="530"/>
      <c r="F8" s="147"/>
      <c r="G8" s="147"/>
      <c r="H8" s="147"/>
      <c r="I8" s="147"/>
      <c r="J8" s="147"/>
      <c r="K8" s="147"/>
      <c r="L8" s="147"/>
      <c r="M8" s="147"/>
      <c r="N8" s="144"/>
      <c r="O8" s="144"/>
      <c r="P8" s="144"/>
    </row>
    <row r="9" spans="1:230">
      <c r="A9" s="738" t="s">
        <v>138</v>
      </c>
      <c r="B9" s="738" t="s">
        <v>139</v>
      </c>
      <c r="C9" s="738" t="s">
        <v>321</v>
      </c>
      <c r="D9" s="738" t="s">
        <v>5</v>
      </c>
      <c r="E9" s="745" t="s">
        <v>299</v>
      </c>
      <c r="F9" s="743"/>
      <c r="G9" s="743"/>
      <c r="H9" s="743"/>
      <c r="I9" s="743"/>
      <c r="J9" s="743"/>
      <c r="K9" s="743"/>
      <c r="L9" s="743"/>
      <c r="M9" s="743"/>
      <c r="N9" s="743"/>
      <c r="O9" s="743"/>
      <c r="P9" s="744"/>
    </row>
    <row r="10" spans="1:230" ht="18" customHeight="1">
      <c r="A10" s="739"/>
      <c r="B10" s="739"/>
      <c r="C10" s="739"/>
      <c r="D10" s="739"/>
      <c r="E10" s="746"/>
      <c r="F10" s="748" t="s">
        <v>117</v>
      </c>
      <c r="G10" s="748" t="s">
        <v>119</v>
      </c>
      <c r="H10" s="745" t="s">
        <v>16</v>
      </c>
      <c r="I10" s="532"/>
      <c r="J10" s="533"/>
      <c r="K10" s="745" t="s">
        <v>15</v>
      </c>
      <c r="L10" s="160"/>
      <c r="M10" s="533"/>
      <c r="N10" s="750" t="s">
        <v>17</v>
      </c>
      <c r="O10" s="160"/>
      <c r="P10" s="161"/>
    </row>
    <row r="11" spans="1:230" ht="20.25" customHeight="1">
      <c r="A11" s="740"/>
      <c r="B11" s="740"/>
      <c r="C11" s="740"/>
      <c r="D11" s="740"/>
      <c r="E11" s="747"/>
      <c r="F11" s="748"/>
      <c r="G11" s="748"/>
      <c r="H11" s="747"/>
      <c r="I11" s="531" t="s">
        <v>117</v>
      </c>
      <c r="J11" s="531" t="s">
        <v>119</v>
      </c>
      <c r="K11" s="749"/>
      <c r="L11" s="531" t="s">
        <v>117</v>
      </c>
      <c r="M11" s="531" t="s">
        <v>119</v>
      </c>
      <c r="N11" s="740"/>
      <c r="O11" s="157" t="s">
        <v>117</v>
      </c>
      <c r="P11" s="162" t="s">
        <v>119</v>
      </c>
    </row>
    <row r="12" spans="1:230" s="141" customFormat="1" ht="27" customHeight="1">
      <c r="A12" s="157" t="s">
        <v>31</v>
      </c>
      <c r="B12" s="158" t="s">
        <v>32</v>
      </c>
      <c r="C12" s="157" t="s">
        <v>147</v>
      </c>
      <c r="D12" s="157" t="s">
        <v>322</v>
      </c>
      <c r="E12" s="534">
        <v>1</v>
      </c>
      <c r="F12" s="534">
        <v>2</v>
      </c>
      <c r="G12" s="534">
        <v>3</v>
      </c>
      <c r="H12" s="534">
        <v>4</v>
      </c>
      <c r="I12" s="534">
        <v>5</v>
      </c>
      <c r="J12" s="534">
        <v>6</v>
      </c>
      <c r="K12" s="534">
        <v>7</v>
      </c>
      <c r="L12" s="534">
        <v>8</v>
      </c>
      <c r="M12" s="534">
        <v>9</v>
      </c>
      <c r="N12" s="159">
        <v>10</v>
      </c>
      <c r="O12" s="159">
        <v>11</v>
      </c>
      <c r="P12" s="159">
        <v>12</v>
      </c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</row>
    <row r="13" spans="1:230" s="142" customFormat="1" ht="12" customHeight="1">
      <c r="A13" s="734" t="s">
        <v>323</v>
      </c>
      <c r="B13" s="735"/>
      <c r="C13" s="736"/>
      <c r="D13" s="514">
        <v>1</v>
      </c>
      <c r="E13" s="538">
        <f t="shared" ref="E13:P13" si="0">E14+E30+E32+E37+E44+E90+E99+E103</f>
        <v>22358</v>
      </c>
      <c r="F13" s="538">
        <f t="shared" si="0"/>
        <v>13810</v>
      </c>
      <c r="G13" s="538">
        <f t="shared" si="0"/>
        <v>8548</v>
      </c>
      <c r="H13" s="538">
        <v>1435</v>
      </c>
      <c r="I13" s="538">
        <v>982</v>
      </c>
      <c r="J13" s="538">
        <v>453</v>
      </c>
      <c r="K13" s="538">
        <v>19431</v>
      </c>
      <c r="L13" s="538">
        <v>11703</v>
      </c>
      <c r="M13" s="538">
        <v>7728</v>
      </c>
      <c r="N13" s="515">
        <f t="shared" si="0"/>
        <v>1492</v>
      </c>
      <c r="O13" s="515">
        <f t="shared" si="0"/>
        <v>1125</v>
      </c>
      <c r="P13" s="515">
        <f t="shared" si="0"/>
        <v>367</v>
      </c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</row>
    <row r="14" spans="1:230" s="143" customFormat="1" ht="12" customHeight="1">
      <c r="A14" s="737" t="s">
        <v>149</v>
      </c>
      <c r="B14" s="735"/>
      <c r="C14" s="736"/>
      <c r="D14" s="516">
        <v>2</v>
      </c>
      <c r="E14" s="537">
        <f>SUM(E15:E29)</f>
        <v>1220</v>
      </c>
      <c r="F14" s="537">
        <f t="shared" ref="F14:N14" si="1">SUM(F15:F29)</f>
        <v>616</v>
      </c>
      <c r="G14" s="537">
        <f t="shared" si="1"/>
        <v>604</v>
      </c>
      <c r="H14" s="537">
        <f t="shared" si="1"/>
        <v>80</v>
      </c>
      <c r="I14" s="537">
        <f t="shared" si="1"/>
        <v>30</v>
      </c>
      <c r="J14" s="537">
        <f t="shared" si="1"/>
        <v>50</v>
      </c>
      <c r="K14" s="537">
        <f t="shared" si="1"/>
        <v>1104</v>
      </c>
      <c r="L14" s="537">
        <f t="shared" si="1"/>
        <v>550</v>
      </c>
      <c r="M14" s="537">
        <f t="shared" si="1"/>
        <v>554</v>
      </c>
      <c r="N14" s="537">
        <f t="shared" si="1"/>
        <v>36</v>
      </c>
      <c r="O14" s="517">
        <f t="shared" ref="O14:P14" si="2">SUM(O15:O29)</f>
        <v>36</v>
      </c>
      <c r="P14" s="517">
        <f t="shared" si="2"/>
        <v>0</v>
      </c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  <c r="DT14" s="165"/>
      <c r="DU14" s="165"/>
      <c r="DV14" s="165"/>
      <c r="DW14" s="165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65"/>
      <c r="EW14" s="165"/>
      <c r="EX14" s="165"/>
      <c r="EY14" s="165"/>
      <c r="EZ14" s="165"/>
      <c r="FA14" s="165"/>
      <c r="FB14" s="165"/>
      <c r="FC14" s="165"/>
      <c r="FD14" s="165"/>
      <c r="FE14" s="165"/>
      <c r="FF14" s="165"/>
      <c r="FG14" s="165"/>
      <c r="FH14" s="165"/>
      <c r="FI14" s="165"/>
      <c r="FJ14" s="165"/>
      <c r="FK14" s="165"/>
      <c r="FL14" s="165"/>
      <c r="FM14" s="165"/>
      <c r="FN14" s="165"/>
      <c r="FO14" s="165"/>
      <c r="FP14" s="165"/>
      <c r="FQ14" s="165"/>
      <c r="FR14" s="165"/>
      <c r="FS14" s="165"/>
      <c r="FT14" s="165"/>
      <c r="FU14" s="165"/>
      <c r="FV14" s="165"/>
      <c r="FW14" s="165"/>
      <c r="FX14" s="165"/>
      <c r="FY14" s="165"/>
      <c r="FZ14" s="165"/>
      <c r="GA14" s="165"/>
      <c r="GB14" s="165"/>
      <c r="GC14" s="165"/>
      <c r="GD14" s="165"/>
      <c r="GE14" s="165"/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165"/>
      <c r="GY14" s="165"/>
      <c r="GZ14" s="165"/>
      <c r="HA14" s="165"/>
      <c r="HB14" s="165"/>
      <c r="HC14" s="165"/>
      <c r="HD14" s="165"/>
      <c r="HE14" s="165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</row>
    <row r="15" spans="1:230" ht="12" customHeight="1">
      <c r="A15" s="518" t="s">
        <v>150</v>
      </c>
      <c r="B15" s="473">
        <v>21513</v>
      </c>
      <c r="C15" s="519" t="s">
        <v>151</v>
      </c>
      <c r="D15" s="520">
        <v>3</v>
      </c>
      <c r="E15" s="521">
        <v>31</v>
      </c>
      <c r="F15" s="521">
        <v>11</v>
      </c>
      <c r="G15" s="521">
        <v>20</v>
      </c>
      <c r="H15" s="521">
        <v>27</v>
      </c>
      <c r="I15" s="521">
        <v>11</v>
      </c>
      <c r="J15" s="521">
        <v>16</v>
      </c>
      <c r="K15" s="521">
        <v>4</v>
      </c>
      <c r="L15" s="521">
        <v>0</v>
      </c>
      <c r="M15" s="521">
        <v>4</v>
      </c>
      <c r="N15" s="521">
        <v>0</v>
      </c>
      <c r="O15" s="521"/>
      <c r="P15" s="521"/>
      <c r="R15" s="165"/>
      <c r="S15" s="165"/>
      <c r="T15" s="165"/>
    </row>
    <row r="16" spans="1:230" s="143" customFormat="1" ht="12" customHeight="1">
      <c r="A16" s="518" t="s">
        <v>150</v>
      </c>
      <c r="B16" s="473">
        <v>21401</v>
      </c>
      <c r="C16" s="519" t="s">
        <v>152</v>
      </c>
      <c r="D16" s="520">
        <v>4</v>
      </c>
      <c r="E16" s="521">
        <v>111</v>
      </c>
      <c r="F16" s="521">
        <v>50</v>
      </c>
      <c r="G16" s="521">
        <v>61</v>
      </c>
      <c r="H16" s="521">
        <v>0</v>
      </c>
      <c r="I16" s="521">
        <v>0</v>
      </c>
      <c r="J16" s="521">
        <v>0</v>
      </c>
      <c r="K16" s="521">
        <v>111</v>
      </c>
      <c r="L16" s="521">
        <v>50</v>
      </c>
      <c r="M16" s="521">
        <v>61</v>
      </c>
      <c r="N16" s="521">
        <v>0</v>
      </c>
      <c r="O16" s="521">
        <v>0</v>
      </c>
      <c r="P16" s="521">
        <v>0</v>
      </c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</row>
    <row r="17" spans="1:230" ht="12" customHeight="1">
      <c r="A17" s="518" t="s">
        <v>150</v>
      </c>
      <c r="B17" s="473">
        <v>21101</v>
      </c>
      <c r="C17" s="519" t="s">
        <v>153</v>
      </c>
      <c r="D17" s="520">
        <v>5</v>
      </c>
      <c r="E17" s="521">
        <v>26</v>
      </c>
      <c r="F17" s="521">
        <v>15</v>
      </c>
      <c r="G17" s="521">
        <v>11</v>
      </c>
      <c r="H17" s="521">
        <v>0</v>
      </c>
      <c r="I17" s="521">
        <v>0</v>
      </c>
      <c r="J17" s="521">
        <v>0</v>
      </c>
      <c r="K17" s="521">
        <v>26</v>
      </c>
      <c r="L17" s="521">
        <v>15</v>
      </c>
      <c r="M17" s="521">
        <v>11</v>
      </c>
      <c r="N17" s="521">
        <v>0</v>
      </c>
      <c r="O17" s="521"/>
      <c r="P17" s="521"/>
      <c r="R17" s="165"/>
      <c r="S17" s="165"/>
      <c r="T17" s="165"/>
    </row>
    <row r="18" spans="1:230" s="144" customFormat="1" ht="12" customHeight="1">
      <c r="A18" s="518" t="s">
        <v>150</v>
      </c>
      <c r="B18" s="473">
        <v>23103</v>
      </c>
      <c r="C18" s="519" t="s">
        <v>154</v>
      </c>
      <c r="D18" s="520">
        <v>6</v>
      </c>
      <c r="E18" s="521">
        <v>19</v>
      </c>
      <c r="F18" s="521">
        <v>2</v>
      </c>
      <c r="G18" s="521">
        <v>17</v>
      </c>
      <c r="H18" s="521">
        <v>0</v>
      </c>
      <c r="I18" s="521">
        <v>0</v>
      </c>
      <c r="J18" s="521">
        <v>0</v>
      </c>
      <c r="K18" s="521">
        <v>19</v>
      </c>
      <c r="L18" s="521">
        <v>2</v>
      </c>
      <c r="M18" s="521">
        <v>17</v>
      </c>
      <c r="N18" s="521">
        <v>0</v>
      </c>
      <c r="O18" s="521"/>
      <c r="P18" s="521"/>
      <c r="Q18" s="146"/>
      <c r="R18" s="165"/>
      <c r="S18" s="165"/>
      <c r="T18" s="165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</row>
    <row r="19" spans="1:230" s="144" customFormat="1" ht="12" customHeight="1">
      <c r="A19" s="518" t="s">
        <v>150</v>
      </c>
      <c r="B19" s="473">
        <v>21204</v>
      </c>
      <c r="C19" s="519" t="s">
        <v>156</v>
      </c>
      <c r="D19" s="520">
        <v>7</v>
      </c>
      <c r="E19" s="521">
        <v>9</v>
      </c>
      <c r="F19" s="521">
        <v>5</v>
      </c>
      <c r="G19" s="521">
        <v>4</v>
      </c>
      <c r="H19" s="521">
        <v>9</v>
      </c>
      <c r="I19" s="521">
        <v>5</v>
      </c>
      <c r="J19" s="521">
        <v>4</v>
      </c>
      <c r="K19" s="521">
        <v>0</v>
      </c>
      <c r="L19" s="521">
        <v>0</v>
      </c>
      <c r="M19" s="521">
        <v>0</v>
      </c>
      <c r="N19" s="521">
        <v>0</v>
      </c>
      <c r="O19" s="521"/>
      <c r="P19" s="521"/>
      <c r="Q19" s="146"/>
      <c r="R19" s="165"/>
      <c r="S19" s="165"/>
      <c r="T19" s="165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</row>
    <row r="20" spans="1:230" s="144" customFormat="1" ht="12" customHeight="1">
      <c r="A20" s="518" t="s">
        <v>150</v>
      </c>
      <c r="B20" s="473">
        <v>21403</v>
      </c>
      <c r="C20" s="519" t="s">
        <v>157</v>
      </c>
      <c r="D20" s="520">
        <v>8</v>
      </c>
      <c r="E20" s="521">
        <v>63</v>
      </c>
      <c r="F20" s="521">
        <v>46</v>
      </c>
      <c r="G20" s="521">
        <v>17</v>
      </c>
      <c r="H20" s="521">
        <v>0</v>
      </c>
      <c r="I20" s="521">
        <v>0</v>
      </c>
      <c r="J20" s="521">
        <v>0</v>
      </c>
      <c r="K20" s="521">
        <v>27</v>
      </c>
      <c r="L20" s="521">
        <v>10</v>
      </c>
      <c r="M20" s="521">
        <v>17</v>
      </c>
      <c r="N20" s="521">
        <v>36</v>
      </c>
      <c r="O20" s="521">
        <v>36</v>
      </c>
      <c r="P20" s="521"/>
      <c r="Q20" s="146"/>
      <c r="R20" s="165"/>
      <c r="S20" s="165"/>
      <c r="T20" s="165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</row>
    <row r="21" spans="1:230" s="144" customFormat="1" ht="12" customHeight="1">
      <c r="A21" s="518" t="s">
        <v>150</v>
      </c>
      <c r="B21" s="473">
        <v>21402</v>
      </c>
      <c r="C21" s="519" t="s">
        <v>158</v>
      </c>
      <c r="D21" s="520">
        <v>9</v>
      </c>
      <c r="E21" s="521">
        <v>45</v>
      </c>
      <c r="F21" s="521">
        <v>36</v>
      </c>
      <c r="G21" s="521">
        <v>9</v>
      </c>
      <c r="H21" s="521">
        <v>0</v>
      </c>
      <c r="I21" s="521">
        <v>0</v>
      </c>
      <c r="J21" s="521">
        <v>0</v>
      </c>
      <c r="K21" s="521">
        <v>45</v>
      </c>
      <c r="L21" s="521">
        <v>36</v>
      </c>
      <c r="M21" s="521">
        <v>9</v>
      </c>
      <c r="N21" s="521">
        <v>0</v>
      </c>
      <c r="O21" s="521"/>
      <c r="P21" s="521"/>
      <c r="Q21" s="166"/>
      <c r="R21" s="165"/>
      <c r="S21" s="165"/>
      <c r="T21" s="165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</row>
    <row r="22" spans="1:230" s="144" customFormat="1" ht="12" customHeight="1">
      <c r="A22" s="518" t="s">
        <v>150</v>
      </c>
      <c r="B22" s="473">
        <v>21306</v>
      </c>
      <c r="C22" s="519" t="s">
        <v>159</v>
      </c>
      <c r="D22" s="520">
        <v>10</v>
      </c>
      <c r="E22" s="521">
        <v>4</v>
      </c>
      <c r="F22" s="521">
        <v>4</v>
      </c>
      <c r="G22" s="521">
        <v>0</v>
      </c>
      <c r="H22" s="521">
        <v>0</v>
      </c>
      <c r="I22" s="521">
        <v>0</v>
      </c>
      <c r="J22" s="521">
        <v>0</v>
      </c>
      <c r="K22" s="521">
        <v>4</v>
      </c>
      <c r="L22" s="521">
        <v>4</v>
      </c>
      <c r="M22" s="521">
        <v>0</v>
      </c>
      <c r="N22" s="521">
        <v>0</v>
      </c>
      <c r="O22" s="521"/>
      <c r="P22" s="521"/>
      <c r="Q22" s="145"/>
      <c r="R22" s="165"/>
      <c r="S22" s="165"/>
      <c r="T22" s="165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</row>
    <row r="23" spans="1:230" s="144" customFormat="1" ht="12" customHeight="1">
      <c r="A23" s="518" t="s">
        <v>150</v>
      </c>
      <c r="B23" s="473">
        <v>21103</v>
      </c>
      <c r="C23" s="519" t="s">
        <v>160</v>
      </c>
      <c r="D23" s="520">
        <v>11</v>
      </c>
      <c r="E23" s="521">
        <v>61</v>
      </c>
      <c r="F23" s="521">
        <v>42</v>
      </c>
      <c r="G23" s="521">
        <v>19</v>
      </c>
      <c r="H23" s="521">
        <v>0</v>
      </c>
      <c r="I23" s="521">
        <v>0</v>
      </c>
      <c r="J23" s="521">
        <v>0</v>
      </c>
      <c r="K23" s="521">
        <v>61</v>
      </c>
      <c r="L23" s="521">
        <v>42</v>
      </c>
      <c r="M23" s="521">
        <v>19</v>
      </c>
      <c r="N23" s="521">
        <v>0</v>
      </c>
      <c r="O23" s="521"/>
      <c r="P23" s="521"/>
      <c r="Q23" s="168"/>
      <c r="R23" s="165"/>
      <c r="S23" s="165"/>
      <c r="T23" s="165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</row>
    <row r="24" spans="1:230" s="144" customFormat="1" ht="12" customHeight="1">
      <c r="A24" s="518" t="s">
        <v>150</v>
      </c>
      <c r="B24" s="473">
        <v>23102</v>
      </c>
      <c r="C24" s="519" t="s">
        <v>161</v>
      </c>
      <c r="D24" s="520">
        <v>12</v>
      </c>
      <c r="E24" s="521">
        <v>10</v>
      </c>
      <c r="F24" s="521">
        <v>4</v>
      </c>
      <c r="G24" s="521">
        <v>6</v>
      </c>
      <c r="H24" s="521">
        <v>10</v>
      </c>
      <c r="I24" s="521">
        <v>4</v>
      </c>
      <c r="J24" s="521">
        <v>6</v>
      </c>
      <c r="K24" s="521">
        <v>0</v>
      </c>
      <c r="L24" s="521">
        <v>0</v>
      </c>
      <c r="M24" s="521">
        <v>0</v>
      </c>
      <c r="N24" s="521">
        <v>0</v>
      </c>
      <c r="O24" s="521"/>
      <c r="P24" s="521"/>
      <c r="Q24" s="145"/>
      <c r="R24" s="165"/>
      <c r="S24" s="165"/>
      <c r="T24" s="165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</row>
    <row r="25" spans="1:230" s="144" customFormat="1" ht="12" customHeight="1">
      <c r="A25" s="518" t="s">
        <v>150</v>
      </c>
      <c r="B25" s="473">
        <v>21301</v>
      </c>
      <c r="C25" s="519" t="s">
        <v>162</v>
      </c>
      <c r="D25" s="520">
        <v>13</v>
      </c>
      <c r="E25" s="521">
        <v>51</v>
      </c>
      <c r="F25" s="521">
        <v>21</v>
      </c>
      <c r="G25" s="521">
        <v>30</v>
      </c>
      <c r="H25" s="521">
        <v>14</v>
      </c>
      <c r="I25" s="521">
        <v>3</v>
      </c>
      <c r="J25" s="521">
        <v>11</v>
      </c>
      <c r="K25" s="521">
        <v>37</v>
      </c>
      <c r="L25" s="521">
        <v>18</v>
      </c>
      <c r="M25" s="521">
        <v>19</v>
      </c>
      <c r="N25" s="521">
        <v>0</v>
      </c>
      <c r="O25" s="521"/>
      <c r="P25" s="521"/>
      <c r="Q25" s="145"/>
      <c r="R25" s="165"/>
      <c r="S25" s="165"/>
      <c r="T25" s="165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</row>
    <row r="26" spans="1:230" s="144" customFormat="1" ht="12" customHeight="1">
      <c r="A26" s="518" t="s">
        <v>150</v>
      </c>
      <c r="B26" s="473">
        <v>21203</v>
      </c>
      <c r="C26" s="519" t="s">
        <v>163</v>
      </c>
      <c r="D26" s="520">
        <v>14</v>
      </c>
      <c r="E26" s="521">
        <v>10</v>
      </c>
      <c r="F26" s="521">
        <v>4</v>
      </c>
      <c r="G26" s="521">
        <v>6</v>
      </c>
      <c r="H26" s="521">
        <v>10</v>
      </c>
      <c r="I26" s="521">
        <v>4</v>
      </c>
      <c r="J26" s="521">
        <v>6</v>
      </c>
      <c r="K26" s="521">
        <v>0</v>
      </c>
      <c r="L26" s="521">
        <v>0</v>
      </c>
      <c r="M26" s="521">
        <v>0</v>
      </c>
      <c r="N26" s="521">
        <v>0</v>
      </c>
      <c r="O26" s="521"/>
      <c r="P26" s="521"/>
      <c r="Q26" s="168"/>
      <c r="R26" s="165"/>
      <c r="S26" s="165"/>
      <c r="T26" s="165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</row>
    <row r="27" spans="1:230" s="144" customFormat="1" ht="12" customHeight="1">
      <c r="A27" s="518" t="s">
        <v>150</v>
      </c>
      <c r="B27" s="473">
        <v>21507</v>
      </c>
      <c r="C27" s="519" t="s">
        <v>165</v>
      </c>
      <c r="D27" s="520">
        <v>15</v>
      </c>
      <c r="E27" s="521">
        <v>123</v>
      </c>
      <c r="F27" s="521">
        <v>71</v>
      </c>
      <c r="G27" s="521">
        <v>52</v>
      </c>
      <c r="H27" s="521">
        <v>0</v>
      </c>
      <c r="I27" s="521">
        <v>0</v>
      </c>
      <c r="J27" s="521">
        <v>0</v>
      </c>
      <c r="K27" s="521">
        <v>123</v>
      </c>
      <c r="L27" s="521">
        <v>71</v>
      </c>
      <c r="M27" s="521">
        <v>52</v>
      </c>
      <c r="N27" s="521">
        <v>0</v>
      </c>
      <c r="O27" s="521">
        <v>0</v>
      </c>
      <c r="P27" s="521">
        <v>0</v>
      </c>
      <c r="Q27" s="167"/>
      <c r="R27" s="165"/>
      <c r="S27" s="165"/>
      <c r="T27" s="165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</row>
    <row r="28" spans="1:230" s="144" customFormat="1" ht="12" customHeight="1">
      <c r="A28" s="518" t="s">
        <v>150</v>
      </c>
      <c r="B28" s="473">
        <v>21202</v>
      </c>
      <c r="C28" s="519" t="s">
        <v>166</v>
      </c>
      <c r="D28" s="520">
        <v>16</v>
      </c>
      <c r="E28" s="521">
        <v>120</v>
      </c>
      <c r="F28" s="521">
        <v>30</v>
      </c>
      <c r="G28" s="521">
        <v>90</v>
      </c>
      <c r="H28" s="521">
        <v>10</v>
      </c>
      <c r="I28" s="521">
        <v>3</v>
      </c>
      <c r="J28" s="521">
        <v>7</v>
      </c>
      <c r="K28" s="521">
        <v>110</v>
      </c>
      <c r="L28" s="521">
        <v>27</v>
      </c>
      <c r="M28" s="521">
        <v>83</v>
      </c>
      <c r="N28" s="521">
        <v>0</v>
      </c>
      <c r="O28" s="521"/>
      <c r="P28" s="521"/>
      <c r="Q28" s="167"/>
      <c r="R28" s="165"/>
      <c r="S28" s="165"/>
      <c r="T28" s="165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</row>
    <row r="29" spans="1:230" s="144" customFormat="1" ht="12" customHeight="1">
      <c r="A29" s="518" t="s">
        <v>150</v>
      </c>
      <c r="B29" s="473">
        <v>21105</v>
      </c>
      <c r="C29" s="519" t="s">
        <v>167</v>
      </c>
      <c r="D29" s="520">
        <v>17</v>
      </c>
      <c r="E29" s="521">
        <v>537</v>
      </c>
      <c r="F29" s="521">
        <v>275</v>
      </c>
      <c r="G29" s="521">
        <v>262</v>
      </c>
      <c r="H29" s="521">
        <v>0</v>
      </c>
      <c r="I29" s="521">
        <v>0</v>
      </c>
      <c r="J29" s="521">
        <v>0</v>
      </c>
      <c r="K29" s="521">
        <v>537</v>
      </c>
      <c r="L29" s="521">
        <v>275</v>
      </c>
      <c r="M29" s="521">
        <v>262</v>
      </c>
      <c r="N29" s="521">
        <v>0</v>
      </c>
      <c r="O29" s="521">
        <v>0</v>
      </c>
      <c r="P29" s="521">
        <v>0</v>
      </c>
      <c r="Q29" s="147"/>
      <c r="R29" s="165"/>
      <c r="S29" s="165"/>
      <c r="T29" s="165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</row>
    <row r="30" spans="1:230" s="144" customFormat="1" ht="12" customHeight="1">
      <c r="A30" s="522" t="s">
        <v>170</v>
      </c>
      <c r="B30" s="523"/>
      <c r="C30" s="524"/>
      <c r="D30" s="516">
        <v>18</v>
      </c>
      <c r="E30" s="537">
        <f t="shared" ref="E30:P30" si="3">E31</f>
        <v>17</v>
      </c>
      <c r="F30" s="537">
        <f t="shared" si="3"/>
        <v>1</v>
      </c>
      <c r="G30" s="537">
        <f t="shared" si="3"/>
        <v>16</v>
      </c>
      <c r="H30" s="537">
        <f t="shared" si="3"/>
        <v>0</v>
      </c>
      <c r="I30" s="537">
        <f t="shared" si="3"/>
        <v>0</v>
      </c>
      <c r="J30" s="537">
        <f t="shared" si="3"/>
        <v>0</v>
      </c>
      <c r="K30" s="537">
        <f t="shared" si="3"/>
        <v>17</v>
      </c>
      <c r="L30" s="537">
        <f t="shared" si="3"/>
        <v>1</v>
      </c>
      <c r="M30" s="537">
        <f t="shared" si="3"/>
        <v>16</v>
      </c>
      <c r="N30" s="517">
        <f t="shared" si="3"/>
        <v>0</v>
      </c>
      <c r="O30" s="517">
        <f t="shared" si="3"/>
        <v>0</v>
      </c>
      <c r="P30" s="517">
        <f t="shared" si="3"/>
        <v>0</v>
      </c>
      <c r="Q30" s="147"/>
      <c r="R30" s="165"/>
      <c r="S30" s="165"/>
      <c r="T30" s="165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7"/>
      <c r="HG30" s="147"/>
      <c r="HH30" s="147"/>
      <c r="HI30" s="147"/>
      <c r="HJ30" s="147"/>
      <c r="HK30" s="147"/>
      <c r="HL30" s="147"/>
      <c r="HM30" s="147"/>
      <c r="HN30" s="147"/>
      <c r="HO30" s="147"/>
      <c r="HP30" s="147"/>
      <c r="HQ30" s="147"/>
      <c r="HR30" s="147"/>
      <c r="HS30" s="147"/>
      <c r="HT30" s="147"/>
      <c r="HU30" s="147"/>
      <c r="HV30" s="147"/>
    </row>
    <row r="31" spans="1:230" s="144" customFormat="1" ht="12" customHeight="1">
      <c r="A31" s="480" t="s">
        <v>171</v>
      </c>
      <c r="B31" s="473">
        <v>32202</v>
      </c>
      <c r="C31" s="519" t="s">
        <v>172</v>
      </c>
      <c r="D31" s="520">
        <v>19</v>
      </c>
      <c r="E31" s="521">
        <v>17</v>
      </c>
      <c r="F31" s="521">
        <v>1</v>
      </c>
      <c r="G31" s="521">
        <v>16</v>
      </c>
      <c r="H31" s="521">
        <v>0</v>
      </c>
      <c r="I31" s="521">
        <v>0</v>
      </c>
      <c r="J31" s="521">
        <v>0</v>
      </c>
      <c r="K31" s="521">
        <v>17</v>
      </c>
      <c r="L31" s="521">
        <v>1</v>
      </c>
      <c r="M31" s="521">
        <v>16</v>
      </c>
      <c r="N31" s="521">
        <v>0</v>
      </c>
      <c r="O31" s="521"/>
      <c r="P31" s="521"/>
      <c r="Q31" s="146"/>
      <c r="R31" s="165"/>
      <c r="S31" s="165"/>
      <c r="T31" s="165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7"/>
      <c r="HG31" s="147"/>
      <c r="HH31" s="147"/>
      <c r="HI31" s="147"/>
      <c r="HJ31" s="147"/>
      <c r="HK31" s="147"/>
      <c r="HL31" s="147"/>
      <c r="HM31" s="147"/>
      <c r="HN31" s="147"/>
      <c r="HO31" s="147"/>
      <c r="HP31" s="147"/>
      <c r="HQ31" s="147"/>
      <c r="HR31" s="147"/>
      <c r="HS31" s="147"/>
      <c r="HT31" s="147"/>
      <c r="HU31" s="147"/>
      <c r="HV31" s="147"/>
    </row>
    <row r="32" spans="1:230" ht="12" customHeight="1">
      <c r="A32" s="522" t="s">
        <v>173</v>
      </c>
      <c r="B32" s="523"/>
      <c r="C32" s="524"/>
      <c r="D32" s="516">
        <v>20</v>
      </c>
      <c r="E32" s="537">
        <f t="shared" ref="E32:P32" si="4">SUM(E33:E36)</f>
        <v>975</v>
      </c>
      <c r="F32" s="537">
        <f t="shared" si="4"/>
        <v>206</v>
      </c>
      <c r="G32" s="537">
        <f t="shared" si="4"/>
        <v>769</v>
      </c>
      <c r="H32" s="537">
        <f t="shared" si="4"/>
        <v>24</v>
      </c>
      <c r="I32" s="537">
        <f t="shared" si="4"/>
        <v>2</v>
      </c>
      <c r="J32" s="537">
        <f t="shared" si="4"/>
        <v>22</v>
      </c>
      <c r="K32" s="537">
        <f t="shared" si="4"/>
        <v>940</v>
      </c>
      <c r="L32" s="537">
        <f t="shared" si="4"/>
        <v>202</v>
      </c>
      <c r="M32" s="537">
        <f t="shared" si="4"/>
        <v>738</v>
      </c>
      <c r="N32" s="517">
        <f t="shared" si="4"/>
        <v>11</v>
      </c>
      <c r="O32" s="517">
        <f t="shared" si="4"/>
        <v>2</v>
      </c>
      <c r="P32" s="517">
        <f t="shared" si="4"/>
        <v>9</v>
      </c>
      <c r="R32" s="165"/>
      <c r="S32" s="165"/>
      <c r="T32" s="165"/>
    </row>
    <row r="33" spans="1:230" ht="12" customHeight="1">
      <c r="A33" s="525" t="s">
        <v>174</v>
      </c>
      <c r="B33" s="473">
        <v>41101</v>
      </c>
      <c r="C33" s="519" t="s">
        <v>175</v>
      </c>
      <c r="D33" s="520">
        <v>21</v>
      </c>
      <c r="E33" s="521">
        <v>437</v>
      </c>
      <c r="F33" s="521">
        <v>127</v>
      </c>
      <c r="G33" s="521">
        <v>310</v>
      </c>
      <c r="H33" s="521">
        <v>24</v>
      </c>
      <c r="I33" s="521">
        <v>2</v>
      </c>
      <c r="J33" s="521">
        <v>22</v>
      </c>
      <c r="K33" s="521">
        <v>402</v>
      </c>
      <c r="L33" s="521">
        <v>123</v>
      </c>
      <c r="M33" s="521">
        <v>279</v>
      </c>
      <c r="N33" s="521">
        <v>11</v>
      </c>
      <c r="O33" s="521">
        <v>2</v>
      </c>
      <c r="P33" s="521">
        <v>9</v>
      </c>
      <c r="R33" s="165"/>
      <c r="S33" s="165"/>
      <c r="T33" s="165"/>
    </row>
    <row r="34" spans="1:230" ht="12" customHeight="1">
      <c r="A34" s="525" t="s">
        <v>174</v>
      </c>
      <c r="B34" s="473">
        <v>41501</v>
      </c>
      <c r="C34" s="519" t="s">
        <v>176</v>
      </c>
      <c r="D34" s="520">
        <v>22</v>
      </c>
      <c r="E34" s="521">
        <v>422</v>
      </c>
      <c r="F34" s="521">
        <v>51</v>
      </c>
      <c r="G34" s="521">
        <v>371</v>
      </c>
      <c r="H34" s="521">
        <v>0</v>
      </c>
      <c r="I34" s="521">
        <v>0</v>
      </c>
      <c r="J34" s="521">
        <v>0</v>
      </c>
      <c r="K34" s="521">
        <v>422</v>
      </c>
      <c r="L34" s="521">
        <v>51</v>
      </c>
      <c r="M34" s="521">
        <v>371</v>
      </c>
      <c r="N34" s="521">
        <v>0</v>
      </c>
      <c r="O34" s="521"/>
      <c r="P34" s="521"/>
      <c r="R34" s="165"/>
      <c r="S34" s="165"/>
      <c r="T34" s="165"/>
    </row>
    <row r="35" spans="1:230" ht="12" customHeight="1">
      <c r="A35" s="525" t="s">
        <v>174</v>
      </c>
      <c r="B35" s="473">
        <v>41601</v>
      </c>
      <c r="C35" s="519" t="s">
        <v>177</v>
      </c>
      <c r="D35" s="520">
        <v>23</v>
      </c>
      <c r="E35" s="521">
        <v>40</v>
      </c>
      <c r="F35" s="521">
        <v>12</v>
      </c>
      <c r="G35" s="521">
        <v>28</v>
      </c>
      <c r="H35" s="521">
        <v>0</v>
      </c>
      <c r="I35" s="521">
        <v>0</v>
      </c>
      <c r="J35" s="521">
        <v>0</v>
      </c>
      <c r="K35" s="521">
        <v>40</v>
      </c>
      <c r="L35" s="521">
        <v>12</v>
      </c>
      <c r="M35" s="521">
        <v>28</v>
      </c>
      <c r="N35" s="521">
        <v>0</v>
      </c>
      <c r="O35" s="521"/>
      <c r="P35" s="521"/>
      <c r="R35" s="165"/>
      <c r="S35" s="165"/>
      <c r="T35" s="165"/>
    </row>
    <row r="36" spans="1:230" ht="12" customHeight="1">
      <c r="A36" s="525" t="s">
        <v>174</v>
      </c>
      <c r="B36" s="473">
        <v>41304</v>
      </c>
      <c r="C36" s="519" t="s">
        <v>178</v>
      </c>
      <c r="D36" s="520">
        <v>24</v>
      </c>
      <c r="E36" s="521">
        <v>76</v>
      </c>
      <c r="F36" s="521">
        <v>16</v>
      </c>
      <c r="G36" s="521">
        <v>60</v>
      </c>
      <c r="H36" s="521">
        <v>0</v>
      </c>
      <c r="I36" s="521">
        <v>0</v>
      </c>
      <c r="J36" s="521">
        <v>0</v>
      </c>
      <c r="K36" s="521">
        <v>76</v>
      </c>
      <c r="L36" s="521">
        <v>16</v>
      </c>
      <c r="M36" s="521">
        <v>60</v>
      </c>
      <c r="N36" s="521">
        <v>0</v>
      </c>
      <c r="O36" s="521"/>
      <c r="P36" s="521"/>
      <c r="R36" s="165"/>
      <c r="S36" s="165"/>
      <c r="T36" s="165"/>
    </row>
    <row r="37" spans="1:230" ht="12" customHeight="1">
      <c r="A37" s="522" t="s">
        <v>179</v>
      </c>
      <c r="B37" s="523"/>
      <c r="C37" s="524"/>
      <c r="D37" s="516">
        <v>25</v>
      </c>
      <c r="E37" s="537">
        <f t="shared" ref="E37:P37" si="5">SUM(E38:E43)</f>
        <v>612</v>
      </c>
      <c r="F37" s="537">
        <f t="shared" si="5"/>
        <v>333</v>
      </c>
      <c r="G37" s="537">
        <f t="shared" si="5"/>
        <v>279</v>
      </c>
      <c r="H37" s="537">
        <f t="shared" si="5"/>
        <v>65</v>
      </c>
      <c r="I37" s="537">
        <f t="shared" si="5"/>
        <v>36</v>
      </c>
      <c r="J37" s="537">
        <f t="shared" si="5"/>
        <v>29</v>
      </c>
      <c r="K37" s="537">
        <f t="shared" si="5"/>
        <v>545</v>
      </c>
      <c r="L37" s="537">
        <f t="shared" si="5"/>
        <v>296</v>
      </c>
      <c r="M37" s="537">
        <f t="shared" si="5"/>
        <v>249</v>
      </c>
      <c r="N37" s="517">
        <f t="shared" si="5"/>
        <v>2</v>
      </c>
      <c r="O37" s="517">
        <f t="shared" si="5"/>
        <v>1</v>
      </c>
      <c r="P37" s="517">
        <f t="shared" si="5"/>
        <v>1</v>
      </c>
      <c r="R37" s="165"/>
      <c r="S37" s="165"/>
      <c r="T37" s="165"/>
    </row>
    <row r="38" spans="1:230" ht="12" customHeight="1">
      <c r="A38" s="519" t="s">
        <v>180</v>
      </c>
      <c r="B38" s="473">
        <v>61206</v>
      </c>
      <c r="C38" s="519" t="s">
        <v>181</v>
      </c>
      <c r="D38" s="520">
        <v>26</v>
      </c>
      <c r="E38" s="521">
        <v>51</v>
      </c>
      <c r="F38" s="521">
        <v>27</v>
      </c>
      <c r="G38" s="521">
        <v>24</v>
      </c>
      <c r="H38" s="521">
        <v>30</v>
      </c>
      <c r="I38" s="521">
        <v>12</v>
      </c>
      <c r="J38" s="521">
        <v>18</v>
      </c>
      <c r="K38" s="521">
        <v>21</v>
      </c>
      <c r="L38" s="521">
        <v>15</v>
      </c>
      <c r="M38" s="521">
        <v>6</v>
      </c>
      <c r="N38" s="521">
        <v>0</v>
      </c>
      <c r="O38" s="521"/>
      <c r="P38" s="521"/>
      <c r="R38" s="165"/>
      <c r="S38" s="165"/>
      <c r="T38" s="165"/>
    </row>
    <row r="39" spans="1:230" s="143" customFormat="1" ht="12" customHeight="1">
      <c r="A39" s="519" t="s">
        <v>180</v>
      </c>
      <c r="B39" s="473">
        <v>61201</v>
      </c>
      <c r="C39" s="519" t="s">
        <v>182</v>
      </c>
      <c r="D39" s="520">
        <v>27</v>
      </c>
      <c r="E39" s="521">
        <v>7</v>
      </c>
      <c r="F39" s="521">
        <v>7</v>
      </c>
      <c r="G39" s="521">
        <v>0</v>
      </c>
      <c r="H39" s="521">
        <v>7</v>
      </c>
      <c r="I39" s="521">
        <v>7</v>
      </c>
      <c r="J39" s="521">
        <v>0</v>
      </c>
      <c r="K39" s="521">
        <v>0</v>
      </c>
      <c r="L39" s="521">
        <v>0</v>
      </c>
      <c r="M39" s="521">
        <v>0</v>
      </c>
      <c r="N39" s="521">
        <v>0</v>
      </c>
      <c r="O39" s="521"/>
      <c r="P39" s="521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5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165"/>
      <c r="FP39" s="165"/>
      <c r="FQ39" s="165"/>
      <c r="FR39" s="165"/>
      <c r="FS39" s="165"/>
      <c r="FT39" s="165"/>
      <c r="FU39" s="165"/>
      <c r="FV39" s="165"/>
      <c r="FW39" s="165"/>
      <c r="FX39" s="165"/>
      <c r="FY39" s="165"/>
      <c r="FZ39" s="165"/>
      <c r="GA39" s="165"/>
      <c r="GB39" s="165"/>
      <c r="GC39" s="165"/>
      <c r="GD39" s="165"/>
      <c r="GE39" s="165"/>
      <c r="GF39" s="165"/>
      <c r="GG39" s="165"/>
      <c r="GH39" s="165"/>
      <c r="GI39" s="165"/>
      <c r="GJ39" s="165"/>
      <c r="GK39" s="165"/>
      <c r="GL39" s="165"/>
      <c r="GM39" s="165"/>
      <c r="GN39" s="165"/>
      <c r="GO39" s="165"/>
      <c r="GP39" s="165"/>
      <c r="GQ39" s="165"/>
      <c r="GR39" s="165"/>
      <c r="GS39" s="165"/>
      <c r="GT39" s="165"/>
      <c r="GU39" s="165"/>
      <c r="GV39" s="165"/>
      <c r="GW39" s="165"/>
      <c r="GX39" s="165"/>
      <c r="GY39" s="165"/>
      <c r="GZ39" s="165"/>
      <c r="HA39" s="165"/>
      <c r="HB39" s="165"/>
      <c r="HC39" s="165"/>
      <c r="HD39" s="165"/>
      <c r="HE39" s="165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</row>
    <row r="40" spans="1:230" ht="12" customHeight="1">
      <c r="A40" s="519" t="s">
        <v>180</v>
      </c>
      <c r="B40" s="473">
        <v>61303</v>
      </c>
      <c r="C40" s="519" t="s">
        <v>183</v>
      </c>
      <c r="D40" s="520">
        <v>28</v>
      </c>
      <c r="E40" s="521">
        <v>32</v>
      </c>
      <c r="F40" s="521">
        <v>28</v>
      </c>
      <c r="G40" s="521">
        <v>4</v>
      </c>
      <c r="H40" s="521">
        <v>12</v>
      </c>
      <c r="I40" s="521">
        <v>10</v>
      </c>
      <c r="J40" s="521">
        <v>2</v>
      </c>
      <c r="K40" s="521">
        <v>20</v>
      </c>
      <c r="L40" s="521">
        <v>18</v>
      </c>
      <c r="M40" s="521">
        <v>2</v>
      </c>
      <c r="N40" s="521">
        <v>0</v>
      </c>
      <c r="O40" s="521"/>
      <c r="P40" s="521"/>
      <c r="R40" s="165"/>
      <c r="S40" s="165"/>
      <c r="T40" s="165"/>
    </row>
    <row r="41" spans="1:230" ht="12" customHeight="1">
      <c r="A41" s="519" t="s">
        <v>180</v>
      </c>
      <c r="B41" s="473">
        <v>61304</v>
      </c>
      <c r="C41" s="519" t="s">
        <v>184</v>
      </c>
      <c r="D41" s="520">
        <v>29</v>
      </c>
      <c r="E41" s="521">
        <v>138</v>
      </c>
      <c r="F41" s="521">
        <v>103</v>
      </c>
      <c r="G41" s="521">
        <v>35</v>
      </c>
      <c r="H41" s="521">
        <v>9</v>
      </c>
      <c r="I41" s="521">
        <v>5</v>
      </c>
      <c r="J41" s="521">
        <v>4</v>
      </c>
      <c r="K41" s="521">
        <v>129</v>
      </c>
      <c r="L41" s="521">
        <v>98</v>
      </c>
      <c r="M41" s="521">
        <v>31</v>
      </c>
      <c r="N41" s="521">
        <v>0</v>
      </c>
      <c r="O41" s="521"/>
      <c r="P41" s="521"/>
      <c r="R41" s="165"/>
      <c r="S41" s="165"/>
      <c r="T41" s="165"/>
    </row>
    <row r="42" spans="1:230" ht="12" customHeight="1">
      <c r="A42" s="519" t="s">
        <v>180</v>
      </c>
      <c r="B42" s="473">
        <v>61205</v>
      </c>
      <c r="C42" s="519" t="s">
        <v>185</v>
      </c>
      <c r="D42" s="520">
        <v>30</v>
      </c>
      <c r="E42" s="521">
        <v>83</v>
      </c>
      <c r="F42" s="521">
        <v>55</v>
      </c>
      <c r="G42" s="521">
        <v>28</v>
      </c>
      <c r="H42" s="521">
        <v>0</v>
      </c>
      <c r="I42" s="521">
        <v>0</v>
      </c>
      <c r="J42" s="521">
        <v>0</v>
      </c>
      <c r="K42" s="521">
        <v>83</v>
      </c>
      <c r="L42" s="521">
        <v>55</v>
      </c>
      <c r="M42" s="521">
        <v>28</v>
      </c>
      <c r="N42" s="521">
        <v>0</v>
      </c>
      <c r="O42" s="521"/>
      <c r="P42" s="521"/>
      <c r="R42" s="165"/>
      <c r="S42" s="165"/>
      <c r="T42" s="165"/>
    </row>
    <row r="43" spans="1:230" ht="12" customHeight="1">
      <c r="A43" s="519" t="s">
        <v>180</v>
      </c>
      <c r="B43" s="473">
        <v>61101</v>
      </c>
      <c r="C43" s="519" t="s">
        <v>186</v>
      </c>
      <c r="D43" s="520">
        <v>31</v>
      </c>
      <c r="E43" s="521">
        <v>301</v>
      </c>
      <c r="F43" s="521">
        <v>113</v>
      </c>
      <c r="G43" s="521">
        <v>188</v>
      </c>
      <c r="H43" s="521">
        <v>7</v>
      </c>
      <c r="I43" s="521">
        <v>2</v>
      </c>
      <c r="J43" s="521">
        <v>5</v>
      </c>
      <c r="K43" s="521">
        <v>292</v>
      </c>
      <c r="L43" s="521">
        <v>110</v>
      </c>
      <c r="M43" s="521">
        <v>182</v>
      </c>
      <c r="N43" s="521">
        <v>2</v>
      </c>
      <c r="O43" s="521">
        <v>1</v>
      </c>
      <c r="P43" s="521">
        <v>1</v>
      </c>
      <c r="R43" s="165"/>
      <c r="S43" s="165"/>
      <c r="T43" s="165"/>
    </row>
    <row r="44" spans="1:230" ht="12" customHeight="1">
      <c r="A44" s="522" t="s">
        <v>187</v>
      </c>
      <c r="B44" s="523"/>
      <c r="C44" s="524"/>
      <c r="D44" s="516">
        <v>32</v>
      </c>
      <c r="E44" s="537">
        <f t="shared" ref="E44:P44" si="6">SUM(E45:E89)</f>
        <v>12959</v>
      </c>
      <c r="F44" s="537">
        <f t="shared" si="6"/>
        <v>9859</v>
      </c>
      <c r="G44" s="537">
        <f t="shared" si="6"/>
        <v>3100</v>
      </c>
      <c r="H44" s="537">
        <f t="shared" si="6"/>
        <v>856</v>
      </c>
      <c r="I44" s="537">
        <f t="shared" si="6"/>
        <v>702</v>
      </c>
      <c r="J44" s="537">
        <f t="shared" si="6"/>
        <v>154</v>
      </c>
      <c r="K44" s="537">
        <f t="shared" si="6"/>
        <v>11340</v>
      </c>
      <c r="L44" s="537">
        <f t="shared" si="6"/>
        <v>8477</v>
      </c>
      <c r="M44" s="537">
        <f t="shared" si="6"/>
        <v>2863</v>
      </c>
      <c r="N44" s="537">
        <f t="shared" si="6"/>
        <v>763</v>
      </c>
      <c r="O44" s="517">
        <f t="shared" si="6"/>
        <v>680</v>
      </c>
      <c r="P44" s="517">
        <f t="shared" si="6"/>
        <v>83</v>
      </c>
      <c r="R44" s="165"/>
      <c r="S44" s="165"/>
      <c r="T44" s="165"/>
    </row>
    <row r="45" spans="1:230" ht="12" customHeight="1">
      <c r="A45" s="519" t="s">
        <v>188</v>
      </c>
      <c r="B45" s="526">
        <v>72302</v>
      </c>
      <c r="C45" s="519" t="s">
        <v>189</v>
      </c>
      <c r="D45" s="520">
        <v>33</v>
      </c>
      <c r="E45" s="521">
        <v>41</v>
      </c>
      <c r="F45" s="521">
        <v>38</v>
      </c>
      <c r="G45" s="521">
        <v>3</v>
      </c>
      <c r="H45" s="521">
        <v>0</v>
      </c>
      <c r="I45" s="521">
        <v>0</v>
      </c>
      <c r="J45" s="521">
        <v>0</v>
      </c>
      <c r="K45" s="521">
        <v>21</v>
      </c>
      <c r="L45" s="521">
        <v>18</v>
      </c>
      <c r="M45" s="521">
        <v>3</v>
      </c>
      <c r="N45" s="521">
        <v>20</v>
      </c>
      <c r="O45" s="521">
        <v>20</v>
      </c>
      <c r="P45" s="521"/>
      <c r="R45" s="165"/>
      <c r="S45" s="165"/>
      <c r="T45" s="165"/>
    </row>
    <row r="46" spans="1:230" ht="12" customHeight="1">
      <c r="A46" s="519" t="s">
        <v>188</v>
      </c>
      <c r="B46" s="473">
        <v>73208</v>
      </c>
      <c r="C46" s="519" t="s">
        <v>190</v>
      </c>
      <c r="D46" s="520">
        <v>34</v>
      </c>
      <c r="E46" s="521">
        <v>1818</v>
      </c>
      <c r="F46" s="521">
        <v>1448</v>
      </c>
      <c r="G46" s="521">
        <v>370</v>
      </c>
      <c r="H46" s="521">
        <v>0</v>
      </c>
      <c r="I46" s="521">
        <v>0</v>
      </c>
      <c r="J46" s="521">
        <v>0</v>
      </c>
      <c r="K46" s="521">
        <v>1660</v>
      </c>
      <c r="L46" s="521">
        <v>1304</v>
      </c>
      <c r="M46" s="521">
        <v>356</v>
      </c>
      <c r="N46" s="521">
        <v>158</v>
      </c>
      <c r="O46" s="521">
        <v>144</v>
      </c>
      <c r="P46" s="521">
        <v>14</v>
      </c>
      <c r="R46" s="165"/>
      <c r="S46" s="165"/>
      <c r="T46" s="165"/>
    </row>
    <row r="47" spans="1:230" ht="12" customHeight="1">
      <c r="A47" s="519" t="s">
        <v>188</v>
      </c>
      <c r="B47" s="473">
        <v>73104</v>
      </c>
      <c r="C47" s="519" t="s">
        <v>191</v>
      </c>
      <c r="D47" s="520">
        <v>35</v>
      </c>
      <c r="E47" s="521">
        <v>13</v>
      </c>
      <c r="F47" s="521">
        <v>9</v>
      </c>
      <c r="G47" s="521">
        <v>4</v>
      </c>
      <c r="H47" s="521">
        <v>13</v>
      </c>
      <c r="I47" s="521">
        <v>9</v>
      </c>
      <c r="J47" s="521">
        <v>4</v>
      </c>
      <c r="K47" s="521">
        <v>0</v>
      </c>
      <c r="L47" s="521">
        <v>0</v>
      </c>
      <c r="M47" s="521">
        <v>0</v>
      </c>
      <c r="N47" s="521">
        <v>0</v>
      </c>
      <c r="O47" s="521">
        <v>0</v>
      </c>
      <c r="P47" s="521">
        <v>0</v>
      </c>
      <c r="R47" s="165"/>
      <c r="S47" s="165"/>
      <c r="T47" s="165"/>
    </row>
    <row r="48" spans="1:230" ht="12" customHeight="1">
      <c r="A48" s="519" t="s">
        <v>188</v>
      </c>
      <c r="B48" s="473">
        <v>73209</v>
      </c>
      <c r="C48" s="519" t="s">
        <v>192</v>
      </c>
      <c r="D48" s="520">
        <v>36</v>
      </c>
      <c r="E48" s="521">
        <v>22</v>
      </c>
      <c r="F48" s="521">
        <v>21</v>
      </c>
      <c r="G48" s="521">
        <v>1</v>
      </c>
      <c r="H48" s="521">
        <v>0</v>
      </c>
      <c r="I48" s="521">
        <v>0</v>
      </c>
      <c r="J48" s="521">
        <v>0</v>
      </c>
      <c r="K48" s="521">
        <v>22</v>
      </c>
      <c r="L48" s="521">
        <v>21</v>
      </c>
      <c r="M48" s="521">
        <v>1</v>
      </c>
      <c r="N48" s="521">
        <v>0</v>
      </c>
      <c r="O48" s="521"/>
      <c r="P48" s="521"/>
      <c r="R48" s="165"/>
      <c r="S48" s="165"/>
      <c r="T48" s="165"/>
    </row>
    <row r="49" spans="1:230" ht="12" customHeight="1">
      <c r="A49" s="519" t="s">
        <v>188</v>
      </c>
      <c r="B49" s="473">
        <v>73201</v>
      </c>
      <c r="C49" s="519" t="s">
        <v>194</v>
      </c>
      <c r="D49" s="520">
        <v>37</v>
      </c>
      <c r="E49" s="521">
        <v>674</v>
      </c>
      <c r="F49" s="521">
        <v>647</v>
      </c>
      <c r="G49" s="521">
        <v>27</v>
      </c>
      <c r="H49" s="521">
        <v>31</v>
      </c>
      <c r="I49" s="521">
        <v>27</v>
      </c>
      <c r="J49" s="521">
        <v>4</v>
      </c>
      <c r="K49" s="521">
        <v>526</v>
      </c>
      <c r="L49" s="521">
        <v>503</v>
      </c>
      <c r="M49" s="521">
        <v>23</v>
      </c>
      <c r="N49" s="521">
        <v>117</v>
      </c>
      <c r="O49" s="521">
        <v>117</v>
      </c>
      <c r="P49" s="521">
        <v>0</v>
      </c>
      <c r="R49" s="165"/>
      <c r="S49" s="165"/>
      <c r="T49" s="165"/>
    </row>
    <row r="50" spans="1:230" ht="12" customHeight="1">
      <c r="A50" s="519" t="s">
        <v>188</v>
      </c>
      <c r="B50" s="473">
        <v>73204</v>
      </c>
      <c r="C50" s="519" t="s">
        <v>195</v>
      </c>
      <c r="D50" s="520">
        <v>38</v>
      </c>
      <c r="E50" s="521">
        <v>80</v>
      </c>
      <c r="F50" s="521">
        <v>70</v>
      </c>
      <c r="G50" s="521">
        <v>10</v>
      </c>
      <c r="H50" s="521">
        <v>80</v>
      </c>
      <c r="I50" s="521">
        <v>70</v>
      </c>
      <c r="J50" s="521">
        <v>10</v>
      </c>
      <c r="K50" s="521">
        <v>0</v>
      </c>
      <c r="L50" s="521">
        <v>0</v>
      </c>
      <c r="M50" s="521">
        <v>0</v>
      </c>
      <c r="N50" s="521">
        <v>0</v>
      </c>
      <c r="O50" s="521">
        <v>0</v>
      </c>
      <c r="P50" s="521">
        <v>0</v>
      </c>
      <c r="R50" s="165"/>
      <c r="S50" s="165"/>
      <c r="T50" s="165"/>
    </row>
    <row r="51" spans="1:230" ht="12" customHeight="1">
      <c r="A51" s="519" t="s">
        <v>188</v>
      </c>
      <c r="B51" s="473">
        <v>71202</v>
      </c>
      <c r="C51" s="519" t="s">
        <v>196</v>
      </c>
      <c r="D51" s="520">
        <v>39</v>
      </c>
      <c r="E51" s="521">
        <v>76</v>
      </c>
      <c r="F51" s="521">
        <v>29</v>
      </c>
      <c r="G51" s="521">
        <v>47</v>
      </c>
      <c r="H51" s="521">
        <v>0</v>
      </c>
      <c r="I51" s="521">
        <v>0</v>
      </c>
      <c r="J51" s="521">
        <v>0</v>
      </c>
      <c r="K51" s="521">
        <v>76</v>
      </c>
      <c r="L51" s="521">
        <v>29</v>
      </c>
      <c r="M51" s="521">
        <v>47</v>
      </c>
      <c r="N51" s="521">
        <v>0</v>
      </c>
      <c r="O51" s="521"/>
      <c r="P51" s="521"/>
      <c r="R51" s="165"/>
      <c r="S51" s="165"/>
      <c r="T51" s="165"/>
    </row>
    <row r="52" spans="1:230" ht="12" customHeight="1">
      <c r="A52" s="519" t="s">
        <v>188</v>
      </c>
      <c r="B52" s="473">
        <v>71512</v>
      </c>
      <c r="C52" s="519" t="s">
        <v>197</v>
      </c>
      <c r="D52" s="520">
        <v>40</v>
      </c>
      <c r="E52" s="521">
        <v>1789</v>
      </c>
      <c r="F52" s="521">
        <v>1695</v>
      </c>
      <c r="G52" s="521">
        <v>94</v>
      </c>
      <c r="H52" s="521">
        <v>13</v>
      </c>
      <c r="I52" s="521">
        <v>13</v>
      </c>
      <c r="J52" s="521">
        <v>0</v>
      </c>
      <c r="K52" s="521">
        <v>1674</v>
      </c>
      <c r="L52" s="521">
        <v>1583</v>
      </c>
      <c r="M52" s="521">
        <v>91</v>
      </c>
      <c r="N52" s="521">
        <v>102</v>
      </c>
      <c r="O52" s="521">
        <v>99</v>
      </c>
      <c r="P52" s="521">
        <v>3</v>
      </c>
      <c r="R52" s="165"/>
      <c r="S52" s="165"/>
      <c r="T52" s="165"/>
    </row>
    <row r="53" spans="1:230" ht="12" customHeight="1">
      <c r="A53" s="519" t="s">
        <v>188</v>
      </c>
      <c r="B53" s="473">
        <v>72406</v>
      </c>
      <c r="C53" s="519" t="s">
        <v>198</v>
      </c>
      <c r="D53" s="520">
        <v>41</v>
      </c>
      <c r="E53" s="521">
        <v>22</v>
      </c>
      <c r="F53" s="521">
        <v>19</v>
      </c>
      <c r="G53" s="521">
        <v>3</v>
      </c>
      <c r="H53" s="521">
        <v>0</v>
      </c>
      <c r="I53" s="521">
        <v>0</v>
      </c>
      <c r="J53" s="521">
        <v>0</v>
      </c>
      <c r="K53" s="521">
        <v>22</v>
      </c>
      <c r="L53" s="521">
        <v>19</v>
      </c>
      <c r="M53" s="521">
        <v>3</v>
      </c>
      <c r="N53" s="521">
        <v>0</v>
      </c>
      <c r="O53" s="521"/>
      <c r="P53" s="521"/>
      <c r="R53" s="165"/>
      <c r="S53" s="165"/>
      <c r="T53" s="165"/>
    </row>
    <row r="54" spans="1:230" ht="20.25" customHeight="1">
      <c r="A54" s="519" t="s">
        <v>188</v>
      </c>
      <c r="B54" s="473">
        <v>71607</v>
      </c>
      <c r="C54" s="519" t="s">
        <v>199</v>
      </c>
      <c r="D54" s="520">
        <v>42</v>
      </c>
      <c r="E54" s="521">
        <v>290</v>
      </c>
      <c r="F54" s="521">
        <v>202</v>
      </c>
      <c r="G54" s="521">
        <v>88</v>
      </c>
      <c r="H54" s="521">
        <v>162</v>
      </c>
      <c r="I54" s="521">
        <v>126</v>
      </c>
      <c r="J54" s="521">
        <v>36</v>
      </c>
      <c r="K54" s="521">
        <v>128</v>
      </c>
      <c r="L54" s="521">
        <v>76</v>
      </c>
      <c r="M54" s="521">
        <v>52</v>
      </c>
      <c r="N54" s="521">
        <v>0</v>
      </c>
      <c r="O54" s="521">
        <v>0</v>
      </c>
      <c r="P54" s="521">
        <v>0</v>
      </c>
      <c r="R54" s="165"/>
      <c r="S54" s="165"/>
      <c r="T54" s="165"/>
    </row>
    <row r="55" spans="1:230" s="143" customFormat="1" ht="12" customHeight="1">
      <c r="A55" s="519" t="s">
        <v>188</v>
      </c>
      <c r="B55" s="473">
        <v>72308</v>
      </c>
      <c r="C55" s="519" t="s">
        <v>200</v>
      </c>
      <c r="D55" s="520">
        <v>43</v>
      </c>
      <c r="E55" s="521">
        <v>56</v>
      </c>
      <c r="F55" s="521">
        <v>35</v>
      </c>
      <c r="G55" s="521">
        <v>21</v>
      </c>
      <c r="H55" s="521">
        <v>0</v>
      </c>
      <c r="I55" s="521">
        <v>0</v>
      </c>
      <c r="J55" s="521">
        <v>0</v>
      </c>
      <c r="K55" s="521">
        <v>29</v>
      </c>
      <c r="L55" s="521">
        <v>8</v>
      </c>
      <c r="M55" s="521">
        <v>21</v>
      </c>
      <c r="N55" s="521">
        <v>27</v>
      </c>
      <c r="O55" s="521">
        <v>27</v>
      </c>
      <c r="P55" s="521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5"/>
      <c r="DH55" s="165"/>
      <c r="DI55" s="165"/>
      <c r="DJ55" s="165"/>
      <c r="DK55" s="165"/>
      <c r="DL55" s="165"/>
      <c r="DM55" s="165"/>
      <c r="DN55" s="165"/>
      <c r="DO55" s="165"/>
      <c r="DP55" s="165"/>
      <c r="DQ55" s="165"/>
      <c r="DR55" s="165"/>
      <c r="DS55" s="165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5"/>
      <c r="ES55" s="165"/>
      <c r="ET55" s="165"/>
      <c r="EU55" s="165"/>
      <c r="EV55" s="165"/>
      <c r="EW55" s="165"/>
      <c r="EX55" s="165"/>
      <c r="EY55" s="165"/>
      <c r="EZ55" s="165"/>
      <c r="FA55" s="165"/>
      <c r="FB55" s="165"/>
      <c r="FC55" s="165"/>
      <c r="FD55" s="165"/>
      <c r="FE55" s="165"/>
      <c r="FF55" s="165"/>
      <c r="FG55" s="165"/>
      <c r="FH55" s="165"/>
      <c r="FI55" s="165"/>
      <c r="FJ55" s="165"/>
      <c r="FK55" s="165"/>
      <c r="FL55" s="165"/>
      <c r="FM55" s="165"/>
      <c r="FN55" s="165"/>
      <c r="FO55" s="165"/>
      <c r="FP55" s="165"/>
      <c r="FQ55" s="165"/>
      <c r="FR55" s="165"/>
      <c r="FS55" s="165"/>
      <c r="FT55" s="165"/>
      <c r="FU55" s="165"/>
      <c r="FV55" s="165"/>
      <c r="FW55" s="165"/>
      <c r="FX55" s="165"/>
      <c r="FY55" s="165"/>
      <c r="FZ55" s="165"/>
      <c r="GA55" s="165"/>
      <c r="GB55" s="165"/>
      <c r="GC55" s="165"/>
      <c r="GD55" s="165"/>
      <c r="GE55" s="165"/>
      <c r="GF55" s="165"/>
      <c r="GG55" s="165"/>
      <c r="GH55" s="165"/>
      <c r="GI55" s="165"/>
      <c r="GJ55" s="165"/>
      <c r="GK55" s="165"/>
      <c r="GL55" s="165"/>
      <c r="GM55" s="165"/>
      <c r="GN55" s="165"/>
      <c r="GO55" s="165"/>
      <c r="GP55" s="165"/>
      <c r="GQ55" s="165"/>
      <c r="GR55" s="165"/>
      <c r="GS55" s="165"/>
      <c r="GT55" s="165"/>
      <c r="GU55" s="165"/>
      <c r="GV55" s="165"/>
      <c r="GW55" s="165"/>
      <c r="GX55" s="165"/>
      <c r="GY55" s="165"/>
      <c r="GZ55" s="165"/>
      <c r="HA55" s="165"/>
      <c r="HB55" s="165"/>
      <c r="HC55" s="165"/>
      <c r="HD55" s="165"/>
      <c r="HE55" s="165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</row>
    <row r="56" spans="1:230" ht="12" customHeight="1">
      <c r="A56" s="519" t="s">
        <v>188</v>
      </c>
      <c r="B56" s="473">
        <v>71303</v>
      </c>
      <c r="C56" s="519" t="s">
        <v>202</v>
      </c>
      <c r="D56" s="520">
        <v>44</v>
      </c>
      <c r="E56" s="521">
        <v>14</v>
      </c>
      <c r="F56" s="521">
        <v>14</v>
      </c>
      <c r="G56" s="521">
        <v>0</v>
      </c>
      <c r="H56" s="521">
        <v>0</v>
      </c>
      <c r="I56" s="521">
        <v>0</v>
      </c>
      <c r="J56" s="521">
        <v>0</v>
      </c>
      <c r="K56" s="521">
        <v>14</v>
      </c>
      <c r="L56" s="521">
        <v>14</v>
      </c>
      <c r="M56" s="521">
        <v>0</v>
      </c>
      <c r="N56" s="521">
        <v>0</v>
      </c>
      <c r="O56" s="521"/>
      <c r="P56" s="521"/>
      <c r="R56" s="165"/>
      <c r="S56" s="165"/>
      <c r="T56" s="165"/>
    </row>
    <row r="57" spans="1:230" ht="12" customHeight="1">
      <c r="A57" s="519" t="s">
        <v>188</v>
      </c>
      <c r="B57" s="473">
        <v>73210</v>
      </c>
      <c r="C57" s="519" t="s">
        <v>203</v>
      </c>
      <c r="D57" s="520">
        <v>45</v>
      </c>
      <c r="E57" s="521">
        <v>167</v>
      </c>
      <c r="F57" s="521">
        <v>154</v>
      </c>
      <c r="G57" s="521">
        <v>13</v>
      </c>
      <c r="H57" s="521">
        <v>29</v>
      </c>
      <c r="I57" s="521">
        <v>26</v>
      </c>
      <c r="J57" s="521">
        <v>3</v>
      </c>
      <c r="K57" s="521">
        <v>138</v>
      </c>
      <c r="L57" s="521">
        <v>128</v>
      </c>
      <c r="M57" s="521">
        <v>10</v>
      </c>
      <c r="N57" s="521">
        <v>0</v>
      </c>
      <c r="O57" s="521"/>
      <c r="P57" s="521"/>
      <c r="R57" s="165"/>
      <c r="S57" s="165"/>
      <c r="T57" s="165"/>
    </row>
    <row r="58" spans="1:230" ht="12" customHeight="1">
      <c r="A58" s="519" t="s">
        <v>188</v>
      </c>
      <c r="B58" s="473">
        <v>104101</v>
      </c>
      <c r="C58" s="519" t="s">
        <v>204</v>
      </c>
      <c r="D58" s="520">
        <v>46</v>
      </c>
      <c r="E58" s="521">
        <v>265</v>
      </c>
      <c r="F58" s="521">
        <v>174</v>
      </c>
      <c r="G58" s="521">
        <v>91</v>
      </c>
      <c r="H58" s="521">
        <v>0</v>
      </c>
      <c r="I58" s="521">
        <v>0</v>
      </c>
      <c r="J58" s="521">
        <v>0</v>
      </c>
      <c r="K58" s="521">
        <v>265</v>
      </c>
      <c r="L58" s="521">
        <v>174</v>
      </c>
      <c r="M58" s="521">
        <v>91</v>
      </c>
      <c r="N58" s="521">
        <v>0</v>
      </c>
      <c r="O58" s="521">
        <v>0</v>
      </c>
      <c r="P58" s="521">
        <v>0</v>
      </c>
      <c r="R58" s="165"/>
      <c r="S58" s="165"/>
      <c r="T58" s="165"/>
    </row>
    <row r="59" spans="1:230" ht="12" customHeight="1">
      <c r="A59" s="519" t="s">
        <v>188</v>
      </c>
      <c r="B59" s="473">
        <v>72108</v>
      </c>
      <c r="C59" s="519" t="s">
        <v>205</v>
      </c>
      <c r="D59" s="520">
        <v>47</v>
      </c>
      <c r="E59" s="521">
        <v>15</v>
      </c>
      <c r="F59" s="521">
        <v>8</v>
      </c>
      <c r="G59" s="521">
        <v>7</v>
      </c>
      <c r="H59" s="521">
        <v>0</v>
      </c>
      <c r="I59" s="521">
        <v>0</v>
      </c>
      <c r="J59" s="521">
        <v>0</v>
      </c>
      <c r="K59" s="521">
        <v>15</v>
      </c>
      <c r="L59" s="521">
        <v>8</v>
      </c>
      <c r="M59" s="521">
        <v>7</v>
      </c>
      <c r="N59" s="521">
        <v>0</v>
      </c>
      <c r="O59" s="521"/>
      <c r="P59" s="521"/>
      <c r="R59" s="165"/>
      <c r="S59" s="165"/>
      <c r="T59" s="165"/>
    </row>
    <row r="60" spans="1:230" ht="12" customHeight="1">
      <c r="A60" s="519" t="s">
        <v>188</v>
      </c>
      <c r="B60" s="473">
        <v>71502</v>
      </c>
      <c r="C60" s="519" t="s">
        <v>206</v>
      </c>
      <c r="D60" s="520">
        <v>48</v>
      </c>
      <c r="E60" s="521">
        <v>116</v>
      </c>
      <c r="F60" s="521">
        <v>109</v>
      </c>
      <c r="G60" s="521">
        <v>7</v>
      </c>
      <c r="H60" s="521">
        <v>3</v>
      </c>
      <c r="I60" s="521">
        <v>3</v>
      </c>
      <c r="J60" s="521">
        <v>0</v>
      </c>
      <c r="K60" s="521">
        <v>113</v>
      </c>
      <c r="L60" s="521">
        <v>106</v>
      </c>
      <c r="M60" s="521">
        <v>7</v>
      </c>
      <c r="N60" s="521">
        <v>0</v>
      </c>
      <c r="O60" s="521">
        <v>0</v>
      </c>
      <c r="P60" s="521">
        <v>0</v>
      </c>
      <c r="R60" s="165"/>
      <c r="S60" s="165"/>
      <c r="T60" s="165"/>
    </row>
    <row r="61" spans="1:230" s="143" customFormat="1" ht="12" customHeight="1">
      <c r="A61" s="519" t="s">
        <v>188</v>
      </c>
      <c r="B61" s="473">
        <v>71501</v>
      </c>
      <c r="C61" s="519" t="s">
        <v>207</v>
      </c>
      <c r="D61" s="520">
        <v>49</v>
      </c>
      <c r="E61" s="521">
        <v>85</v>
      </c>
      <c r="F61" s="521">
        <v>83</v>
      </c>
      <c r="G61" s="521">
        <v>2</v>
      </c>
      <c r="H61" s="521">
        <v>0</v>
      </c>
      <c r="I61" s="521">
        <v>0</v>
      </c>
      <c r="J61" s="521">
        <v>0</v>
      </c>
      <c r="K61" s="521">
        <v>85</v>
      </c>
      <c r="L61" s="521">
        <v>83</v>
      </c>
      <c r="M61" s="521">
        <v>2</v>
      </c>
      <c r="N61" s="521">
        <v>0</v>
      </c>
      <c r="O61" s="521"/>
      <c r="P61" s="521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5"/>
      <c r="CW61" s="165"/>
      <c r="CX61" s="165"/>
      <c r="CY61" s="165"/>
      <c r="CZ61" s="165"/>
      <c r="DA61" s="165"/>
      <c r="DB61" s="165"/>
      <c r="DC61" s="165"/>
      <c r="DD61" s="165"/>
      <c r="DE61" s="165"/>
      <c r="DF61" s="165"/>
      <c r="DG61" s="165"/>
      <c r="DH61" s="165"/>
      <c r="DI61" s="165"/>
      <c r="DJ61" s="165"/>
      <c r="DK61" s="165"/>
      <c r="DL61" s="165"/>
      <c r="DM61" s="165"/>
      <c r="DN61" s="165"/>
      <c r="DO61" s="165"/>
      <c r="DP61" s="165"/>
      <c r="DQ61" s="165"/>
      <c r="DR61" s="165"/>
      <c r="DS61" s="165"/>
      <c r="DT61" s="165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65"/>
      <c r="EH61" s="165"/>
      <c r="EI61" s="165"/>
      <c r="EJ61" s="165"/>
      <c r="EK61" s="165"/>
      <c r="EL61" s="165"/>
      <c r="EM61" s="165"/>
      <c r="EN61" s="165"/>
      <c r="EO61" s="165"/>
      <c r="EP61" s="165"/>
      <c r="EQ61" s="165"/>
      <c r="ER61" s="165"/>
      <c r="ES61" s="165"/>
      <c r="ET61" s="165"/>
      <c r="EU61" s="165"/>
      <c r="EV61" s="165"/>
      <c r="EW61" s="165"/>
      <c r="EX61" s="165"/>
      <c r="EY61" s="165"/>
      <c r="EZ61" s="165"/>
      <c r="FA61" s="165"/>
      <c r="FB61" s="165"/>
      <c r="FC61" s="165"/>
      <c r="FD61" s="165"/>
      <c r="FE61" s="165"/>
      <c r="FF61" s="165"/>
      <c r="FG61" s="165"/>
      <c r="FH61" s="165"/>
      <c r="FI61" s="165"/>
      <c r="FJ61" s="165"/>
      <c r="FK61" s="165"/>
      <c r="FL61" s="165"/>
      <c r="FM61" s="165"/>
      <c r="FN61" s="165"/>
      <c r="FO61" s="165"/>
      <c r="FP61" s="165"/>
      <c r="FQ61" s="165"/>
      <c r="FR61" s="165"/>
      <c r="FS61" s="165"/>
      <c r="FT61" s="165"/>
      <c r="FU61" s="165"/>
      <c r="FV61" s="165"/>
      <c r="FW61" s="165"/>
      <c r="FX61" s="165"/>
      <c r="FY61" s="165"/>
      <c r="FZ61" s="165"/>
      <c r="GA61" s="165"/>
      <c r="GB61" s="165"/>
      <c r="GC61" s="165"/>
      <c r="GD61" s="165"/>
      <c r="GE61" s="165"/>
      <c r="GF61" s="165"/>
      <c r="GG61" s="165"/>
      <c r="GH61" s="165"/>
      <c r="GI61" s="165"/>
      <c r="GJ61" s="165"/>
      <c r="GK61" s="165"/>
      <c r="GL61" s="165"/>
      <c r="GM61" s="165"/>
      <c r="GN61" s="165"/>
      <c r="GO61" s="165"/>
      <c r="GP61" s="165"/>
      <c r="GQ61" s="165"/>
      <c r="GR61" s="165"/>
      <c r="GS61" s="165"/>
      <c r="GT61" s="165"/>
      <c r="GU61" s="165"/>
      <c r="GV61" s="165"/>
      <c r="GW61" s="165"/>
      <c r="GX61" s="165"/>
      <c r="GY61" s="165"/>
      <c r="GZ61" s="165"/>
      <c r="HA61" s="165"/>
      <c r="HB61" s="165"/>
      <c r="HC61" s="165"/>
      <c r="HD61" s="165"/>
      <c r="HE61" s="165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</row>
    <row r="62" spans="1:230" ht="12" customHeight="1">
      <c r="A62" s="519" t="s">
        <v>188</v>
      </c>
      <c r="B62" s="473">
        <v>71601</v>
      </c>
      <c r="C62" s="519" t="s">
        <v>208</v>
      </c>
      <c r="D62" s="520">
        <v>50</v>
      </c>
      <c r="E62" s="521">
        <v>1702</v>
      </c>
      <c r="F62" s="521">
        <v>1623</v>
      </c>
      <c r="G62" s="521">
        <v>79</v>
      </c>
      <c r="H62" s="521">
        <v>108</v>
      </c>
      <c r="I62" s="521">
        <v>107</v>
      </c>
      <c r="J62" s="521">
        <v>1</v>
      </c>
      <c r="K62" s="521">
        <v>1534</v>
      </c>
      <c r="L62" s="521">
        <v>1456</v>
      </c>
      <c r="M62" s="521">
        <v>78</v>
      </c>
      <c r="N62" s="521">
        <v>60</v>
      </c>
      <c r="O62" s="521">
        <v>60</v>
      </c>
      <c r="P62" s="521">
        <v>0</v>
      </c>
      <c r="R62" s="165"/>
      <c r="S62" s="165"/>
      <c r="T62" s="165"/>
    </row>
    <row r="63" spans="1:230" ht="12" customHeight="1">
      <c r="A63" s="519" t="s">
        <v>188</v>
      </c>
      <c r="B63" s="473">
        <v>72204</v>
      </c>
      <c r="C63" s="519" t="s">
        <v>209</v>
      </c>
      <c r="D63" s="520">
        <v>51</v>
      </c>
      <c r="E63" s="521">
        <v>31</v>
      </c>
      <c r="F63" s="521">
        <v>30</v>
      </c>
      <c r="G63" s="521">
        <v>1</v>
      </c>
      <c r="H63" s="521">
        <v>0</v>
      </c>
      <c r="I63" s="521">
        <v>0</v>
      </c>
      <c r="J63" s="521">
        <v>0</v>
      </c>
      <c r="K63" s="521">
        <v>31</v>
      </c>
      <c r="L63" s="521">
        <v>30</v>
      </c>
      <c r="M63" s="521">
        <v>1</v>
      </c>
      <c r="N63" s="521">
        <v>0</v>
      </c>
      <c r="O63" s="521"/>
      <c r="P63" s="521"/>
      <c r="R63" s="165"/>
      <c r="S63" s="165"/>
      <c r="T63" s="165"/>
    </row>
    <row r="64" spans="1:230" ht="12" customHeight="1">
      <c r="A64" s="519" t="s">
        <v>188</v>
      </c>
      <c r="B64" s="473">
        <v>72307</v>
      </c>
      <c r="C64" s="519" t="s">
        <v>210</v>
      </c>
      <c r="D64" s="520">
        <v>52</v>
      </c>
      <c r="E64" s="521">
        <v>102</v>
      </c>
      <c r="F64" s="521">
        <v>21</v>
      </c>
      <c r="G64" s="521">
        <v>81</v>
      </c>
      <c r="H64" s="521">
        <v>0</v>
      </c>
      <c r="I64" s="521">
        <v>0</v>
      </c>
      <c r="J64" s="521">
        <v>0</v>
      </c>
      <c r="K64" s="521">
        <v>102</v>
      </c>
      <c r="L64" s="521">
        <v>21</v>
      </c>
      <c r="M64" s="521">
        <v>81</v>
      </c>
      <c r="N64" s="521">
        <v>0</v>
      </c>
      <c r="O64" s="521"/>
      <c r="P64" s="521"/>
      <c r="R64" s="165"/>
      <c r="S64" s="165"/>
      <c r="T64" s="165"/>
    </row>
    <row r="65" spans="1:230" ht="12" customHeight="1">
      <c r="A65" s="519" t="s">
        <v>188</v>
      </c>
      <c r="B65" s="473">
        <v>72109</v>
      </c>
      <c r="C65" s="519" t="s">
        <v>211</v>
      </c>
      <c r="D65" s="520">
        <v>53</v>
      </c>
      <c r="E65" s="521">
        <v>18</v>
      </c>
      <c r="F65" s="521">
        <v>4</v>
      </c>
      <c r="G65" s="521">
        <v>14</v>
      </c>
      <c r="H65" s="521">
        <v>0</v>
      </c>
      <c r="I65" s="521">
        <v>0</v>
      </c>
      <c r="J65" s="521">
        <v>0</v>
      </c>
      <c r="K65" s="521">
        <v>18</v>
      </c>
      <c r="L65" s="521">
        <v>4</v>
      </c>
      <c r="M65" s="521">
        <v>14</v>
      </c>
      <c r="N65" s="521">
        <v>0</v>
      </c>
      <c r="O65" s="521"/>
      <c r="P65" s="521"/>
      <c r="R65" s="165"/>
      <c r="S65" s="165"/>
      <c r="T65" s="165"/>
    </row>
    <row r="66" spans="1:230" ht="12" customHeight="1">
      <c r="A66" s="519" t="s">
        <v>188</v>
      </c>
      <c r="B66" s="473">
        <v>72301</v>
      </c>
      <c r="C66" s="519" t="s">
        <v>212</v>
      </c>
      <c r="D66" s="520">
        <v>54</v>
      </c>
      <c r="E66" s="521">
        <v>1062</v>
      </c>
      <c r="F66" s="521">
        <v>119</v>
      </c>
      <c r="G66" s="521">
        <v>943</v>
      </c>
      <c r="H66" s="521">
        <v>0</v>
      </c>
      <c r="I66" s="521">
        <v>0</v>
      </c>
      <c r="J66" s="521">
        <v>0</v>
      </c>
      <c r="K66" s="521">
        <v>957</v>
      </c>
      <c r="L66" s="521">
        <v>48</v>
      </c>
      <c r="M66" s="521">
        <v>909</v>
      </c>
      <c r="N66" s="521">
        <v>105</v>
      </c>
      <c r="O66" s="521">
        <v>71</v>
      </c>
      <c r="P66" s="521">
        <v>34</v>
      </c>
      <c r="R66" s="165"/>
      <c r="S66" s="165"/>
      <c r="T66" s="165"/>
    </row>
    <row r="67" spans="1:230" ht="12" customHeight="1">
      <c r="A67" s="519" t="s">
        <v>188</v>
      </c>
      <c r="B67" s="473">
        <v>71901</v>
      </c>
      <c r="C67" s="519" t="s">
        <v>213</v>
      </c>
      <c r="D67" s="520">
        <v>55</v>
      </c>
      <c r="E67" s="521">
        <v>20</v>
      </c>
      <c r="F67" s="521">
        <v>16</v>
      </c>
      <c r="G67" s="521">
        <v>4</v>
      </c>
      <c r="H67" s="521">
        <v>0</v>
      </c>
      <c r="I67" s="521">
        <v>0</v>
      </c>
      <c r="J67" s="521">
        <v>0</v>
      </c>
      <c r="K67" s="521">
        <v>20</v>
      </c>
      <c r="L67" s="521">
        <v>16</v>
      </c>
      <c r="M67" s="521">
        <v>4</v>
      </c>
      <c r="N67" s="521">
        <v>0</v>
      </c>
      <c r="O67" s="521"/>
      <c r="P67" s="521"/>
      <c r="R67" s="165"/>
      <c r="S67" s="165"/>
      <c r="T67" s="165"/>
    </row>
    <row r="68" spans="1:230" ht="12" customHeight="1">
      <c r="A68" s="519" t="s">
        <v>188</v>
      </c>
      <c r="B68" s="473">
        <v>72405</v>
      </c>
      <c r="C68" s="519" t="s">
        <v>214</v>
      </c>
      <c r="D68" s="520">
        <v>56</v>
      </c>
      <c r="E68" s="521">
        <v>22</v>
      </c>
      <c r="F68" s="521">
        <v>21</v>
      </c>
      <c r="G68" s="521">
        <v>1</v>
      </c>
      <c r="H68" s="521">
        <v>0</v>
      </c>
      <c r="I68" s="521">
        <v>0</v>
      </c>
      <c r="J68" s="521">
        <v>0</v>
      </c>
      <c r="K68" s="521">
        <v>22</v>
      </c>
      <c r="L68" s="521">
        <v>21</v>
      </c>
      <c r="M68" s="521">
        <v>1</v>
      </c>
      <c r="N68" s="521">
        <v>0</v>
      </c>
      <c r="O68" s="521"/>
      <c r="P68" s="521"/>
      <c r="R68" s="165"/>
      <c r="S68" s="165"/>
      <c r="T68" s="165"/>
    </row>
    <row r="69" spans="1:230" ht="12" customHeight="1">
      <c r="A69" s="519" t="s">
        <v>188</v>
      </c>
      <c r="B69" s="473">
        <v>72107</v>
      </c>
      <c r="C69" s="519" t="s">
        <v>215</v>
      </c>
      <c r="D69" s="520">
        <v>57</v>
      </c>
      <c r="E69" s="521">
        <v>258</v>
      </c>
      <c r="F69" s="521">
        <v>62</v>
      </c>
      <c r="G69" s="521">
        <v>196</v>
      </c>
      <c r="H69" s="521">
        <v>0</v>
      </c>
      <c r="I69" s="521">
        <v>0</v>
      </c>
      <c r="J69" s="521">
        <v>0</v>
      </c>
      <c r="K69" s="521">
        <v>258</v>
      </c>
      <c r="L69" s="521">
        <v>62</v>
      </c>
      <c r="M69" s="521">
        <v>196</v>
      </c>
      <c r="N69" s="521">
        <v>0</v>
      </c>
      <c r="O69" s="521"/>
      <c r="P69" s="521"/>
      <c r="R69" s="165"/>
      <c r="S69" s="165"/>
      <c r="T69" s="165"/>
    </row>
    <row r="70" spans="1:230" ht="12" customHeight="1">
      <c r="A70" s="519" t="s">
        <v>188</v>
      </c>
      <c r="B70" s="473">
        <v>71301</v>
      </c>
      <c r="C70" s="519" t="s">
        <v>216</v>
      </c>
      <c r="D70" s="520">
        <v>58</v>
      </c>
      <c r="E70" s="521">
        <v>32</v>
      </c>
      <c r="F70" s="521">
        <v>31</v>
      </c>
      <c r="G70" s="521">
        <v>1</v>
      </c>
      <c r="H70" s="521">
        <v>0</v>
      </c>
      <c r="I70" s="521">
        <v>0</v>
      </c>
      <c r="J70" s="521">
        <v>0</v>
      </c>
      <c r="K70" s="521">
        <v>32</v>
      </c>
      <c r="L70" s="521">
        <v>31</v>
      </c>
      <c r="M70" s="521">
        <v>1</v>
      </c>
      <c r="N70" s="521">
        <v>0</v>
      </c>
      <c r="O70" s="521"/>
      <c r="P70" s="521"/>
      <c r="R70" s="165"/>
      <c r="S70" s="165"/>
      <c r="T70" s="165"/>
    </row>
    <row r="71" spans="1:230" ht="12" customHeight="1">
      <c r="A71" s="519" t="s">
        <v>188</v>
      </c>
      <c r="B71" s="473">
        <v>72106</v>
      </c>
      <c r="C71" s="519" t="s">
        <v>217</v>
      </c>
      <c r="D71" s="520">
        <v>59</v>
      </c>
      <c r="E71" s="521">
        <v>280</v>
      </c>
      <c r="F71" s="521">
        <v>46</v>
      </c>
      <c r="G71" s="521">
        <v>234</v>
      </c>
      <c r="H71" s="521">
        <v>0</v>
      </c>
      <c r="I71" s="521">
        <v>0</v>
      </c>
      <c r="J71" s="521">
        <v>0</v>
      </c>
      <c r="K71" s="521">
        <v>259</v>
      </c>
      <c r="L71" s="521">
        <v>46</v>
      </c>
      <c r="M71" s="521">
        <v>213</v>
      </c>
      <c r="N71" s="521">
        <v>21</v>
      </c>
      <c r="O71" s="521">
        <v>0</v>
      </c>
      <c r="P71" s="521">
        <v>21</v>
      </c>
      <c r="R71" s="165"/>
      <c r="S71" s="165"/>
      <c r="T71" s="165"/>
    </row>
    <row r="72" spans="1:230" ht="12" customHeight="1">
      <c r="A72" s="519" t="s">
        <v>188</v>
      </c>
      <c r="B72" s="473">
        <v>71406</v>
      </c>
      <c r="C72" s="519" t="s">
        <v>218</v>
      </c>
      <c r="D72" s="520">
        <v>60</v>
      </c>
      <c r="E72" s="521">
        <v>41</v>
      </c>
      <c r="F72" s="521">
        <v>23</v>
      </c>
      <c r="G72" s="521">
        <v>18</v>
      </c>
      <c r="H72" s="521">
        <v>0</v>
      </c>
      <c r="I72" s="521">
        <v>0</v>
      </c>
      <c r="J72" s="521">
        <v>0</v>
      </c>
      <c r="K72" s="521">
        <v>41</v>
      </c>
      <c r="L72" s="521">
        <v>23</v>
      </c>
      <c r="M72" s="521">
        <v>18</v>
      </c>
      <c r="N72" s="521">
        <v>0</v>
      </c>
      <c r="O72" s="521"/>
      <c r="P72" s="521"/>
      <c r="R72" s="165"/>
      <c r="S72" s="165"/>
      <c r="T72" s="165"/>
    </row>
    <row r="73" spans="1:230" ht="12" customHeight="1">
      <c r="A73" s="519" t="s">
        <v>188</v>
      </c>
      <c r="B73" s="473">
        <v>104103</v>
      </c>
      <c r="C73" s="519" t="s">
        <v>219</v>
      </c>
      <c r="D73" s="520">
        <v>61</v>
      </c>
      <c r="E73" s="521">
        <v>235</v>
      </c>
      <c r="F73" s="521">
        <v>95</v>
      </c>
      <c r="G73" s="521">
        <v>140</v>
      </c>
      <c r="H73" s="521">
        <v>106</v>
      </c>
      <c r="I73" s="521">
        <v>58</v>
      </c>
      <c r="J73" s="521">
        <v>48</v>
      </c>
      <c r="K73" s="521">
        <v>129</v>
      </c>
      <c r="L73" s="521">
        <v>37</v>
      </c>
      <c r="M73" s="521">
        <v>92</v>
      </c>
      <c r="N73" s="521">
        <v>0</v>
      </c>
      <c r="O73" s="521">
        <v>0</v>
      </c>
      <c r="P73" s="521">
        <v>0</v>
      </c>
      <c r="R73" s="165"/>
      <c r="S73" s="165"/>
      <c r="T73" s="165"/>
    </row>
    <row r="74" spans="1:230" ht="12" customHeight="1">
      <c r="A74" s="519" t="s">
        <v>188</v>
      </c>
      <c r="B74" s="473">
        <v>71408</v>
      </c>
      <c r="C74" s="519" t="s">
        <v>220</v>
      </c>
      <c r="D74" s="520">
        <v>62</v>
      </c>
      <c r="E74" s="521">
        <v>9</v>
      </c>
      <c r="F74" s="521">
        <v>9</v>
      </c>
      <c r="G74" s="521">
        <v>0</v>
      </c>
      <c r="H74" s="521">
        <v>0</v>
      </c>
      <c r="I74" s="521">
        <v>0</v>
      </c>
      <c r="J74" s="521">
        <v>0</v>
      </c>
      <c r="K74" s="521">
        <v>9</v>
      </c>
      <c r="L74" s="521">
        <v>9</v>
      </c>
      <c r="M74" s="521">
        <v>0</v>
      </c>
      <c r="N74" s="521">
        <v>0</v>
      </c>
      <c r="O74" s="521"/>
      <c r="P74" s="521"/>
      <c r="R74" s="165"/>
      <c r="S74" s="165"/>
      <c r="T74" s="165"/>
    </row>
    <row r="75" spans="1:230" s="143" customFormat="1" ht="12" customHeight="1">
      <c r="A75" s="519" t="s">
        <v>188</v>
      </c>
      <c r="B75" s="473">
        <v>72401</v>
      </c>
      <c r="C75" s="519" t="s">
        <v>221</v>
      </c>
      <c r="D75" s="520">
        <v>63</v>
      </c>
      <c r="E75" s="521">
        <v>552</v>
      </c>
      <c r="F75" s="521">
        <v>494</v>
      </c>
      <c r="G75" s="521">
        <v>58</v>
      </c>
      <c r="H75" s="521">
        <v>28</v>
      </c>
      <c r="I75" s="521">
        <v>25</v>
      </c>
      <c r="J75" s="521">
        <v>3</v>
      </c>
      <c r="K75" s="521">
        <v>453</v>
      </c>
      <c r="L75" s="521">
        <v>398</v>
      </c>
      <c r="M75" s="521">
        <v>55</v>
      </c>
      <c r="N75" s="521">
        <v>71</v>
      </c>
      <c r="O75" s="521">
        <v>71</v>
      </c>
      <c r="P75" s="521">
        <v>0</v>
      </c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42"/>
      <c r="HG75" s="142"/>
      <c r="HH75" s="142"/>
      <c r="HI75" s="142"/>
      <c r="HJ75" s="142"/>
      <c r="HK75" s="142"/>
      <c r="HL75" s="142"/>
      <c r="HM75" s="142"/>
      <c r="HN75" s="142"/>
      <c r="HO75" s="142"/>
      <c r="HP75" s="142"/>
      <c r="HQ75" s="142"/>
      <c r="HR75" s="142"/>
      <c r="HS75" s="142"/>
      <c r="HT75" s="142"/>
      <c r="HU75" s="142"/>
      <c r="HV75" s="142"/>
    </row>
    <row r="76" spans="1:230" ht="12" customHeight="1">
      <c r="A76" s="519" t="s">
        <v>188</v>
      </c>
      <c r="B76" s="473">
        <v>71611</v>
      </c>
      <c r="C76" s="519" t="s">
        <v>222</v>
      </c>
      <c r="D76" s="520">
        <v>64</v>
      </c>
      <c r="E76" s="521">
        <v>629</v>
      </c>
      <c r="F76" s="521">
        <v>567</v>
      </c>
      <c r="G76" s="521">
        <v>62</v>
      </c>
      <c r="H76" s="521">
        <v>0</v>
      </c>
      <c r="I76" s="521">
        <v>0</v>
      </c>
      <c r="J76" s="521">
        <v>0</v>
      </c>
      <c r="K76" s="521">
        <v>629</v>
      </c>
      <c r="L76" s="521">
        <v>567</v>
      </c>
      <c r="M76" s="521">
        <v>62</v>
      </c>
      <c r="N76" s="521">
        <v>0</v>
      </c>
      <c r="O76" s="521"/>
      <c r="P76" s="521"/>
      <c r="R76" s="165"/>
      <c r="S76" s="165"/>
      <c r="T76" s="165"/>
    </row>
    <row r="77" spans="1:230" s="143" customFormat="1" ht="12" customHeight="1">
      <c r="A77" s="519" t="s">
        <v>188</v>
      </c>
      <c r="B77" s="473">
        <v>72903</v>
      </c>
      <c r="C77" s="519" t="s">
        <v>223</v>
      </c>
      <c r="D77" s="520">
        <v>65</v>
      </c>
      <c r="E77" s="521">
        <v>40</v>
      </c>
      <c r="F77" s="521">
        <v>40</v>
      </c>
      <c r="G77" s="521">
        <v>0</v>
      </c>
      <c r="H77" s="521">
        <v>40</v>
      </c>
      <c r="I77" s="521">
        <v>40</v>
      </c>
      <c r="J77" s="521">
        <v>0</v>
      </c>
      <c r="K77" s="521">
        <v>0</v>
      </c>
      <c r="L77" s="521">
        <v>0</v>
      </c>
      <c r="M77" s="521">
        <v>0</v>
      </c>
      <c r="N77" s="521">
        <v>0</v>
      </c>
      <c r="O77" s="521"/>
      <c r="P77" s="521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  <c r="CQ77" s="165"/>
      <c r="CR77" s="165"/>
      <c r="CS77" s="165"/>
      <c r="CT77" s="165"/>
      <c r="CU77" s="165"/>
      <c r="CV77" s="165"/>
      <c r="CW77" s="165"/>
      <c r="CX77" s="165"/>
      <c r="CY77" s="165"/>
      <c r="CZ77" s="165"/>
      <c r="DA77" s="165"/>
      <c r="DB77" s="165"/>
      <c r="DC77" s="165"/>
      <c r="DD77" s="165"/>
      <c r="DE77" s="165"/>
      <c r="DF77" s="165"/>
      <c r="DG77" s="165"/>
      <c r="DH77" s="165"/>
      <c r="DI77" s="165"/>
      <c r="DJ77" s="165"/>
      <c r="DK77" s="165"/>
      <c r="DL77" s="165"/>
      <c r="DM77" s="165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  <c r="FG77" s="165"/>
      <c r="FH77" s="165"/>
      <c r="FI77" s="165"/>
      <c r="FJ77" s="165"/>
      <c r="FK77" s="165"/>
      <c r="FL77" s="165"/>
      <c r="FM77" s="165"/>
      <c r="FN77" s="165"/>
      <c r="FO77" s="165"/>
      <c r="FP77" s="165"/>
      <c r="FQ77" s="165"/>
      <c r="FR77" s="165"/>
      <c r="FS77" s="165"/>
      <c r="FT77" s="165"/>
      <c r="FU77" s="165"/>
      <c r="FV77" s="165"/>
      <c r="FW77" s="165"/>
      <c r="FX77" s="165"/>
      <c r="FY77" s="165"/>
      <c r="FZ77" s="165"/>
      <c r="GA77" s="165"/>
      <c r="GB77" s="165"/>
      <c r="GC77" s="165"/>
      <c r="GD77" s="165"/>
      <c r="GE77" s="165"/>
      <c r="GF77" s="165"/>
      <c r="GG77" s="165"/>
      <c r="GH77" s="165"/>
      <c r="GI77" s="165"/>
      <c r="GJ77" s="165"/>
      <c r="GK77" s="165"/>
      <c r="GL77" s="165"/>
      <c r="GM77" s="165"/>
      <c r="GN77" s="165"/>
      <c r="GO77" s="165"/>
      <c r="GP77" s="165"/>
      <c r="GQ77" s="165"/>
      <c r="GR77" s="165"/>
      <c r="GS77" s="165"/>
      <c r="GT77" s="165"/>
      <c r="GU77" s="165"/>
      <c r="GV77" s="165"/>
      <c r="GW77" s="165"/>
      <c r="GX77" s="165"/>
      <c r="GY77" s="165"/>
      <c r="GZ77" s="165"/>
      <c r="HA77" s="165"/>
      <c r="HB77" s="165"/>
      <c r="HC77" s="165"/>
      <c r="HD77" s="165"/>
      <c r="HE77" s="165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</row>
    <row r="78" spans="1:230" ht="16.5" customHeight="1">
      <c r="A78" s="519" t="s">
        <v>188</v>
      </c>
      <c r="B78" s="473">
        <v>78807</v>
      </c>
      <c r="C78" s="519" t="s">
        <v>224</v>
      </c>
      <c r="D78" s="520">
        <v>66</v>
      </c>
      <c r="E78" s="521">
        <v>40</v>
      </c>
      <c r="F78" s="521">
        <v>33</v>
      </c>
      <c r="G78" s="521">
        <v>7</v>
      </c>
      <c r="H78" s="521">
        <v>15</v>
      </c>
      <c r="I78" s="521">
        <v>15</v>
      </c>
      <c r="J78" s="521">
        <v>0</v>
      </c>
      <c r="K78" s="521">
        <v>25</v>
      </c>
      <c r="L78" s="521">
        <v>18</v>
      </c>
      <c r="M78" s="521">
        <v>7</v>
      </c>
      <c r="N78" s="521">
        <v>0</v>
      </c>
      <c r="O78" s="521"/>
      <c r="P78" s="521"/>
      <c r="R78" s="165"/>
      <c r="S78" s="165"/>
      <c r="T78" s="165"/>
    </row>
    <row r="79" spans="1:230" ht="16.5" customHeight="1">
      <c r="A79" s="519" t="s">
        <v>188</v>
      </c>
      <c r="B79" s="473">
        <v>71513</v>
      </c>
      <c r="C79" s="519" t="s">
        <v>225</v>
      </c>
      <c r="D79" s="520">
        <v>67</v>
      </c>
      <c r="E79" s="521">
        <v>104</v>
      </c>
      <c r="F79" s="521">
        <v>98</v>
      </c>
      <c r="G79" s="521">
        <v>6</v>
      </c>
      <c r="H79" s="521">
        <v>17</v>
      </c>
      <c r="I79" s="521">
        <v>12</v>
      </c>
      <c r="J79" s="521">
        <v>5</v>
      </c>
      <c r="K79" s="521">
        <v>87</v>
      </c>
      <c r="L79" s="521">
        <v>86</v>
      </c>
      <c r="M79" s="521">
        <v>1</v>
      </c>
      <c r="N79" s="521">
        <v>0</v>
      </c>
      <c r="O79" s="521"/>
      <c r="P79" s="521"/>
      <c r="R79" s="165"/>
      <c r="S79" s="165"/>
      <c r="T79" s="165"/>
    </row>
    <row r="80" spans="1:230" ht="16.5" customHeight="1">
      <c r="A80" s="519" t="s">
        <v>188</v>
      </c>
      <c r="B80" s="473">
        <v>71103</v>
      </c>
      <c r="C80" s="519" t="s">
        <v>226</v>
      </c>
      <c r="D80" s="520">
        <v>68</v>
      </c>
      <c r="E80" s="521">
        <v>18</v>
      </c>
      <c r="F80" s="521">
        <v>16</v>
      </c>
      <c r="G80" s="521">
        <v>2</v>
      </c>
      <c r="H80" s="521">
        <v>0</v>
      </c>
      <c r="I80" s="521">
        <v>0</v>
      </c>
      <c r="J80" s="521">
        <v>0</v>
      </c>
      <c r="K80" s="521">
        <v>18</v>
      </c>
      <c r="L80" s="521">
        <v>16</v>
      </c>
      <c r="M80" s="521">
        <v>2</v>
      </c>
      <c r="N80" s="521">
        <v>0</v>
      </c>
      <c r="O80" s="521"/>
      <c r="P80" s="521"/>
      <c r="R80" s="165"/>
      <c r="S80" s="165"/>
      <c r="T80" s="165"/>
    </row>
    <row r="81" spans="1:230" ht="16.5" customHeight="1">
      <c r="A81" s="519" t="s">
        <v>188</v>
      </c>
      <c r="B81" s="473">
        <v>72304</v>
      </c>
      <c r="C81" s="519" t="s">
        <v>227</v>
      </c>
      <c r="D81" s="520">
        <v>69</v>
      </c>
      <c r="E81" s="521">
        <v>109</v>
      </c>
      <c r="F81" s="521">
        <v>38</v>
      </c>
      <c r="G81" s="521">
        <v>71</v>
      </c>
      <c r="H81" s="521">
        <v>0</v>
      </c>
      <c r="I81" s="521">
        <v>0</v>
      </c>
      <c r="J81" s="521">
        <v>0</v>
      </c>
      <c r="K81" s="521">
        <v>109</v>
      </c>
      <c r="L81" s="521">
        <v>38</v>
      </c>
      <c r="M81" s="521">
        <v>71</v>
      </c>
      <c r="N81" s="521">
        <v>0</v>
      </c>
      <c r="O81" s="521"/>
      <c r="P81" s="521"/>
      <c r="R81" s="165"/>
      <c r="S81" s="165"/>
      <c r="T81" s="165"/>
    </row>
    <row r="82" spans="1:230" ht="16.5" customHeight="1">
      <c r="A82" s="519" t="s">
        <v>188</v>
      </c>
      <c r="B82" s="473">
        <v>71308</v>
      </c>
      <c r="C82" s="519" t="s">
        <v>228</v>
      </c>
      <c r="D82" s="520">
        <v>70</v>
      </c>
      <c r="E82" s="521">
        <v>62</v>
      </c>
      <c r="F82" s="521">
        <v>52</v>
      </c>
      <c r="G82" s="521">
        <v>10</v>
      </c>
      <c r="H82" s="521">
        <v>10</v>
      </c>
      <c r="I82" s="521">
        <v>10</v>
      </c>
      <c r="J82" s="521">
        <v>0</v>
      </c>
      <c r="K82" s="521">
        <v>52</v>
      </c>
      <c r="L82" s="521">
        <v>42</v>
      </c>
      <c r="M82" s="521">
        <v>10</v>
      </c>
      <c r="N82" s="521">
        <v>0</v>
      </c>
      <c r="O82" s="521">
        <v>0</v>
      </c>
      <c r="P82" s="521">
        <v>0</v>
      </c>
      <c r="R82" s="165"/>
      <c r="S82" s="165"/>
      <c r="T82" s="165"/>
    </row>
    <row r="83" spans="1:230" ht="16.5" customHeight="1">
      <c r="A83" s="519" t="s">
        <v>188</v>
      </c>
      <c r="B83" s="473">
        <v>72110</v>
      </c>
      <c r="C83" s="519" t="s">
        <v>229</v>
      </c>
      <c r="D83" s="520">
        <v>71</v>
      </c>
      <c r="E83" s="521">
        <v>22</v>
      </c>
      <c r="F83" s="521">
        <v>4</v>
      </c>
      <c r="G83" s="521">
        <v>18</v>
      </c>
      <c r="H83" s="521">
        <v>16</v>
      </c>
      <c r="I83" s="521">
        <v>1</v>
      </c>
      <c r="J83" s="521">
        <v>15</v>
      </c>
      <c r="K83" s="521">
        <v>6</v>
      </c>
      <c r="L83" s="521">
        <v>3</v>
      </c>
      <c r="M83" s="521">
        <v>3</v>
      </c>
      <c r="N83" s="521">
        <v>0</v>
      </c>
      <c r="O83" s="521"/>
      <c r="P83" s="521"/>
      <c r="R83" s="165"/>
      <c r="S83" s="165"/>
      <c r="T83" s="165"/>
    </row>
    <row r="84" spans="1:230" s="143" customFormat="1" ht="12" customHeight="1">
      <c r="A84" s="519" t="s">
        <v>188</v>
      </c>
      <c r="B84" s="473">
        <v>72208</v>
      </c>
      <c r="C84" s="519" t="s">
        <v>230</v>
      </c>
      <c r="D84" s="520">
        <v>72</v>
      </c>
      <c r="E84" s="521">
        <v>17</v>
      </c>
      <c r="F84" s="521">
        <v>6</v>
      </c>
      <c r="G84" s="521">
        <v>11</v>
      </c>
      <c r="H84" s="521">
        <v>0</v>
      </c>
      <c r="I84" s="521">
        <v>0</v>
      </c>
      <c r="J84" s="521">
        <v>0</v>
      </c>
      <c r="K84" s="521">
        <v>17</v>
      </c>
      <c r="L84" s="521">
        <v>6</v>
      </c>
      <c r="M84" s="521">
        <v>11</v>
      </c>
      <c r="N84" s="521">
        <v>0</v>
      </c>
      <c r="O84" s="521">
        <v>0</v>
      </c>
      <c r="P84" s="521">
        <v>0</v>
      </c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5"/>
      <c r="CC84" s="165"/>
      <c r="CD84" s="165"/>
      <c r="CE84" s="165"/>
      <c r="CF84" s="165"/>
      <c r="CG84" s="165"/>
      <c r="CH84" s="165"/>
      <c r="CI84" s="165"/>
      <c r="CJ84" s="165"/>
      <c r="CK84" s="165"/>
      <c r="CL84" s="165"/>
      <c r="CM84" s="165"/>
      <c r="CN84" s="165"/>
      <c r="CO84" s="165"/>
      <c r="CP84" s="165"/>
      <c r="CQ84" s="165"/>
      <c r="CR84" s="165"/>
      <c r="CS84" s="165"/>
      <c r="CT84" s="165"/>
      <c r="CU84" s="165"/>
      <c r="CV84" s="165"/>
      <c r="CW84" s="165"/>
      <c r="CX84" s="165"/>
      <c r="CY84" s="165"/>
      <c r="CZ84" s="165"/>
      <c r="DA84" s="165"/>
      <c r="DB84" s="165"/>
      <c r="DC84" s="165"/>
      <c r="DD84" s="165"/>
      <c r="DE84" s="165"/>
      <c r="DF84" s="165"/>
      <c r="DG84" s="165"/>
      <c r="DH84" s="165"/>
      <c r="DI84" s="165"/>
      <c r="DJ84" s="165"/>
      <c r="DK84" s="165"/>
      <c r="DL84" s="165"/>
      <c r="DM84" s="165"/>
      <c r="DN84" s="165"/>
      <c r="DO84" s="165"/>
      <c r="DP84" s="165"/>
      <c r="DQ84" s="165"/>
      <c r="DR84" s="165"/>
      <c r="DS84" s="165"/>
      <c r="DT84" s="165"/>
      <c r="DU84" s="165"/>
      <c r="DV84" s="165"/>
      <c r="DW84" s="165"/>
      <c r="DX84" s="165"/>
      <c r="DY84" s="165"/>
      <c r="DZ84" s="165"/>
      <c r="EA84" s="165"/>
      <c r="EB84" s="165"/>
      <c r="EC84" s="165"/>
      <c r="ED84" s="165"/>
      <c r="EE84" s="165"/>
      <c r="EF84" s="165"/>
      <c r="EG84" s="165"/>
      <c r="EH84" s="165"/>
      <c r="EI84" s="165"/>
      <c r="EJ84" s="165"/>
      <c r="EK84" s="165"/>
      <c r="EL84" s="165"/>
      <c r="EM84" s="165"/>
      <c r="EN84" s="165"/>
      <c r="EO84" s="165"/>
      <c r="EP84" s="165"/>
      <c r="EQ84" s="165"/>
      <c r="ER84" s="165"/>
      <c r="ES84" s="165"/>
      <c r="ET84" s="165"/>
      <c r="EU84" s="165"/>
      <c r="EV84" s="165"/>
      <c r="EW84" s="165"/>
      <c r="EX84" s="165"/>
      <c r="EY84" s="165"/>
      <c r="EZ84" s="165"/>
      <c r="FA84" s="165"/>
      <c r="FB84" s="165"/>
      <c r="FC84" s="165"/>
      <c r="FD84" s="165"/>
      <c r="FE84" s="165"/>
      <c r="FF84" s="165"/>
      <c r="FG84" s="165"/>
      <c r="FH84" s="165"/>
      <c r="FI84" s="165"/>
      <c r="FJ84" s="165"/>
      <c r="FK84" s="165"/>
      <c r="FL84" s="165"/>
      <c r="FM84" s="165"/>
      <c r="FN84" s="165"/>
      <c r="FO84" s="165"/>
      <c r="FP84" s="165"/>
      <c r="FQ84" s="165"/>
      <c r="FR84" s="165"/>
      <c r="FS84" s="165"/>
      <c r="FT84" s="165"/>
      <c r="FU84" s="165"/>
      <c r="FV84" s="165"/>
      <c r="FW84" s="165"/>
      <c r="FX84" s="165"/>
      <c r="FY84" s="165"/>
      <c r="FZ84" s="165"/>
      <c r="GA84" s="165"/>
      <c r="GB84" s="165"/>
      <c r="GC84" s="165"/>
      <c r="GD84" s="165"/>
      <c r="GE84" s="165"/>
      <c r="GF84" s="165"/>
      <c r="GG84" s="165"/>
      <c r="GH84" s="165"/>
      <c r="GI84" s="165"/>
      <c r="GJ84" s="165"/>
      <c r="GK84" s="165"/>
      <c r="GL84" s="165"/>
      <c r="GM84" s="165"/>
      <c r="GN84" s="165"/>
      <c r="GO84" s="165"/>
      <c r="GP84" s="165"/>
      <c r="GQ84" s="165"/>
      <c r="GR84" s="165"/>
      <c r="GS84" s="165"/>
      <c r="GT84" s="165"/>
      <c r="GU84" s="165"/>
      <c r="GV84" s="165"/>
      <c r="GW84" s="165"/>
      <c r="GX84" s="165"/>
      <c r="GY84" s="165"/>
      <c r="GZ84" s="165"/>
      <c r="HA84" s="165"/>
      <c r="HB84" s="165"/>
      <c r="HC84" s="165"/>
      <c r="HD84" s="165"/>
      <c r="HE84" s="165"/>
      <c r="HF84" s="142"/>
      <c r="HG84" s="142"/>
      <c r="HH84" s="142"/>
      <c r="HI84" s="142"/>
      <c r="HJ84" s="142"/>
      <c r="HK84" s="142"/>
      <c r="HL84" s="142"/>
      <c r="HM84" s="142"/>
      <c r="HN84" s="142"/>
      <c r="HO84" s="142"/>
      <c r="HP84" s="142"/>
      <c r="HQ84" s="142"/>
      <c r="HR84" s="142"/>
      <c r="HS84" s="142"/>
      <c r="HT84" s="142"/>
      <c r="HU84" s="142"/>
      <c r="HV84" s="142"/>
    </row>
    <row r="85" spans="1:230" ht="12" customHeight="1">
      <c r="A85" s="519" t="s">
        <v>188</v>
      </c>
      <c r="B85" s="473">
        <v>71316</v>
      </c>
      <c r="C85" s="519" t="s">
        <v>231</v>
      </c>
      <c r="D85" s="520">
        <v>73</v>
      </c>
      <c r="E85" s="521">
        <v>1278</v>
      </c>
      <c r="F85" s="521">
        <v>1180</v>
      </c>
      <c r="G85" s="521">
        <v>98</v>
      </c>
      <c r="H85" s="521">
        <v>142</v>
      </c>
      <c r="I85" s="521">
        <v>129</v>
      </c>
      <c r="J85" s="521">
        <v>13</v>
      </c>
      <c r="K85" s="521">
        <v>1063</v>
      </c>
      <c r="L85" s="521">
        <v>989</v>
      </c>
      <c r="M85" s="521">
        <v>74</v>
      </c>
      <c r="N85" s="521">
        <v>73</v>
      </c>
      <c r="O85" s="521">
        <v>62</v>
      </c>
      <c r="P85" s="521">
        <v>11</v>
      </c>
      <c r="R85" s="165"/>
      <c r="S85" s="165"/>
      <c r="T85" s="165"/>
    </row>
    <row r="86" spans="1:230" ht="12" customHeight="1">
      <c r="A86" s="519" t="s">
        <v>188</v>
      </c>
      <c r="B86" s="473">
        <v>71314</v>
      </c>
      <c r="C86" s="519" t="s">
        <v>232</v>
      </c>
      <c r="D86" s="520">
        <v>74</v>
      </c>
      <c r="E86" s="521">
        <v>208</v>
      </c>
      <c r="F86" s="521">
        <v>176</v>
      </c>
      <c r="G86" s="521">
        <v>32</v>
      </c>
      <c r="H86" s="521">
        <v>21</v>
      </c>
      <c r="I86" s="521">
        <v>20</v>
      </c>
      <c r="J86" s="521">
        <v>1</v>
      </c>
      <c r="K86" s="521">
        <v>178</v>
      </c>
      <c r="L86" s="521">
        <v>147</v>
      </c>
      <c r="M86" s="521">
        <v>31</v>
      </c>
      <c r="N86" s="521">
        <v>9</v>
      </c>
      <c r="O86" s="521">
        <v>9</v>
      </c>
      <c r="P86" s="521">
        <v>0</v>
      </c>
      <c r="R86" s="165"/>
      <c r="S86" s="165"/>
      <c r="T86" s="165"/>
    </row>
    <row r="87" spans="1:230" ht="12" customHeight="1">
      <c r="A87" s="519" t="s">
        <v>188</v>
      </c>
      <c r="B87" s="473">
        <v>71315</v>
      </c>
      <c r="C87" s="519" t="s">
        <v>233</v>
      </c>
      <c r="D87" s="520">
        <v>75</v>
      </c>
      <c r="E87" s="521">
        <v>35</v>
      </c>
      <c r="F87" s="521">
        <v>25</v>
      </c>
      <c r="G87" s="521">
        <v>10</v>
      </c>
      <c r="H87" s="521">
        <v>0</v>
      </c>
      <c r="I87" s="521">
        <v>0</v>
      </c>
      <c r="J87" s="521">
        <v>0</v>
      </c>
      <c r="K87" s="521">
        <v>35</v>
      </c>
      <c r="L87" s="521">
        <v>25</v>
      </c>
      <c r="M87" s="521">
        <v>10</v>
      </c>
      <c r="N87" s="521">
        <v>0</v>
      </c>
      <c r="O87" s="521"/>
      <c r="P87" s="521"/>
      <c r="R87" s="165"/>
      <c r="S87" s="165"/>
      <c r="T87" s="165"/>
    </row>
    <row r="88" spans="1:230" ht="12" customHeight="1">
      <c r="A88" s="519" t="s">
        <v>188</v>
      </c>
      <c r="B88" s="473">
        <v>71401</v>
      </c>
      <c r="C88" s="519" t="s">
        <v>234</v>
      </c>
      <c r="D88" s="520">
        <v>76</v>
      </c>
      <c r="E88" s="521">
        <v>359</v>
      </c>
      <c r="F88" s="521">
        <v>228</v>
      </c>
      <c r="G88" s="521">
        <v>131</v>
      </c>
      <c r="H88" s="521">
        <v>0</v>
      </c>
      <c r="I88" s="521">
        <v>0</v>
      </c>
      <c r="J88" s="521">
        <v>0</v>
      </c>
      <c r="K88" s="521">
        <v>359</v>
      </c>
      <c r="L88" s="521">
        <v>228</v>
      </c>
      <c r="M88" s="521">
        <v>131</v>
      </c>
      <c r="N88" s="521">
        <v>0</v>
      </c>
      <c r="O88" s="521">
        <v>0</v>
      </c>
      <c r="P88" s="521">
        <v>0</v>
      </c>
      <c r="R88" s="165"/>
      <c r="S88" s="165"/>
      <c r="T88" s="165"/>
    </row>
    <row r="89" spans="1:230" ht="12" customHeight="1">
      <c r="A89" s="519" t="s">
        <v>188</v>
      </c>
      <c r="B89" s="473">
        <v>72409</v>
      </c>
      <c r="C89" s="519" t="s">
        <v>235</v>
      </c>
      <c r="D89" s="520">
        <v>77</v>
      </c>
      <c r="E89" s="521">
        <v>131</v>
      </c>
      <c r="F89" s="521">
        <v>47</v>
      </c>
      <c r="G89" s="521">
        <v>84</v>
      </c>
      <c r="H89" s="521">
        <v>22</v>
      </c>
      <c r="I89" s="521">
        <v>11</v>
      </c>
      <c r="J89" s="521">
        <v>11</v>
      </c>
      <c r="K89" s="521">
        <v>109</v>
      </c>
      <c r="L89" s="521">
        <v>36</v>
      </c>
      <c r="M89" s="521">
        <v>73</v>
      </c>
      <c r="N89" s="521">
        <v>0</v>
      </c>
      <c r="O89" s="521"/>
      <c r="P89" s="521"/>
      <c r="R89" s="165"/>
      <c r="S89" s="165"/>
      <c r="T89" s="165"/>
    </row>
    <row r="90" spans="1:230" ht="12" customHeight="1">
      <c r="A90" s="522" t="s">
        <v>236</v>
      </c>
      <c r="B90" s="523"/>
      <c r="C90" s="524"/>
      <c r="D90" s="527">
        <v>78</v>
      </c>
      <c r="E90" s="537">
        <f t="shared" ref="E90:P90" si="7">SUM(E91:E98)</f>
        <v>1538</v>
      </c>
      <c r="F90" s="537">
        <f t="shared" si="7"/>
        <v>793</v>
      </c>
      <c r="G90" s="537">
        <f t="shared" si="7"/>
        <v>745</v>
      </c>
      <c r="H90" s="537">
        <f t="shared" si="7"/>
        <v>138</v>
      </c>
      <c r="I90" s="537">
        <f t="shared" si="7"/>
        <v>92</v>
      </c>
      <c r="J90" s="537">
        <f t="shared" si="7"/>
        <v>46</v>
      </c>
      <c r="K90" s="537">
        <f t="shared" si="7"/>
        <v>1400</v>
      </c>
      <c r="L90" s="537">
        <f t="shared" si="7"/>
        <v>701</v>
      </c>
      <c r="M90" s="537">
        <f t="shared" si="7"/>
        <v>699</v>
      </c>
      <c r="N90" s="537">
        <f t="shared" si="7"/>
        <v>0</v>
      </c>
      <c r="O90" s="537">
        <f t="shared" si="7"/>
        <v>0</v>
      </c>
      <c r="P90" s="517">
        <f t="shared" si="7"/>
        <v>0</v>
      </c>
      <c r="R90" s="165"/>
      <c r="S90" s="165"/>
      <c r="T90" s="165"/>
    </row>
    <row r="91" spans="1:230" ht="12" customHeight="1">
      <c r="A91" s="519" t="s">
        <v>237</v>
      </c>
      <c r="B91" s="473">
        <v>81108</v>
      </c>
      <c r="C91" s="519" t="s">
        <v>238</v>
      </c>
      <c r="D91" s="520">
        <v>79</v>
      </c>
      <c r="E91" s="521">
        <v>220</v>
      </c>
      <c r="F91" s="521">
        <v>99</v>
      </c>
      <c r="G91" s="521">
        <v>121</v>
      </c>
      <c r="H91" s="521">
        <v>10</v>
      </c>
      <c r="I91" s="521">
        <v>6</v>
      </c>
      <c r="J91" s="521">
        <v>4</v>
      </c>
      <c r="K91" s="521">
        <v>210</v>
      </c>
      <c r="L91" s="521">
        <v>93</v>
      </c>
      <c r="M91" s="521">
        <v>117</v>
      </c>
      <c r="N91" s="521">
        <v>0</v>
      </c>
      <c r="O91" s="521"/>
      <c r="P91" s="521"/>
      <c r="R91" s="165"/>
      <c r="S91" s="165"/>
      <c r="T91" s="165"/>
    </row>
    <row r="92" spans="1:230" ht="12" customHeight="1">
      <c r="A92" s="519" t="s">
        <v>237</v>
      </c>
      <c r="B92" s="473">
        <v>81101</v>
      </c>
      <c r="C92" s="519" t="s">
        <v>239</v>
      </c>
      <c r="D92" s="520">
        <v>80</v>
      </c>
      <c r="E92" s="521">
        <v>133</v>
      </c>
      <c r="F92" s="521">
        <v>73</v>
      </c>
      <c r="G92" s="521">
        <v>60</v>
      </c>
      <c r="H92" s="521">
        <v>0</v>
      </c>
      <c r="I92" s="521">
        <v>0</v>
      </c>
      <c r="J92" s="521">
        <v>0</v>
      </c>
      <c r="K92" s="521">
        <v>133</v>
      </c>
      <c r="L92" s="521">
        <v>73</v>
      </c>
      <c r="M92" s="521">
        <v>60</v>
      </c>
      <c r="N92" s="521">
        <v>0</v>
      </c>
      <c r="O92" s="521"/>
      <c r="P92" s="521"/>
      <c r="R92" s="165"/>
      <c r="S92" s="165"/>
      <c r="T92" s="165"/>
    </row>
    <row r="93" spans="1:230" ht="12" customHeight="1">
      <c r="A93" s="519" t="s">
        <v>237</v>
      </c>
      <c r="B93" s="473">
        <v>81102</v>
      </c>
      <c r="C93" s="519" t="s">
        <v>240</v>
      </c>
      <c r="D93" s="520">
        <v>81</v>
      </c>
      <c r="E93" s="521">
        <v>20</v>
      </c>
      <c r="F93" s="521">
        <v>14</v>
      </c>
      <c r="G93" s="521">
        <v>6</v>
      </c>
      <c r="H93" s="521">
        <v>20</v>
      </c>
      <c r="I93" s="521">
        <v>14</v>
      </c>
      <c r="J93" s="521">
        <v>6</v>
      </c>
      <c r="K93" s="521">
        <v>0</v>
      </c>
      <c r="L93" s="521">
        <v>0</v>
      </c>
      <c r="M93" s="521">
        <v>0</v>
      </c>
      <c r="N93" s="521">
        <v>0</v>
      </c>
      <c r="O93" s="521"/>
      <c r="P93" s="521"/>
      <c r="R93" s="165"/>
      <c r="S93" s="165"/>
      <c r="T93" s="165"/>
    </row>
    <row r="94" spans="1:230" ht="12" customHeight="1">
      <c r="A94" s="519" t="s">
        <v>237</v>
      </c>
      <c r="B94" s="473">
        <v>84101</v>
      </c>
      <c r="C94" s="519" t="s">
        <v>241</v>
      </c>
      <c r="D94" s="520">
        <v>82</v>
      </c>
      <c r="E94" s="521">
        <v>283</v>
      </c>
      <c r="F94" s="521">
        <v>204</v>
      </c>
      <c r="G94" s="521">
        <v>79</v>
      </c>
      <c r="H94" s="521">
        <v>108</v>
      </c>
      <c r="I94" s="521">
        <v>72</v>
      </c>
      <c r="J94" s="521">
        <v>36</v>
      </c>
      <c r="K94" s="521">
        <v>175</v>
      </c>
      <c r="L94" s="521">
        <v>132</v>
      </c>
      <c r="M94" s="521">
        <v>43</v>
      </c>
      <c r="N94" s="521">
        <v>0</v>
      </c>
      <c r="O94" s="521"/>
      <c r="P94" s="521"/>
      <c r="R94" s="165"/>
      <c r="S94" s="165"/>
      <c r="T94" s="165"/>
    </row>
    <row r="95" spans="1:230" ht="12" customHeight="1">
      <c r="A95" s="519" t="s">
        <v>237</v>
      </c>
      <c r="B95" s="473">
        <v>82101</v>
      </c>
      <c r="C95" s="519" t="s">
        <v>242</v>
      </c>
      <c r="D95" s="520">
        <v>83</v>
      </c>
      <c r="E95" s="521">
        <v>409</v>
      </c>
      <c r="F95" s="521">
        <v>195</v>
      </c>
      <c r="G95" s="521">
        <v>214</v>
      </c>
      <c r="H95" s="521">
        <v>0</v>
      </c>
      <c r="I95" s="521">
        <v>0</v>
      </c>
      <c r="J95" s="521">
        <v>0</v>
      </c>
      <c r="K95" s="521">
        <v>409</v>
      </c>
      <c r="L95" s="521">
        <v>195</v>
      </c>
      <c r="M95" s="521">
        <v>214</v>
      </c>
      <c r="N95" s="521">
        <v>0</v>
      </c>
      <c r="O95" s="521"/>
      <c r="P95" s="521"/>
      <c r="R95" s="165"/>
      <c r="S95" s="165"/>
      <c r="T95" s="165"/>
    </row>
    <row r="96" spans="1:230" ht="12" customHeight="1">
      <c r="A96" s="519" t="s">
        <v>237</v>
      </c>
      <c r="B96" s="473">
        <v>88803</v>
      </c>
      <c r="C96" s="519" t="s">
        <v>243</v>
      </c>
      <c r="D96" s="520">
        <v>84</v>
      </c>
      <c r="E96" s="521">
        <v>134</v>
      </c>
      <c r="F96" s="521">
        <v>80</v>
      </c>
      <c r="G96" s="521">
        <v>54</v>
      </c>
      <c r="H96" s="521">
        <v>0</v>
      </c>
      <c r="I96" s="521">
        <v>0</v>
      </c>
      <c r="J96" s="521">
        <v>0</v>
      </c>
      <c r="K96" s="521">
        <v>134</v>
      </c>
      <c r="L96" s="521">
        <v>80</v>
      </c>
      <c r="M96" s="521">
        <v>54</v>
      </c>
      <c r="N96" s="521">
        <v>0</v>
      </c>
      <c r="O96" s="521"/>
      <c r="P96" s="521"/>
      <c r="R96" s="165"/>
      <c r="S96" s="165"/>
      <c r="T96" s="165"/>
    </row>
    <row r="97" spans="1:230" ht="12" customHeight="1">
      <c r="A97" s="519" t="s">
        <v>237</v>
      </c>
      <c r="B97" s="473">
        <v>81203</v>
      </c>
      <c r="C97" s="519" t="s">
        <v>244</v>
      </c>
      <c r="D97" s="520">
        <v>85</v>
      </c>
      <c r="E97" s="521">
        <v>292</v>
      </c>
      <c r="F97" s="521">
        <v>115</v>
      </c>
      <c r="G97" s="521">
        <v>177</v>
      </c>
      <c r="H97" s="521">
        <v>0</v>
      </c>
      <c r="I97" s="521">
        <v>0</v>
      </c>
      <c r="J97" s="521">
        <v>0</v>
      </c>
      <c r="K97" s="521">
        <v>292</v>
      </c>
      <c r="L97" s="521">
        <v>115</v>
      </c>
      <c r="M97" s="521">
        <v>177</v>
      </c>
      <c r="N97" s="521">
        <v>0</v>
      </c>
      <c r="O97" s="521">
        <v>0</v>
      </c>
      <c r="P97" s="521">
        <v>0</v>
      </c>
      <c r="R97" s="165"/>
      <c r="S97" s="165"/>
      <c r="T97" s="165"/>
    </row>
    <row r="98" spans="1:230" ht="12" customHeight="1">
      <c r="A98" s="519" t="s">
        <v>237</v>
      </c>
      <c r="B98" s="473">
        <v>81202</v>
      </c>
      <c r="C98" s="519" t="s">
        <v>245</v>
      </c>
      <c r="D98" s="520">
        <v>86</v>
      </c>
      <c r="E98" s="521">
        <v>47</v>
      </c>
      <c r="F98" s="521">
        <v>13</v>
      </c>
      <c r="G98" s="521">
        <v>34</v>
      </c>
      <c r="H98" s="521">
        <v>0</v>
      </c>
      <c r="I98" s="521">
        <v>0</v>
      </c>
      <c r="J98" s="521">
        <v>0</v>
      </c>
      <c r="K98" s="521">
        <v>47</v>
      </c>
      <c r="L98" s="521">
        <v>13</v>
      </c>
      <c r="M98" s="521">
        <v>34</v>
      </c>
      <c r="N98" s="521">
        <v>0</v>
      </c>
      <c r="O98" s="521"/>
      <c r="P98" s="521"/>
      <c r="R98" s="165"/>
      <c r="S98" s="165"/>
      <c r="T98" s="165"/>
    </row>
    <row r="99" spans="1:230" ht="12" customHeight="1">
      <c r="A99" s="522" t="s">
        <v>246</v>
      </c>
      <c r="B99" s="523"/>
      <c r="C99" s="524"/>
      <c r="D99" s="516">
        <v>87</v>
      </c>
      <c r="E99" s="537">
        <f t="shared" ref="E99:P99" si="8">SUM(E100:E102)</f>
        <v>256</v>
      </c>
      <c r="F99" s="537">
        <f t="shared" si="8"/>
        <v>30</v>
      </c>
      <c r="G99" s="537">
        <f t="shared" si="8"/>
        <v>226</v>
      </c>
      <c r="H99" s="537">
        <f t="shared" si="8"/>
        <v>0</v>
      </c>
      <c r="I99" s="537">
        <f t="shared" si="8"/>
        <v>0</v>
      </c>
      <c r="J99" s="537">
        <f t="shared" si="8"/>
        <v>0</v>
      </c>
      <c r="K99" s="537">
        <f t="shared" si="8"/>
        <v>236</v>
      </c>
      <c r="L99" s="537">
        <f t="shared" si="8"/>
        <v>30</v>
      </c>
      <c r="M99" s="537">
        <f t="shared" si="8"/>
        <v>206</v>
      </c>
      <c r="N99" s="517">
        <f t="shared" si="8"/>
        <v>20</v>
      </c>
      <c r="O99" s="517">
        <f t="shared" si="8"/>
        <v>0</v>
      </c>
      <c r="P99" s="517">
        <f t="shared" si="8"/>
        <v>20</v>
      </c>
      <c r="R99" s="165"/>
      <c r="S99" s="165"/>
      <c r="T99" s="165"/>
    </row>
    <row r="100" spans="1:230" ht="12" customHeight="1">
      <c r="A100" s="528" t="s">
        <v>247</v>
      </c>
      <c r="B100" s="476">
        <v>98802</v>
      </c>
      <c r="C100" s="519" t="s">
        <v>248</v>
      </c>
      <c r="D100" s="520">
        <v>88</v>
      </c>
      <c r="E100" s="521">
        <v>8</v>
      </c>
      <c r="F100" s="521">
        <v>0</v>
      </c>
      <c r="G100" s="521">
        <v>8</v>
      </c>
      <c r="H100" s="521">
        <v>0</v>
      </c>
      <c r="I100" s="521">
        <v>0</v>
      </c>
      <c r="J100" s="521">
        <v>0</v>
      </c>
      <c r="K100" s="521">
        <v>8</v>
      </c>
      <c r="L100" s="521">
        <v>0</v>
      </c>
      <c r="M100" s="521">
        <v>8</v>
      </c>
      <c r="N100" s="521">
        <v>0</v>
      </c>
      <c r="O100" s="521"/>
      <c r="P100" s="521"/>
      <c r="R100" s="165"/>
      <c r="S100" s="165"/>
      <c r="T100" s="165"/>
    </row>
    <row r="101" spans="1:230" ht="12" customHeight="1">
      <c r="A101" s="528" t="s">
        <v>247</v>
      </c>
      <c r="B101" s="476">
        <v>91301</v>
      </c>
      <c r="C101" s="519" t="s">
        <v>249</v>
      </c>
      <c r="D101" s="520">
        <v>89</v>
      </c>
      <c r="E101" s="521">
        <v>186</v>
      </c>
      <c r="F101" s="521">
        <v>5</v>
      </c>
      <c r="G101" s="521">
        <v>181</v>
      </c>
      <c r="H101" s="521">
        <v>0</v>
      </c>
      <c r="I101" s="521">
        <v>0</v>
      </c>
      <c r="J101" s="521">
        <v>0</v>
      </c>
      <c r="K101" s="521">
        <v>171</v>
      </c>
      <c r="L101" s="521">
        <v>5</v>
      </c>
      <c r="M101" s="521">
        <v>166</v>
      </c>
      <c r="N101" s="521">
        <v>15</v>
      </c>
      <c r="O101" s="521"/>
      <c r="P101" s="521">
        <v>15</v>
      </c>
      <c r="R101" s="165"/>
      <c r="S101" s="165"/>
      <c r="T101" s="165"/>
    </row>
    <row r="102" spans="1:230" ht="12" customHeight="1">
      <c r="A102" s="528" t="s">
        <v>247</v>
      </c>
      <c r="B102" s="476">
        <v>91704</v>
      </c>
      <c r="C102" s="519" t="s">
        <v>250</v>
      </c>
      <c r="D102" s="520">
        <v>90</v>
      </c>
      <c r="E102" s="521">
        <v>62</v>
      </c>
      <c r="F102" s="521">
        <v>25</v>
      </c>
      <c r="G102" s="521">
        <v>37</v>
      </c>
      <c r="H102" s="521">
        <v>0</v>
      </c>
      <c r="I102" s="521">
        <v>0</v>
      </c>
      <c r="J102" s="521">
        <v>0</v>
      </c>
      <c r="K102" s="521">
        <v>57</v>
      </c>
      <c r="L102" s="521">
        <v>25</v>
      </c>
      <c r="M102" s="521">
        <v>32</v>
      </c>
      <c r="N102" s="521">
        <v>5</v>
      </c>
      <c r="O102" s="521"/>
      <c r="P102" s="521">
        <v>5</v>
      </c>
      <c r="R102" s="165"/>
      <c r="S102" s="165"/>
      <c r="T102" s="165"/>
    </row>
    <row r="103" spans="1:230" ht="25.5" customHeight="1">
      <c r="A103" s="522" t="s">
        <v>251</v>
      </c>
      <c r="B103" s="523"/>
      <c r="C103" s="524"/>
      <c r="D103" s="516">
        <v>91</v>
      </c>
      <c r="E103" s="537">
        <f t="shared" ref="E103:P103" si="9">SUM(E104:E115)</f>
        <v>4781</v>
      </c>
      <c r="F103" s="537">
        <f t="shared" si="9"/>
        <v>1972</v>
      </c>
      <c r="G103" s="537">
        <f t="shared" si="9"/>
        <v>2809</v>
      </c>
      <c r="H103" s="537">
        <f t="shared" si="9"/>
        <v>272</v>
      </c>
      <c r="I103" s="537">
        <f t="shared" si="9"/>
        <v>120</v>
      </c>
      <c r="J103" s="537">
        <f t="shared" si="9"/>
        <v>152</v>
      </c>
      <c r="K103" s="537">
        <f t="shared" si="9"/>
        <v>3849</v>
      </c>
      <c r="L103" s="537">
        <f t="shared" si="9"/>
        <v>1446</v>
      </c>
      <c r="M103" s="537">
        <f t="shared" si="9"/>
        <v>2403</v>
      </c>
      <c r="N103" s="517">
        <f t="shared" si="9"/>
        <v>660</v>
      </c>
      <c r="O103" s="517">
        <f t="shared" si="9"/>
        <v>406</v>
      </c>
      <c r="P103" s="517">
        <f t="shared" si="9"/>
        <v>254</v>
      </c>
      <c r="R103" s="165"/>
      <c r="S103" s="165"/>
      <c r="T103" s="165"/>
    </row>
    <row r="104" spans="1:230" ht="12" customHeight="1">
      <c r="A104" s="528" t="s">
        <v>252</v>
      </c>
      <c r="B104" s="476">
        <v>104104</v>
      </c>
      <c r="C104" s="519" t="s">
        <v>253</v>
      </c>
      <c r="D104" s="520">
        <v>92</v>
      </c>
      <c r="E104" s="521">
        <v>21</v>
      </c>
      <c r="F104" s="521">
        <v>0</v>
      </c>
      <c r="G104" s="521">
        <v>21</v>
      </c>
      <c r="H104" s="521">
        <v>0</v>
      </c>
      <c r="I104" s="521">
        <v>0</v>
      </c>
      <c r="J104" s="521">
        <v>0</v>
      </c>
      <c r="K104" s="521">
        <v>21</v>
      </c>
      <c r="L104" s="521">
        <v>0</v>
      </c>
      <c r="M104" s="521">
        <v>21</v>
      </c>
      <c r="N104" s="521">
        <v>0</v>
      </c>
      <c r="O104" s="521"/>
      <c r="P104" s="521"/>
      <c r="R104" s="165"/>
      <c r="S104" s="165"/>
      <c r="T104" s="165"/>
    </row>
    <row r="105" spans="1:230" ht="12" customHeight="1">
      <c r="A105" s="528" t="s">
        <v>252</v>
      </c>
      <c r="B105" s="476">
        <v>101501</v>
      </c>
      <c r="C105" s="519" t="s">
        <v>254</v>
      </c>
      <c r="D105" s="520">
        <v>93</v>
      </c>
      <c r="E105" s="521">
        <v>188</v>
      </c>
      <c r="F105" s="521">
        <v>60</v>
      </c>
      <c r="G105" s="521">
        <v>128</v>
      </c>
      <c r="H105" s="521">
        <v>0</v>
      </c>
      <c r="I105" s="521">
        <v>0</v>
      </c>
      <c r="J105" s="521">
        <v>0</v>
      </c>
      <c r="K105" s="521">
        <v>188</v>
      </c>
      <c r="L105" s="521">
        <v>60</v>
      </c>
      <c r="M105" s="521">
        <v>128</v>
      </c>
      <c r="N105" s="521">
        <v>0</v>
      </c>
      <c r="O105" s="521"/>
      <c r="P105" s="521"/>
      <c r="R105" s="165"/>
      <c r="S105" s="165"/>
      <c r="T105" s="165"/>
    </row>
    <row r="106" spans="1:230" s="143" customFormat="1" ht="12" customHeight="1">
      <c r="A106" s="528" t="s">
        <v>252</v>
      </c>
      <c r="B106" s="476">
        <v>104108</v>
      </c>
      <c r="C106" s="519" t="s">
        <v>255</v>
      </c>
      <c r="D106" s="520">
        <v>94</v>
      </c>
      <c r="E106" s="521">
        <v>10</v>
      </c>
      <c r="F106" s="521">
        <v>10</v>
      </c>
      <c r="G106" s="521">
        <v>0</v>
      </c>
      <c r="H106" s="521">
        <v>0</v>
      </c>
      <c r="I106" s="521">
        <v>0</v>
      </c>
      <c r="J106" s="521">
        <v>0</v>
      </c>
      <c r="K106" s="521">
        <v>10</v>
      </c>
      <c r="L106" s="521">
        <v>10</v>
      </c>
      <c r="M106" s="521">
        <v>0</v>
      </c>
      <c r="N106" s="521">
        <v>0</v>
      </c>
      <c r="O106" s="521"/>
      <c r="P106" s="521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T106" s="165"/>
      <c r="BU106" s="165"/>
      <c r="BV106" s="165"/>
      <c r="BW106" s="165"/>
      <c r="BX106" s="165"/>
      <c r="BY106" s="165"/>
      <c r="BZ106" s="165"/>
      <c r="CA106" s="165"/>
      <c r="CB106" s="165"/>
      <c r="CC106" s="165"/>
      <c r="CD106" s="165"/>
      <c r="CE106" s="165"/>
      <c r="CF106" s="165"/>
      <c r="CG106" s="165"/>
      <c r="CH106" s="165"/>
      <c r="CI106" s="165"/>
      <c r="CJ106" s="165"/>
      <c r="CK106" s="165"/>
      <c r="CL106" s="165"/>
      <c r="CM106" s="165"/>
      <c r="CN106" s="165"/>
      <c r="CO106" s="165"/>
      <c r="CP106" s="165"/>
      <c r="CQ106" s="165"/>
      <c r="CR106" s="165"/>
      <c r="CS106" s="165"/>
      <c r="CT106" s="165"/>
      <c r="CU106" s="165"/>
      <c r="CV106" s="165"/>
      <c r="CW106" s="165"/>
      <c r="CX106" s="165"/>
      <c r="CY106" s="165"/>
      <c r="CZ106" s="165"/>
      <c r="DA106" s="165"/>
      <c r="DB106" s="165"/>
      <c r="DC106" s="165"/>
      <c r="DD106" s="165"/>
      <c r="DE106" s="165"/>
      <c r="DF106" s="165"/>
      <c r="DG106" s="165"/>
      <c r="DH106" s="165"/>
      <c r="DI106" s="165"/>
      <c r="DJ106" s="165"/>
      <c r="DK106" s="165"/>
      <c r="DL106" s="165"/>
      <c r="DM106" s="165"/>
      <c r="DN106" s="165"/>
      <c r="DO106" s="165"/>
      <c r="DP106" s="165"/>
      <c r="DQ106" s="165"/>
      <c r="DR106" s="165"/>
      <c r="DS106" s="165"/>
      <c r="DT106" s="165"/>
      <c r="DU106" s="165"/>
      <c r="DV106" s="165"/>
      <c r="DW106" s="165"/>
      <c r="DX106" s="165"/>
      <c r="DY106" s="165"/>
      <c r="DZ106" s="165"/>
      <c r="EA106" s="165"/>
      <c r="EB106" s="165"/>
      <c r="EC106" s="165"/>
      <c r="ED106" s="165"/>
      <c r="EE106" s="165"/>
      <c r="EF106" s="165"/>
      <c r="EG106" s="165"/>
      <c r="EH106" s="165"/>
      <c r="EI106" s="165"/>
      <c r="EJ106" s="165"/>
      <c r="EK106" s="165"/>
      <c r="EL106" s="165"/>
      <c r="EM106" s="165"/>
      <c r="EN106" s="165"/>
      <c r="EO106" s="165"/>
      <c r="EP106" s="165"/>
      <c r="EQ106" s="165"/>
      <c r="ER106" s="165"/>
      <c r="ES106" s="165"/>
      <c r="ET106" s="165"/>
      <c r="EU106" s="165"/>
      <c r="EV106" s="165"/>
      <c r="EW106" s="165"/>
      <c r="EX106" s="165"/>
      <c r="EY106" s="165"/>
      <c r="EZ106" s="165"/>
      <c r="FA106" s="165"/>
      <c r="FB106" s="165"/>
      <c r="FC106" s="165"/>
      <c r="FD106" s="165"/>
      <c r="FE106" s="165"/>
      <c r="FF106" s="165"/>
      <c r="FG106" s="165"/>
      <c r="FH106" s="165"/>
      <c r="FI106" s="165"/>
      <c r="FJ106" s="165"/>
      <c r="FK106" s="165"/>
      <c r="FL106" s="165"/>
      <c r="FM106" s="165"/>
      <c r="FN106" s="165"/>
      <c r="FO106" s="165"/>
      <c r="FP106" s="165"/>
      <c r="FQ106" s="165"/>
      <c r="FR106" s="165"/>
      <c r="FS106" s="165"/>
      <c r="FT106" s="165"/>
      <c r="FU106" s="165"/>
      <c r="FV106" s="165"/>
      <c r="FW106" s="165"/>
      <c r="FX106" s="165"/>
      <c r="FY106" s="165"/>
      <c r="FZ106" s="165"/>
      <c r="GA106" s="165"/>
      <c r="GB106" s="165"/>
      <c r="GC106" s="165"/>
      <c r="GD106" s="165"/>
      <c r="GE106" s="165"/>
      <c r="GF106" s="165"/>
      <c r="GG106" s="165"/>
      <c r="GH106" s="165"/>
      <c r="GI106" s="165"/>
      <c r="GJ106" s="165"/>
      <c r="GK106" s="165"/>
      <c r="GL106" s="165"/>
      <c r="GM106" s="165"/>
      <c r="GN106" s="165"/>
      <c r="GO106" s="165"/>
      <c r="GP106" s="165"/>
      <c r="GQ106" s="165"/>
      <c r="GR106" s="165"/>
      <c r="GS106" s="165"/>
      <c r="GT106" s="165"/>
      <c r="GU106" s="165"/>
      <c r="GV106" s="165"/>
      <c r="GW106" s="165"/>
      <c r="GX106" s="165"/>
      <c r="GY106" s="165"/>
      <c r="GZ106" s="165"/>
      <c r="HA106" s="165"/>
      <c r="HB106" s="165"/>
      <c r="HC106" s="165"/>
      <c r="HD106" s="165"/>
      <c r="HE106" s="165"/>
      <c r="HF106" s="142"/>
      <c r="HG106" s="142"/>
      <c r="HH106" s="142"/>
      <c r="HI106" s="142"/>
      <c r="HJ106" s="142"/>
      <c r="HK106" s="142"/>
      <c r="HL106" s="142"/>
      <c r="HM106" s="142"/>
      <c r="HN106" s="142"/>
      <c r="HO106" s="142"/>
      <c r="HP106" s="142"/>
      <c r="HQ106" s="142"/>
      <c r="HR106" s="142"/>
      <c r="HS106" s="142"/>
      <c r="HT106" s="142"/>
      <c r="HU106" s="142"/>
      <c r="HV106" s="142"/>
    </row>
    <row r="107" spans="1:230" ht="12" customHeight="1">
      <c r="A107" s="528" t="s">
        <v>252</v>
      </c>
      <c r="B107" s="476">
        <v>101301</v>
      </c>
      <c r="C107" s="519" t="s">
        <v>256</v>
      </c>
      <c r="D107" s="520">
        <v>95</v>
      </c>
      <c r="E107" s="521">
        <v>339</v>
      </c>
      <c r="F107" s="521">
        <v>97</v>
      </c>
      <c r="G107" s="521">
        <v>242</v>
      </c>
      <c r="H107" s="521">
        <v>0</v>
      </c>
      <c r="I107" s="521">
        <v>0</v>
      </c>
      <c r="J107" s="521">
        <v>0</v>
      </c>
      <c r="K107" s="521">
        <v>339</v>
      </c>
      <c r="L107" s="521">
        <v>97</v>
      </c>
      <c r="M107" s="521">
        <v>242</v>
      </c>
      <c r="N107" s="521">
        <v>0</v>
      </c>
      <c r="O107" s="521"/>
      <c r="P107" s="521"/>
      <c r="R107" s="165"/>
      <c r="S107" s="165"/>
      <c r="T107" s="165"/>
    </row>
    <row r="108" spans="1:230" ht="12" customHeight="1">
      <c r="A108" s="528" t="s">
        <v>252</v>
      </c>
      <c r="B108" s="476">
        <v>104109</v>
      </c>
      <c r="C108" s="519" t="s">
        <v>257</v>
      </c>
      <c r="D108" s="520">
        <v>96</v>
      </c>
      <c r="E108" s="521">
        <v>16</v>
      </c>
      <c r="F108" s="521">
        <v>16</v>
      </c>
      <c r="G108" s="521">
        <v>0</v>
      </c>
      <c r="H108" s="521">
        <v>0</v>
      </c>
      <c r="I108" s="521">
        <v>0</v>
      </c>
      <c r="J108" s="521">
        <v>0</v>
      </c>
      <c r="K108" s="521">
        <v>0</v>
      </c>
      <c r="L108" s="521">
        <v>0</v>
      </c>
      <c r="M108" s="521">
        <v>0</v>
      </c>
      <c r="N108" s="521">
        <v>16</v>
      </c>
      <c r="O108" s="521">
        <v>16</v>
      </c>
      <c r="P108" s="521">
        <v>0</v>
      </c>
      <c r="R108" s="165"/>
      <c r="S108" s="165"/>
      <c r="T108" s="165"/>
    </row>
    <row r="109" spans="1:230" ht="12" customHeight="1">
      <c r="A109" s="528" t="s">
        <v>252</v>
      </c>
      <c r="B109" s="476">
        <v>104106</v>
      </c>
      <c r="C109" s="519" t="s">
        <v>258</v>
      </c>
      <c r="D109" s="520">
        <v>97</v>
      </c>
      <c r="E109" s="521">
        <v>147</v>
      </c>
      <c r="F109" s="521">
        <v>106</v>
      </c>
      <c r="G109" s="521">
        <v>41</v>
      </c>
      <c r="H109" s="521">
        <v>36</v>
      </c>
      <c r="I109" s="521">
        <v>26</v>
      </c>
      <c r="J109" s="521">
        <v>10</v>
      </c>
      <c r="K109" s="521">
        <v>111</v>
      </c>
      <c r="L109" s="521">
        <v>80</v>
      </c>
      <c r="M109" s="521">
        <v>31</v>
      </c>
      <c r="N109" s="521">
        <v>0</v>
      </c>
      <c r="O109" s="521"/>
      <c r="P109" s="521"/>
      <c r="R109" s="165"/>
      <c r="S109" s="165"/>
      <c r="T109" s="165"/>
    </row>
    <row r="110" spans="1:230" ht="12" customHeight="1">
      <c r="A110" s="528" t="s">
        <v>252</v>
      </c>
      <c r="B110" s="476">
        <v>102102</v>
      </c>
      <c r="C110" s="519" t="s">
        <v>259</v>
      </c>
      <c r="D110" s="520">
        <v>98</v>
      </c>
      <c r="E110" s="521">
        <v>20</v>
      </c>
      <c r="F110" s="521">
        <v>11</v>
      </c>
      <c r="G110" s="521">
        <v>9</v>
      </c>
      <c r="H110" s="521">
        <v>0</v>
      </c>
      <c r="I110" s="521">
        <v>0</v>
      </c>
      <c r="J110" s="521">
        <v>0</v>
      </c>
      <c r="K110" s="521">
        <v>20</v>
      </c>
      <c r="L110" s="521">
        <v>11</v>
      </c>
      <c r="M110" s="521">
        <v>9</v>
      </c>
      <c r="N110" s="521">
        <v>0</v>
      </c>
      <c r="O110" s="521"/>
      <c r="P110" s="521"/>
      <c r="R110" s="165"/>
      <c r="S110" s="165"/>
      <c r="T110" s="165"/>
    </row>
    <row r="111" spans="1:230" ht="12" customHeight="1">
      <c r="A111" s="528" t="s">
        <v>252</v>
      </c>
      <c r="B111" s="476">
        <v>103109</v>
      </c>
      <c r="C111" s="519" t="s">
        <v>260</v>
      </c>
      <c r="D111" s="520">
        <v>99</v>
      </c>
      <c r="E111" s="521">
        <v>628</v>
      </c>
      <c r="F111" s="521">
        <v>450</v>
      </c>
      <c r="G111" s="521">
        <v>178</v>
      </c>
      <c r="H111" s="521">
        <v>0</v>
      </c>
      <c r="I111" s="521">
        <v>0</v>
      </c>
      <c r="J111" s="521">
        <v>0</v>
      </c>
      <c r="K111" s="521">
        <v>155</v>
      </c>
      <c r="L111" s="521">
        <v>155</v>
      </c>
      <c r="M111" s="521">
        <v>0</v>
      </c>
      <c r="N111" s="521">
        <v>473</v>
      </c>
      <c r="O111" s="521">
        <v>295</v>
      </c>
      <c r="P111" s="521">
        <v>178</v>
      </c>
      <c r="R111" s="165"/>
      <c r="S111" s="165"/>
      <c r="T111" s="165"/>
    </row>
    <row r="112" spans="1:230" ht="12" customHeight="1">
      <c r="A112" s="528" t="s">
        <v>252</v>
      </c>
      <c r="B112" s="476">
        <v>101201</v>
      </c>
      <c r="C112" s="519" t="s">
        <v>261</v>
      </c>
      <c r="D112" s="520">
        <v>100</v>
      </c>
      <c r="E112" s="521">
        <v>1310</v>
      </c>
      <c r="F112" s="521">
        <v>203</v>
      </c>
      <c r="G112" s="521">
        <v>1107</v>
      </c>
      <c r="H112" s="521">
        <v>23</v>
      </c>
      <c r="I112" s="521">
        <v>0</v>
      </c>
      <c r="J112" s="521">
        <v>23</v>
      </c>
      <c r="K112" s="521">
        <v>1260</v>
      </c>
      <c r="L112" s="521">
        <v>203</v>
      </c>
      <c r="M112" s="521">
        <v>1057</v>
      </c>
      <c r="N112" s="521">
        <v>27</v>
      </c>
      <c r="O112" s="521">
        <v>0</v>
      </c>
      <c r="P112" s="521">
        <v>27</v>
      </c>
      <c r="R112" s="165"/>
      <c r="S112" s="165"/>
      <c r="T112" s="165"/>
    </row>
    <row r="113" spans="1:20" ht="12" customHeight="1">
      <c r="A113" s="528" t="s">
        <v>252</v>
      </c>
      <c r="B113" s="476">
        <v>101302</v>
      </c>
      <c r="C113" s="519" t="s">
        <v>262</v>
      </c>
      <c r="D113" s="520">
        <v>101</v>
      </c>
      <c r="E113" s="521">
        <v>1949</v>
      </c>
      <c r="F113" s="521">
        <v>912</v>
      </c>
      <c r="G113" s="521">
        <v>1037</v>
      </c>
      <c r="H113" s="521">
        <v>130</v>
      </c>
      <c r="I113" s="521">
        <v>50</v>
      </c>
      <c r="J113" s="521">
        <v>80</v>
      </c>
      <c r="K113" s="521">
        <v>1675</v>
      </c>
      <c r="L113" s="521">
        <v>767</v>
      </c>
      <c r="M113" s="521">
        <v>908</v>
      </c>
      <c r="N113" s="521">
        <v>144</v>
      </c>
      <c r="O113" s="521">
        <v>95</v>
      </c>
      <c r="P113" s="521">
        <v>49</v>
      </c>
      <c r="R113" s="165"/>
      <c r="S113" s="165"/>
      <c r="T113" s="165"/>
    </row>
    <row r="114" spans="1:20" ht="12" customHeight="1">
      <c r="A114" s="528" t="s">
        <v>252</v>
      </c>
      <c r="B114" s="476">
        <v>102201</v>
      </c>
      <c r="C114" s="519" t="s">
        <v>263</v>
      </c>
      <c r="D114" s="520">
        <v>102</v>
      </c>
      <c r="E114" s="521">
        <v>83</v>
      </c>
      <c r="F114" s="521">
        <v>44</v>
      </c>
      <c r="G114" s="521">
        <v>39</v>
      </c>
      <c r="H114" s="521">
        <v>83</v>
      </c>
      <c r="I114" s="521">
        <v>44</v>
      </c>
      <c r="J114" s="521">
        <v>39</v>
      </c>
      <c r="K114" s="521">
        <v>0</v>
      </c>
      <c r="L114" s="521">
        <v>0</v>
      </c>
      <c r="M114" s="521">
        <v>0</v>
      </c>
      <c r="N114" s="521">
        <v>0</v>
      </c>
      <c r="O114" s="521">
        <v>0</v>
      </c>
      <c r="P114" s="521">
        <v>0</v>
      </c>
      <c r="R114" s="165"/>
      <c r="S114" s="165"/>
      <c r="T114" s="165"/>
    </row>
    <row r="115" spans="1:20" ht="12" customHeight="1">
      <c r="A115" s="528" t="s">
        <v>252</v>
      </c>
      <c r="B115" s="476">
        <v>103107</v>
      </c>
      <c r="C115" s="519" t="s">
        <v>264</v>
      </c>
      <c r="D115" s="520">
        <v>103</v>
      </c>
      <c r="E115" s="521">
        <v>70</v>
      </c>
      <c r="F115" s="521">
        <v>63</v>
      </c>
      <c r="G115" s="521">
        <v>7</v>
      </c>
      <c r="H115" s="521">
        <v>0</v>
      </c>
      <c r="I115" s="521">
        <v>0</v>
      </c>
      <c r="J115" s="521">
        <v>0</v>
      </c>
      <c r="K115" s="521">
        <v>70</v>
      </c>
      <c r="L115" s="521">
        <v>63</v>
      </c>
      <c r="M115" s="521">
        <v>7</v>
      </c>
      <c r="N115" s="521">
        <v>0</v>
      </c>
      <c r="O115" s="521"/>
      <c r="P115" s="521"/>
      <c r="R115" s="165"/>
      <c r="S115" s="165"/>
      <c r="T115" s="165"/>
    </row>
  </sheetData>
  <mergeCells count="15">
    <mergeCell ref="N1:P1"/>
    <mergeCell ref="B4:N4"/>
    <mergeCell ref="F9:P9"/>
    <mergeCell ref="D9:D11"/>
    <mergeCell ref="E9:E11"/>
    <mergeCell ref="F10:F11"/>
    <mergeCell ref="G10:G11"/>
    <mergeCell ref="H10:H11"/>
    <mergeCell ref="K10:K11"/>
    <mergeCell ref="N10:N11"/>
    <mergeCell ref="A13:C13"/>
    <mergeCell ref="A14:C14"/>
    <mergeCell ref="A9:A11"/>
    <mergeCell ref="B9:B11"/>
    <mergeCell ref="C9:C11"/>
  </mergeCells>
  <conditionalFormatting sqref="C17:C38">
    <cfRule type="duplicateValues" dxfId="0" priority="1"/>
  </conditionalFormatting>
  <printOptions horizontalCentered="1"/>
  <pageMargins left="0.2" right="0.2" top="0.59" bottom="0.27" header="0.54" footer="0.21"/>
  <pageSetup paperSize="9" scale="60" orientation="landscape" r:id="rId1"/>
  <rowBreaks count="1" manualBreakCount="1">
    <brk id="60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1:CZ58"/>
  <sheetViews>
    <sheetView tabSelected="1" view="pageBreakPreview" zoomScale="80" zoomScaleNormal="85" zoomScaleSheetLayoutView="80" workbookViewId="0">
      <selection activeCell="R9" sqref="R9"/>
    </sheetView>
  </sheetViews>
  <sheetFormatPr defaultColWidth="8.85546875" defaultRowHeight="14.25"/>
  <cols>
    <col min="1" max="1" width="14.140625" style="71" customWidth="1"/>
    <col min="2" max="2" width="3.85546875" style="71" customWidth="1"/>
    <col min="3" max="3" width="12.42578125" style="71" customWidth="1"/>
    <col min="4" max="4" width="7.85546875" style="71" customWidth="1"/>
    <col min="5" max="5" width="8.42578125" style="71" customWidth="1"/>
    <col min="6" max="6" width="9.5703125" style="71" customWidth="1"/>
    <col min="7" max="8" width="8.5703125" style="71" customWidth="1"/>
    <col min="9" max="9" width="10.28515625" style="71" customWidth="1"/>
    <col min="10" max="11" width="8.85546875" style="71" customWidth="1"/>
    <col min="12" max="12" width="7" style="71" customWidth="1"/>
    <col min="13" max="14" width="8.7109375" style="71" customWidth="1"/>
    <col min="15" max="15" width="16.7109375" style="71" customWidth="1"/>
    <col min="16" max="16" width="5" style="71" customWidth="1"/>
    <col min="17" max="17" width="12" style="71" customWidth="1"/>
    <col min="18" max="18" width="8.7109375" style="71" customWidth="1"/>
    <col min="19" max="19" width="9.140625" style="71" customWidth="1"/>
    <col min="20" max="20" width="9.5703125" style="71" customWidth="1"/>
    <col min="21" max="21" width="8.42578125" style="71" customWidth="1"/>
    <col min="22" max="22" width="9.28515625" style="71" customWidth="1"/>
    <col min="23" max="23" width="11.5703125" style="71" customWidth="1"/>
    <col min="24" max="25" width="8.42578125" style="71" customWidth="1"/>
    <col min="26" max="26" width="8.7109375" style="71" customWidth="1"/>
    <col min="27" max="27" width="8" style="71" customWidth="1"/>
    <col min="28" max="28" width="8.5703125" style="71" customWidth="1"/>
    <col min="29" max="29" width="14.85546875" style="71" hidden="1" customWidth="1"/>
    <col min="30" max="30" width="4.5703125" style="71" hidden="1" customWidth="1"/>
    <col min="31" max="31" width="10.42578125" style="382" hidden="1" customWidth="1"/>
    <col min="32" max="33" width="9.28515625" style="382" hidden="1" customWidth="1"/>
    <col min="34" max="34" width="22.85546875" style="382" hidden="1" customWidth="1"/>
    <col min="35" max="36" width="8.85546875" style="382" hidden="1" customWidth="1"/>
    <col min="37" max="37" width="21.5703125" style="382" hidden="1" customWidth="1"/>
    <col min="38" max="39" width="9.140625" style="382" hidden="1" customWidth="1"/>
    <col min="40" max="40" width="21.140625" style="382" hidden="1" customWidth="1"/>
    <col min="41" max="42" width="8.5703125" style="382" hidden="1" customWidth="1"/>
    <col min="43" max="43" width="16.42578125" style="71" hidden="1" customWidth="1"/>
    <col min="44" max="44" width="4.28515625" style="71" hidden="1" customWidth="1"/>
    <col min="45" max="45" width="28.140625" style="382" hidden="1" customWidth="1"/>
    <col min="46" max="47" width="9.28515625" style="382" hidden="1" customWidth="1"/>
    <col min="48" max="48" width="24" style="382" hidden="1" customWidth="1"/>
    <col min="49" max="50" width="8.85546875" style="382" hidden="1" customWidth="1"/>
    <col min="51" max="51" width="21.28515625" style="382" hidden="1" customWidth="1"/>
    <col min="52" max="53" width="8.42578125" style="382" hidden="1" customWidth="1"/>
    <col min="54" max="54" width="12.28515625" style="382" hidden="1" customWidth="1"/>
    <col min="55" max="56" width="9" style="382" hidden="1" customWidth="1"/>
    <col min="57" max="57" width="17.42578125" style="71" hidden="1" customWidth="1"/>
    <col min="58" max="58" width="4.140625" style="71" hidden="1" customWidth="1"/>
    <col min="59" max="59" width="11.5703125" style="382" hidden="1" customWidth="1"/>
    <col min="60" max="76" width="8.85546875" style="382" hidden="1" customWidth="1"/>
    <col min="77" max="77" width="11.85546875" style="382" hidden="1" customWidth="1"/>
    <col min="78" max="79" width="8.85546875" style="382" hidden="1" customWidth="1"/>
    <col min="80" max="80" width="17.42578125" style="71" hidden="1" customWidth="1"/>
    <col min="81" max="81" width="4.5703125" style="71" hidden="1" customWidth="1"/>
    <col min="82" max="82" width="13.28515625" style="382" hidden="1" customWidth="1"/>
    <col min="83" max="93" width="8.85546875" style="382" hidden="1" customWidth="1"/>
    <col min="94" max="94" width="11.28515625" style="382" hidden="1" customWidth="1"/>
    <col min="95" max="98" width="8.85546875" style="382" hidden="1" customWidth="1"/>
    <col min="99" max="99" width="7.5703125" style="382" hidden="1" customWidth="1"/>
    <col min="100" max="16384" width="8.85546875" style="71"/>
  </cols>
  <sheetData>
    <row r="1" spans="1:99" ht="22.5" customHeight="1">
      <c r="A1" s="83"/>
      <c r="B1" s="83"/>
      <c r="C1" s="83"/>
      <c r="D1" s="83"/>
      <c r="M1" s="644" t="s">
        <v>324</v>
      </c>
      <c r="N1" s="644"/>
      <c r="U1" s="101"/>
      <c r="V1" s="101"/>
      <c r="Z1" s="732" t="s">
        <v>325</v>
      </c>
      <c r="AA1" s="732"/>
      <c r="AB1" s="732"/>
      <c r="AC1" s="732"/>
      <c r="AD1" s="98"/>
      <c r="AE1" s="381"/>
      <c r="AF1" s="381"/>
      <c r="AG1" s="381"/>
      <c r="AH1" s="381"/>
      <c r="AL1" s="383"/>
      <c r="AM1" s="383"/>
      <c r="AN1" s="752" t="s">
        <v>326</v>
      </c>
      <c r="AO1" s="752"/>
      <c r="AP1" s="752"/>
      <c r="AQ1" s="65"/>
      <c r="AR1" s="65"/>
      <c r="BB1" s="721" t="s">
        <v>327</v>
      </c>
      <c r="BC1" s="721"/>
      <c r="BD1" s="721"/>
      <c r="BE1" s="108"/>
      <c r="BF1" s="108"/>
      <c r="BY1" s="752" t="s">
        <v>326</v>
      </c>
      <c r="BZ1" s="752"/>
      <c r="CA1" s="752"/>
      <c r="CR1" s="752" t="s">
        <v>326</v>
      </c>
      <c r="CS1" s="752"/>
      <c r="CT1" s="752"/>
      <c r="CU1" s="752"/>
    </row>
    <row r="2" spans="1:99" ht="22.5" customHeight="1">
      <c r="A2" s="83"/>
      <c r="B2" s="83"/>
      <c r="C2" s="83"/>
      <c r="D2" s="83"/>
    </row>
    <row r="3" spans="1:99" ht="22.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102"/>
      <c r="Z3" s="102"/>
      <c r="AA3" s="102"/>
      <c r="AB3" s="102"/>
      <c r="AC3" s="102"/>
      <c r="AD3" s="102"/>
      <c r="AE3" s="384"/>
      <c r="AF3" s="384"/>
      <c r="AG3" s="384"/>
      <c r="AH3" s="384"/>
      <c r="AI3" s="384"/>
      <c r="AJ3" s="384"/>
      <c r="AK3" s="384"/>
    </row>
    <row r="4" spans="1:99" ht="33.75" customHeight="1">
      <c r="A4" s="690" t="s">
        <v>328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84"/>
      <c r="P4" s="84"/>
      <c r="Q4" s="84"/>
      <c r="R4" s="84"/>
      <c r="S4" s="84"/>
      <c r="T4" s="84"/>
      <c r="U4" s="84"/>
      <c r="V4" s="84"/>
      <c r="W4" s="84"/>
      <c r="X4" s="84"/>
      <c r="Y4" s="102"/>
      <c r="Z4" s="102"/>
      <c r="AA4" s="102"/>
      <c r="AB4" s="102"/>
      <c r="AC4" s="102"/>
      <c r="AD4" s="102"/>
      <c r="AE4" s="384"/>
      <c r="AF4" s="384"/>
      <c r="AG4" s="384"/>
      <c r="AH4" s="384"/>
      <c r="AI4" s="384"/>
      <c r="AJ4" s="384"/>
      <c r="AK4" s="384"/>
    </row>
    <row r="5" spans="1:99" s="2" customFormat="1" ht="12.75"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</row>
    <row r="6" spans="1:99" s="2" customFormat="1" ht="12.75">
      <c r="A6" s="753"/>
      <c r="B6" s="753"/>
      <c r="C6" s="753"/>
      <c r="D6" s="85"/>
      <c r="E6" s="85"/>
      <c r="F6" s="85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</row>
    <row r="7" spans="1:99" s="2" customFormat="1" ht="12.75">
      <c r="A7" s="14"/>
      <c r="B7" s="14"/>
      <c r="C7" s="14"/>
      <c r="D7" s="85"/>
      <c r="E7" s="85"/>
      <c r="F7" s="85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</row>
    <row r="8" spans="1:99" s="2" customFormat="1" ht="12.75">
      <c r="A8" s="14"/>
      <c r="B8" s="14"/>
      <c r="C8" s="14"/>
      <c r="D8" s="85"/>
      <c r="E8" s="85"/>
      <c r="F8" s="85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</row>
    <row r="9" spans="1:99" s="2" customFormat="1" ht="12.75">
      <c r="A9" s="14"/>
      <c r="B9" s="14"/>
      <c r="C9" s="14"/>
      <c r="D9" s="85"/>
      <c r="E9" s="85"/>
      <c r="F9" s="85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</row>
    <row r="10" spans="1:99" s="2" customFormat="1" ht="12.75">
      <c r="A10" s="14"/>
      <c r="B10" s="14"/>
      <c r="C10" s="14"/>
      <c r="D10" s="85"/>
      <c r="E10" s="85"/>
      <c r="F10" s="85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</row>
    <row r="11" spans="1:99" s="2" customFormat="1" ht="12.75">
      <c r="A11" s="751"/>
      <c r="B11" s="751"/>
      <c r="C11" s="751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</row>
    <row r="12" spans="1:99" s="2" customFormat="1" ht="12.75">
      <c r="A12" s="751"/>
      <c r="B12" s="751"/>
      <c r="C12" s="751"/>
      <c r="D12" s="651"/>
      <c r="E12" s="651"/>
      <c r="F12" s="651"/>
      <c r="G12" s="651"/>
      <c r="H12" s="651"/>
      <c r="I12" s="651"/>
      <c r="J12" s="651"/>
      <c r="K12" s="88"/>
      <c r="L12" s="88"/>
      <c r="M12" s="88"/>
      <c r="N12" s="88"/>
      <c r="O12" s="88"/>
      <c r="P12" s="88"/>
      <c r="Q12" s="88"/>
      <c r="R12" s="88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</row>
    <row r="13" spans="1:99" s="2" customFormat="1" ht="12.75">
      <c r="A13" s="86"/>
      <c r="B13" s="86"/>
      <c r="C13" s="86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</row>
    <row r="14" spans="1:99" s="2" customFormat="1" ht="12.75">
      <c r="A14" s="638" t="s">
        <v>329</v>
      </c>
      <c r="B14" s="638"/>
      <c r="C14" s="638"/>
      <c r="D14" s="638"/>
      <c r="E14" s="638"/>
      <c r="F14" s="85"/>
      <c r="M14" s="85"/>
      <c r="N14" s="15" t="s">
        <v>3</v>
      </c>
      <c r="AA14" s="15"/>
      <c r="AB14" s="103"/>
      <c r="AE14" s="87"/>
      <c r="AF14" s="87"/>
      <c r="AG14" s="13"/>
      <c r="AH14" s="87"/>
      <c r="AI14" s="87"/>
      <c r="AJ14" s="87"/>
      <c r="AK14" s="13"/>
      <c r="AL14" s="87"/>
      <c r="AM14" s="87"/>
      <c r="AN14" s="87"/>
      <c r="AO14" s="87"/>
      <c r="AP14" s="87"/>
      <c r="AS14" s="87"/>
      <c r="AT14" s="87"/>
      <c r="AU14" s="87"/>
      <c r="AV14" s="87"/>
      <c r="AW14" s="262"/>
      <c r="AX14" s="262"/>
      <c r="AY14" s="262"/>
      <c r="AZ14" s="262"/>
      <c r="BA14" s="262"/>
      <c r="BB14" s="262"/>
      <c r="BC14" s="262"/>
      <c r="BD14" s="13" t="s">
        <v>3</v>
      </c>
      <c r="BE14" s="15"/>
      <c r="BF14" s="15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13" t="s">
        <v>3</v>
      </c>
      <c r="CD14" s="87"/>
      <c r="CE14" s="87"/>
      <c r="CF14" s="87"/>
      <c r="CG14" s="87"/>
      <c r="CH14" s="87"/>
      <c r="CI14" s="13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13" t="s">
        <v>3</v>
      </c>
    </row>
    <row r="15" spans="1:99" s="3" customFormat="1" ht="15" customHeight="1">
      <c r="A15" s="639" t="s">
        <v>330</v>
      </c>
      <c r="B15" s="639" t="s">
        <v>5</v>
      </c>
      <c r="C15" s="645" t="s">
        <v>331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55"/>
      <c r="O15" s="645" t="s">
        <v>330</v>
      </c>
      <c r="P15" s="639" t="s">
        <v>5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55"/>
      <c r="AC15" s="645" t="s">
        <v>330</v>
      </c>
      <c r="AD15" s="639" t="s">
        <v>5</v>
      </c>
      <c r="AE15" s="643" t="s">
        <v>331</v>
      </c>
      <c r="AF15" s="655"/>
      <c r="AG15" s="655"/>
      <c r="AH15" s="655"/>
      <c r="AI15" s="655"/>
      <c r="AJ15" s="655"/>
      <c r="AK15" s="655"/>
      <c r="AL15" s="655"/>
      <c r="AM15" s="655"/>
      <c r="AN15" s="655"/>
      <c r="AO15" s="655"/>
      <c r="AP15" s="656"/>
      <c r="AQ15" s="645" t="s">
        <v>330</v>
      </c>
      <c r="AR15" s="639" t="s">
        <v>5</v>
      </c>
      <c r="AS15" s="643" t="s">
        <v>331</v>
      </c>
      <c r="AT15" s="655"/>
      <c r="AU15" s="655"/>
      <c r="AV15" s="655"/>
      <c r="AW15" s="655"/>
      <c r="AX15" s="655"/>
      <c r="AY15" s="655"/>
      <c r="AZ15" s="655"/>
      <c r="BA15" s="655"/>
      <c r="BB15" s="655"/>
      <c r="BC15" s="655"/>
      <c r="BD15" s="656"/>
      <c r="BE15" s="645" t="s">
        <v>330</v>
      </c>
      <c r="BF15" s="639" t="s">
        <v>5</v>
      </c>
      <c r="BG15" s="643" t="s">
        <v>331</v>
      </c>
      <c r="BH15" s="655"/>
      <c r="BI15" s="655"/>
      <c r="BJ15" s="655"/>
      <c r="BK15" s="655"/>
      <c r="BL15" s="655"/>
      <c r="BM15" s="655"/>
      <c r="BN15" s="655"/>
      <c r="BO15" s="655"/>
      <c r="BP15" s="655"/>
      <c r="BQ15" s="655"/>
      <c r="BR15" s="655"/>
      <c r="BS15" s="655"/>
      <c r="BT15" s="655"/>
      <c r="BU15" s="655"/>
      <c r="BV15" s="655"/>
      <c r="BW15" s="655"/>
      <c r="BX15" s="655"/>
      <c r="BY15" s="655"/>
      <c r="BZ15" s="655"/>
      <c r="CA15" s="656"/>
      <c r="CB15" s="645" t="s">
        <v>330</v>
      </c>
      <c r="CC15" s="639" t="s">
        <v>5</v>
      </c>
      <c r="CD15" s="643" t="s">
        <v>331</v>
      </c>
      <c r="CE15" s="655"/>
      <c r="CF15" s="655"/>
      <c r="CG15" s="655"/>
      <c r="CH15" s="655"/>
      <c r="CI15" s="655"/>
      <c r="CJ15" s="655"/>
      <c r="CK15" s="655"/>
      <c r="CL15" s="655"/>
      <c r="CM15" s="655"/>
      <c r="CN15" s="655"/>
      <c r="CO15" s="655"/>
      <c r="CP15" s="655"/>
      <c r="CQ15" s="655"/>
      <c r="CR15" s="655"/>
      <c r="CS15" s="655"/>
      <c r="CT15" s="655"/>
      <c r="CU15" s="656"/>
    </row>
    <row r="16" spans="1:99" s="3" customFormat="1" ht="15" customHeight="1">
      <c r="A16" s="639"/>
      <c r="B16" s="639"/>
      <c r="C16" s="646"/>
      <c r="D16" s="639" t="s">
        <v>117</v>
      </c>
      <c r="E16" s="639" t="s">
        <v>119</v>
      </c>
      <c r="F16" s="645" t="s">
        <v>332</v>
      </c>
      <c r="G16" s="655"/>
      <c r="H16" s="656"/>
      <c r="I16" s="645" t="s">
        <v>333</v>
      </c>
      <c r="J16" s="74"/>
      <c r="K16" s="78"/>
      <c r="L16" s="645" t="s">
        <v>334</v>
      </c>
      <c r="M16" s="74"/>
      <c r="N16" s="78"/>
      <c r="O16" s="646"/>
      <c r="P16" s="639"/>
      <c r="Q16" s="645" t="s">
        <v>335</v>
      </c>
      <c r="R16" s="62"/>
      <c r="S16" s="62"/>
      <c r="T16" s="62"/>
      <c r="U16" s="62"/>
      <c r="V16" s="62"/>
      <c r="W16" s="62"/>
      <c r="X16" s="62"/>
      <c r="Y16" s="66"/>
      <c r="Z16" s="645" t="s">
        <v>14</v>
      </c>
      <c r="AA16" s="62"/>
      <c r="AB16" s="66"/>
      <c r="AC16" s="646"/>
      <c r="AD16" s="639"/>
      <c r="AE16" s="645" t="s">
        <v>336</v>
      </c>
      <c r="AF16" s="115"/>
      <c r="AG16" s="266"/>
      <c r="AH16" s="645" t="s">
        <v>337</v>
      </c>
      <c r="AI16" s="115"/>
      <c r="AJ16" s="266"/>
      <c r="AK16" s="645" t="s">
        <v>338</v>
      </c>
      <c r="AL16" s="115"/>
      <c r="AM16" s="266"/>
      <c r="AN16" s="645" t="s">
        <v>339</v>
      </c>
      <c r="AO16" s="115"/>
      <c r="AP16" s="266"/>
      <c r="AQ16" s="646"/>
      <c r="AR16" s="639"/>
      <c r="AS16" s="645" t="s">
        <v>340</v>
      </c>
      <c r="AT16" s="115"/>
      <c r="AU16" s="266"/>
      <c r="AV16" s="645" t="s">
        <v>341</v>
      </c>
      <c r="AW16" s="115"/>
      <c r="AX16" s="266"/>
      <c r="AY16" s="645" t="s">
        <v>342</v>
      </c>
      <c r="AZ16" s="115"/>
      <c r="BA16" s="266"/>
      <c r="BB16" s="645" t="s">
        <v>343</v>
      </c>
      <c r="BC16" s="115"/>
      <c r="BD16" s="266"/>
      <c r="BE16" s="646"/>
      <c r="BF16" s="639"/>
      <c r="BG16" s="645" t="s">
        <v>344</v>
      </c>
      <c r="BH16" s="115"/>
      <c r="BI16" s="266"/>
      <c r="BJ16" s="645" t="s">
        <v>345</v>
      </c>
      <c r="BK16" s="115"/>
      <c r="BL16" s="266"/>
      <c r="BM16" s="645" t="s">
        <v>346</v>
      </c>
      <c r="BN16" s="115"/>
      <c r="BO16" s="266"/>
      <c r="BP16" s="645" t="s">
        <v>347</v>
      </c>
      <c r="BQ16" s="115"/>
      <c r="BR16" s="266"/>
      <c r="BS16" s="645" t="s">
        <v>348</v>
      </c>
      <c r="BT16" s="115"/>
      <c r="BU16" s="266"/>
      <c r="BV16" s="645" t="s">
        <v>349</v>
      </c>
      <c r="BW16" s="115"/>
      <c r="BX16" s="266"/>
      <c r="BY16" s="645" t="s">
        <v>350</v>
      </c>
      <c r="BZ16" s="115"/>
      <c r="CA16" s="266"/>
      <c r="CB16" s="646"/>
      <c r="CC16" s="639"/>
      <c r="CD16" s="645" t="s">
        <v>351</v>
      </c>
      <c r="CE16" s="115"/>
      <c r="CF16" s="266"/>
      <c r="CG16" s="645" t="s">
        <v>352</v>
      </c>
      <c r="CH16" s="115"/>
      <c r="CI16" s="266"/>
      <c r="CJ16" s="645" t="s">
        <v>353</v>
      </c>
      <c r="CK16" s="115"/>
      <c r="CL16" s="266"/>
      <c r="CM16" s="645" t="s">
        <v>354</v>
      </c>
      <c r="CN16" s="115"/>
      <c r="CO16" s="266"/>
      <c r="CP16" s="645" t="s">
        <v>355</v>
      </c>
      <c r="CQ16" s="115"/>
      <c r="CR16" s="266"/>
      <c r="CS16" s="645" t="s">
        <v>14</v>
      </c>
      <c r="CT16" s="115"/>
      <c r="CU16" s="266"/>
    </row>
    <row r="17" spans="1:104" s="3" customFormat="1" ht="12.75" customHeight="1">
      <c r="A17" s="639"/>
      <c r="B17" s="639"/>
      <c r="C17" s="646"/>
      <c r="D17" s="639"/>
      <c r="E17" s="639"/>
      <c r="F17" s="681"/>
      <c r="G17" s="680" t="s">
        <v>117</v>
      </c>
      <c r="H17" s="680" t="s">
        <v>119</v>
      </c>
      <c r="I17" s="646"/>
      <c r="J17" s="639" t="s">
        <v>117</v>
      </c>
      <c r="K17" s="639" t="s">
        <v>119</v>
      </c>
      <c r="L17" s="646"/>
      <c r="M17" s="639" t="s">
        <v>117</v>
      </c>
      <c r="N17" s="639" t="s">
        <v>119</v>
      </c>
      <c r="O17" s="646"/>
      <c r="P17" s="639"/>
      <c r="Q17" s="646"/>
      <c r="R17" s="639" t="s">
        <v>117</v>
      </c>
      <c r="S17" s="680" t="s">
        <v>119</v>
      </c>
      <c r="T17" s="645" t="s">
        <v>356</v>
      </c>
      <c r="U17" s="655"/>
      <c r="V17" s="656"/>
      <c r="W17" s="645" t="s">
        <v>357</v>
      </c>
      <c r="X17" s="655"/>
      <c r="Y17" s="656"/>
      <c r="Z17" s="646"/>
      <c r="AA17" s="639" t="s">
        <v>117</v>
      </c>
      <c r="AB17" s="639" t="s">
        <v>119</v>
      </c>
      <c r="AC17" s="646"/>
      <c r="AD17" s="639"/>
      <c r="AE17" s="646"/>
      <c r="AF17" s="639" t="s">
        <v>117</v>
      </c>
      <c r="AG17" s="639" t="s">
        <v>119</v>
      </c>
      <c r="AH17" s="646"/>
      <c r="AI17" s="639" t="s">
        <v>117</v>
      </c>
      <c r="AJ17" s="639" t="s">
        <v>119</v>
      </c>
      <c r="AK17" s="646"/>
      <c r="AL17" s="639" t="s">
        <v>117</v>
      </c>
      <c r="AM17" s="639" t="s">
        <v>119</v>
      </c>
      <c r="AN17" s="646"/>
      <c r="AO17" s="639" t="s">
        <v>117</v>
      </c>
      <c r="AP17" s="639" t="s">
        <v>119</v>
      </c>
      <c r="AQ17" s="646"/>
      <c r="AR17" s="639"/>
      <c r="AS17" s="646"/>
      <c r="AT17" s="639" t="s">
        <v>117</v>
      </c>
      <c r="AU17" s="639" t="s">
        <v>119</v>
      </c>
      <c r="AV17" s="646"/>
      <c r="AW17" s="639" t="s">
        <v>117</v>
      </c>
      <c r="AX17" s="639" t="s">
        <v>119</v>
      </c>
      <c r="AY17" s="646"/>
      <c r="AZ17" s="639" t="s">
        <v>117</v>
      </c>
      <c r="BA17" s="639" t="s">
        <v>119</v>
      </c>
      <c r="BB17" s="646"/>
      <c r="BC17" s="639" t="s">
        <v>117</v>
      </c>
      <c r="BD17" s="639" t="s">
        <v>119</v>
      </c>
      <c r="BE17" s="646"/>
      <c r="BF17" s="639"/>
      <c r="BG17" s="646"/>
      <c r="BH17" s="639" t="s">
        <v>117</v>
      </c>
      <c r="BI17" s="639" t="s">
        <v>119</v>
      </c>
      <c r="BJ17" s="646"/>
      <c r="BK17" s="639" t="s">
        <v>117</v>
      </c>
      <c r="BL17" s="639" t="s">
        <v>119</v>
      </c>
      <c r="BM17" s="646"/>
      <c r="BN17" s="639" t="s">
        <v>117</v>
      </c>
      <c r="BO17" s="639" t="s">
        <v>119</v>
      </c>
      <c r="BP17" s="646"/>
      <c r="BQ17" s="639" t="s">
        <v>117</v>
      </c>
      <c r="BR17" s="639" t="s">
        <v>119</v>
      </c>
      <c r="BS17" s="646"/>
      <c r="BT17" s="639" t="s">
        <v>117</v>
      </c>
      <c r="BU17" s="639" t="s">
        <v>119</v>
      </c>
      <c r="BV17" s="646"/>
      <c r="BW17" s="639" t="s">
        <v>117</v>
      </c>
      <c r="BX17" s="639" t="s">
        <v>119</v>
      </c>
      <c r="BY17" s="646"/>
      <c r="BZ17" s="639" t="s">
        <v>117</v>
      </c>
      <c r="CA17" s="639" t="s">
        <v>119</v>
      </c>
      <c r="CB17" s="646"/>
      <c r="CC17" s="639"/>
      <c r="CD17" s="646"/>
      <c r="CE17" s="639" t="s">
        <v>117</v>
      </c>
      <c r="CF17" s="639" t="s">
        <v>119</v>
      </c>
      <c r="CG17" s="646"/>
      <c r="CH17" s="639" t="s">
        <v>117</v>
      </c>
      <c r="CI17" s="639" t="s">
        <v>119</v>
      </c>
      <c r="CJ17" s="646"/>
      <c r="CK17" s="639" t="s">
        <v>117</v>
      </c>
      <c r="CL17" s="639" t="s">
        <v>119</v>
      </c>
      <c r="CM17" s="646"/>
      <c r="CN17" s="639" t="s">
        <v>117</v>
      </c>
      <c r="CO17" s="639" t="s">
        <v>119</v>
      </c>
      <c r="CP17" s="646"/>
      <c r="CQ17" s="639" t="s">
        <v>117</v>
      </c>
      <c r="CR17" s="639" t="s">
        <v>119</v>
      </c>
      <c r="CS17" s="646"/>
      <c r="CT17" s="639" t="s">
        <v>117</v>
      </c>
      <c r="CU17" s="639" t="s">
        <v>119</v>
      </c>
    </row>
    <row r="18" spans="1:104" s="3" customFormat="1" ht="28.5" customHeight="1">
      <c r="A18" s="639"/>
      <c r="B18" s="639"/>
      <c r="C18" s="647"/>
      <c r="D18" s="639"/>
      <c r="E18" s="639"/>
      <c r="F18" s="648"/>
      <c r="G18" s="648"/>
      <c r="H18" s="648"/>
      <c r="I18" s="647"/>
      <c r="J18" s="639"/>
      <c r="K18" s="639"/>
      <c r="L18" s="647"/>
      <c r="M18" s="639"/>
      <c r="N18" s="639"/>
      <c r="O18" s="647"/>
      <c r="P18" s="639"/>
      <c r="Q18" s="647"/>
      <c r="R18" s="639"/>
      <c r="S18" s="648"/>
      <c r="T18" s="648"/>
      <c r="U18" s="27" t="s">
        <v>117</v>
      </c>
      <c r="V18" s="27" t="s">
        <v>119</v>
      </c>
      <c r="W18" s="648"/>
      <c r="X18" s="27" t="s">
        <v>117</v>
      </c>
      <c r="Y18" s="27" t="s">
        <v>119</v>
      </c>
      <c r="Z18" s="647"/>
      <c r="AA18" s="639"/>
      <c r="AB18" s="639"/>
      <c r="AC18" s="647"/>
      <c r="AD18" s="639"/>
      <c r="AE18" s="647"/>
      <c r="AF18" s="639"/>
      <c r="AG18" s="639"/>
      <c r="AH18" s="647"/>
      <c r="AI18" s="639"/>
      <c r="AJ18" s="639"/>
      <c r="AK18" s="647"/>
      <c r="AL18" s="639"/>
      <c r="AM18" s="639"/>
      <c r="AN18" s="647"/>
      <c r="AO18" s="639"/>
      <c r="AP18" s="639"/>
      <c r="AQ18" s="647"/>
      <c r="AR18" s="639"/>
      <c r="AS18" s="647"/>
      <c r="AT18" s="639"/>
      <c r="AU18" s="639"/>
      <c r="AV18" s="647"/>
      <c r="AW18" s="639"/>
      <c r="AX18" s="639"/>
      <c r="AY18" s="647"/>
      <c r="AZ18" s="639"/>
      <c r="BA18" s="639"/>
      <c r="BB18" s="647"/>
      <c r="BC18" s="639"/>
      <c r="BD18" s="639"/>
      <c r="BE18" s="647"/>
      <c r="BF18" s="639"/>
      <c r="BG18" s="647"/>
      <c r="BH18" s="639"/>
      <c r="BI18" s="639"/>
      <c r="BJ18" s="647"/>
      <c r="BK18" s="639"/>
      <c r="BL18" s="639"/>
      <c r="BM18" s="647"/>
      <c r="BN18" s="639"/>
      <c r="BO18" s="639"/>
      <c r="BP18" s="647"/>
      <c r="BQ18" s="639"/>
      <c r="BR18" s="639"/>
      <c r="BS18" s="647"/>
      <c r="BT18" s="639"/>
      <c r="BU18" s="639"/>
      <c r="BV18" s="647"/>
      <c r="BW18" s="639"/>
      <c r="BX18" s="639"/>
      <c r="BY18" s="647"/>
      <c r="BZ18" s="639"/>
      <c r="CA18" s="639"/>
      <c r="CB18" s="647"/>
      <c r="CC18" s="639"/>
      <c r="CD18" s="647"/>
      <c r="CE18" s="639"/>
      <c r="CF18" s="639"/>
      <c r="CG18" s="647"/>
      <c r="CH18" s="639"/>
      <c r="CI18" s="639"/>
      <c r="CJ18" s="647"/>
      <c r="CK18" s="639"/>
      <c r="CL18" s="639"/>
      <c r="CM18" s="647"/>
      <c r="CN18" s="639"/>
      <c r="CO18" s="639"/>
      <c r="CP18" s="647"/>
      <c r="CQ18" s="639"/>
      <c r="CR18" s="639"/>
      <c r="CS18" s="647"/>
      <c r="CT18" s="639"/>
      <c r="CU18" s="639"/>
    </row>
    <row r="19" spans="1:104" s="47" customFormat="1" ht="14.25" customHeight="1">
      <c r="A19" s="31" t="s">
        <v>31</v>
      </c>
      <c r="B19" s="31" t="s">
        <v>32</v>
      </c>
      <c r="C19" s="31">
        <v>1</v>
      </c>
      <c r="D19" s="31">
        <v>2</v>
      </c>
      <c r="E19" s="31">
        <v>3</v>
      </c>
      <c r="F19" s="31">
        <v>4</v>
      </c>
      <c r="G19" s="31">
        <v>5</v>
      </c>
      <c r="H19" s="31">
        <v>6</v>
      </c>
      <c r="I19" s="31">
        <v>7</v>
      </c>
      <c r="J19" s="31">
        <v>8</v>
      </c>
      <c r="K19" s="31">
        <v>9</v>
      </c>
      <c r="L19" s="31">
        <v>10</v>
      </c>
      <c r="M19" s="31">
        <v>11</v>
      </c>
      <c r="N19" s="31">
        <v>12</v>
      </c>
      <c r="O19" s="99" t="s">
        <v>31</v>
      </c>
      <c r="P19" s="31" t="s">
        <v>32</v>
      </c>
      <c r="Q19" s="31">
        <v>13</v>
      </c>
      <c r="R19" s="31">
        <v>14</v>
      </c>
      <c r="S19" s="31">
        <v>15</v>
      </c>
      <c r="T19" s="31">
        <v>16</v>
      </c>
      <c r="U19" s="31">
        <v>17</v>
      </c>
      <c r="V19" s="31">
        <v>18</v>
      </c>
      <c r="W19" s="31">
        <v>19</v>
      </c>
      <c r="X19" s="31">
        <v>20</v>
      </c>
      <c r="Y19" s="31">
        <v>21</v>
      </c>
      <c r="Z19" s="31">
        <v>22</v>
      </c>
      <c r="AA19" s="31">
        <v>23</v>
      </c>
      <c r="AB19" s="31">
        <v>24</v>
      </c>
      <c r="AC19" s="99" t="s">
        <v>31</v>
      </c>
      <c r="AD19" s="31" t="s">
        <v>32</v>
      </c>
      <c r="AE19" s="31">
        <v>25</v>
      </c>
      <c r="AF19" s="31">
        <v>26</v>
      </c>
      <c r="AG19" s="31">
        <v>27</v>
      </c>
      <c r="AH19" s="31">
        <v>28</v>
      </c>
      <c r="AI19" s="31">
        <v>29</v>
      </c>
      <c r="AJ19" s="31">
        <v>30</v>
      </c>
      <c r="AK19" s="31">
        <v>31</v>
      </c>
      <c r="AL19" s="31">
        <v>32</v>
      </c>
      <c r="AM19" s="31">
        <v>33</v>
      </c>
      <c r="AN19" s="31">
        <v>34</v>
      </c>
      <c r="AO19" s="31">
        <v>35</v>
      </c>
      <c r="AP19" s="31">
        <v>36</v>
      </c>
      <c r="AQ19" s="99" t="s">
        <v>31</v>
      </c>
      <c r="AR19" s="31" t="s">
        <v>32</v>
      </c>
      <c r="AS19" s="31">
        <v>37</v>
      </c>
      <c r="AT19" s="31">
        <v>38</v>
      </c>
      <c r="AU19" s="31">
        <v>39</v>
      </c>
      <c r="AV19" s="31">
        <v>40</v>
      </c>
      <c r="AW19" s="31">
        <v>41</v>
      </c>
      <c r="AX19" s="31">
        <v>42</v>
      </c>
      <c r="AY19" s="31">
        <v>43</v>
      </c>
      <c r="AZ19" s="31">
        <v>44</v>
      </c>
      <c r="BA19" s="31">
        <v>45</v>
      </c>
      <c r="BB19" s="31">
        <v>46</v>
      </c>
      <c r="BC19" s="31">
        <v>47</v>
      </c>
      <c r="BD19" s="31">
        <v>48</v>
      </c>
      <c r="BE19" s="99" t="s">
        <v>31</v>
      </c>
      <c r="BF19" s="31" t="s">
        <v>32</v>
      </c>
      <c r="BG19" s="31">
        <v>49</v>
      </c>
      <c r="BH19" s="31">
        <v>50</v>
      </c>
      <c r="BI19" s="31">
        <v>51</v>
      </c>
      <c r="BJ19" s="31">
        <v>52</v>
      </c>
      <c r="BK19" s="31">
        <v>53</v>
      </c>
      <c r="BL19" s="31">
        <v>54</v>
      </c>
      <c r="BM19" s="31">
        <v>55</v>
      </c>
      <c r="BN19" s="31">
        <v>56</v>
      </c>
      <c r="BO19" s="31">
        <v>57</v>
      </c>
      <c r="BP19" s="31">
        <v>58</v>
      </c>
      <c r="BQ19" s="31">
        <v>59</v>
      </c>
      <c r="BR19" s="31">
        <v>60</v>
      </c>
      <c r="BS19" s="31">
        <v>61</v>
      </c>
      <c r="BT19" s="31">
        <v>62</v>
      </c>
      <c r="BU19" s="31">
        <v>63</v>
      </c>
      <c r="BV19" s="31">
        <v>64</v>
      </c>
      <c r="BW19" s="31">
        <v>65</v>
      </c>
      <c r="BX19" s="31">
        <v>66</v>
      </c>
      <c r="BY19" s="31">
        <v>67</v>
      </c>
      <c r="BZ19" s="31">
        <v>68</v>
      </c>
      <c r="CA19" s="31">
        <v>69</v>
      </c>
      <c r="CB19" s="99" t="s">
        <v>31</v>
      </c>
      <c r="CC19" s="31" t="s">
        <v>32</v>
      </c>
      <c r="CD19" s="31">
        <v>70</v>
      </c>
      <c r="CE19" s="31">
        <v>71</v>
      </c>
      <c r="CF19" s="31">
        <v>72</v>
      </c>
      <c r="CG19" s="31">
        <v>73</v>
      </c>
      <c r="CH19" s="31">
        <v>74</v>
      </c>
      <c r="CI19" s="31">
        <v>75</v>
      </c>
      <c r="CJ19" s="31">
        <v>76</v>
      </c>
      <c r="CK19" s="31">
        <v>77</v>
      </c>
      <c r="CL19" s="31">
        <v>78</v>
      </c>
      <c r="CM19" s="31">
        <v>79</v>
      </c>
      <c r="CN19" s="31">
        <v>80</v>
      </c>
      <c r="CO19" s="31">
        <v>81</v>
      </c>
      <c r="CP19" s="31">
        <v>82</v>
      </c>
      <c r="CQ19" s="31">
        <v>83</v>
      </c>
      <c r="CR19" s="31">
        <v>84</v>
      </c>
      <c r="CS19" s="31">
        <v>85</v>
      </c>
      <c r="CT19" s="31">
        <v>86</v>
      </c>
      <c r="CU19" s="31">
        <v>87</v>
      </c>
    </row>
    <row r="20" spans="1:104" s="82" customFormat="1" ht="15.75" customHeight="1">
      <c r="A20" s="90" t="s">
        <v>33</v>
      </c>
      <c r="B20" s="32">
        <v>1</v>
      </c>
      <c r="C20" s="92">
        <v>3878</v>
      </c>
      <c r="D20" s="92">
        <v>1331</v>
      </c>
      <c r="E20" s="92">
        <v>2547</v>
      </c>
      <c r="F20" s="92">
        <v>75</v>
      </c>
      <c r="G20" s="92">
        <v>42</v>
      </c>
      <c r="H20" s="92">
        <v>33</v>
      </c>
      <c r="I20" s="92">
        <v>73</v>
      </c>
      <c r="J20" s="92">
        <v>14</v>
      </c>
      <c r="K20" s="92">
        <v>59</v>
      </c>
      <c r="L20" s="92">
        <v>106</v>
      </c>
      <c r="M20" s="92">
        <v>23</v>
      </c>
      <c r="N20" s="92">
        <v>83</v>
      </c>
      <c r="O20" s="90" t="s">
        <v>33</v>
      </c>
      <c r="P20" s="32">
        <v>1</v>
      </c>
      <c r="Q20" s="92">
        <v>2140</v>
      </c>
      <c r="R20" s="92">
        <v>749</v>
      </c>
      <c r="S20" s="92">
        <v>1391</v>
      </c>
      <c r="T20" s="92">
        <v>790</v>
      </c>
      <c r="U20" s="92">
        <v>145</v>
      </c>
      <c r="V20" s="92">
        <v>645</v>
      </c>
      <c r="W20" s="92">
        <v>1350</v>
      </c>
      <c r="X20" s="92">
        <v>604</v>
      </c>
      <c r="Y20" s="92">
        <v>746</v>
      </c>
      <c r="Z20" s="92">
        <v>1484</v>
      </c>
      <c r="AA20" s="92">
        <v>503</v>
      </c>
      <c r="AB20" s="92">
        <v>981</v>
      </c>
      <c r="AC20" s="90" t="s">
        <v>33</v>
      </c>
      <c r="AD20" s="32">
        <v>1</v>
      </c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0" t="s">
        <v>33</v>
      </c>
      <c r="AR20" s="32">
        <v>1</v>
      </c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0" t="s">
        <v>33</v>
      </c>
      <c r="BF20" s="32">
        <v>1</v>
      </c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0" t="s">
        <v>33</v>
      </c>
      <c r="CC20" s="32">
        <v>1</v>
      </c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759"/>
    </row>
    <row r="21" spans="1:104" s="82" customFormat="1" ht="15.75" customHeight="1">
      <c r="A21" s="90" t="s">
        <v>34</v>
      </c>
      <c r="B21" s="32">
        <v>2</v>
      </c>
      <c r="C21" s="92">
        <v>632</v>
      </c>
      <c r="D21" s="92">
        <v>229</v>
      </c>
      <c r="E21" s="92">
        <v>403</v>
      </c>
      <c r="F21" s="92">
        <v>7</v>
      </c>
      <c r="G21" s="92">
        <v>4</v>
      </c>
      <c r="H21" s="92">
        <v>3</v>
      </c>
      <c r="I21" s="92">
        <v>7</v>
      </c>
      <c r="J21" s="92">
        <v>3</v>
      </c>
      <c r="K21" s="92">
        <v>4</v>
      </c>
      <c r="L21" s="92">
        <v>15</v>
      </c>
      <c r="M21" s="92">
        <v>5</v>
      </c>
      <c r="N21" s="92">
        <v>10</v>
      </c>
      <c r="O21" s="90" t="s">
        <v>34</v>
      </c>
      <c r="P21" s="32">
        <v>2</v>
      </c>
      <c r="Q21" s="92">
        <v>356</v>
      </c>
      <c r="R21" s="92">
        <v>134</v>
      </c>
      <c r="S21" s="92">
        <v>222</v>
      </c>
      <c r="T21" s="92">
        <v>120</v>
      </c>
      <c r="U21" s="92">
        <v>23</v>
      </c>
      <c r="V21" s="92">
        <v>97</v>
      </c>
      <c r="W21" s="92">
        <v>236</v>
      </c>
      <c r="X21" s="92">
        <v>111</v>
      </c>
      <c r="Y21" s="92">
        <v>125</v>
      </c>
      <c r="Z21" s="92">
        <v>247</v>
      </c>
      <c r="AA21" s="92">
        <v>83</v>
      </c>
      <c r="AB21" s="92">
        <v>164</v>
      </c>
      <c r="AC21" s="90" t="s">
        <v>34</v>
      </c>
      <c r="AD21" s="32">
        <v>2</v>
      </c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0" t="s">
        <v>34</v>
      </c>
      <c r="AR21" s="32">
        <v>2</v>
      </c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0" t="s">
        <v>34</v>
      </c>
      <c r="BF21" s="32">
        <v>2</v>
      </c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0" t="s">
        <v>34</v>
      </c>
      <c r="CC21" s="32">
        <v>2</v>
      </c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</row>
    <row r="22" spans="1:104" s="2" customFormat="1" ht="15.75" customHeight="1">
      <c r="A22" s="93" t="s">
        <v>35</v>
      </c>
      <c r="B22" s="31">
        <v>3</v>
      </c>
      <c r="C22" s="57">
        <v>121</v>
      </c>
      <c r="D22" s="57">
        <v>50</v>
      </c>
      <c r="E22" s="57">
        <v>71</v>
      </c>
      <c r="F22" s="57">
        <v>1</v>
      </c>
      <c r="G22" s="57">
        <v>0</v>
      </c>
      <c r="H22" s="57">
        <v>1</v>
      </c>
      <c r="I22" s="57">
        <v>1</v>
      </c>
      <c r="J22" s="57">
        <v>0</v>
      </c>
      <c r="K22" s="57">
        <v>1</v>
      </c>
      <c r="L22" s="57">
        <v>2</v>
      </c>
      <c r="M22" s="57">
        <v>1</v>
      </c>
      <c r="N22" s="57">
        <v>1</v>
      </c>
      <c r="O22" s="100" t="s">
        <v>35</v>
      </c>
      <c r="P22" s="57">
        <v>3</v>
      </c>
      <c r="Q22" s="57">
        <v>75</v>
      </c>
      <c r="R22" s="57">
        <v>33</v>
      </c>
      <c r="S22" s="57">
        <v>42</v>
      </c>
      <c r="T22" s="57">
        <v>23</v>
      </c>
      <c r="U22" s="57">
        <v>4</v>
      </c>
      <c r="V22" s="57">
        <v>19</v>
      </c>
      <c r="W22" s="57">
        <v>52</v>
      </c>
      <c r="X22" s="57">
        <v>29</v>
      </c>
      <c r="Y22" s="57">
        <v>23</v>
      </c>
      <c r="Z22" s="57">
        <v>42</v>
      </c>
      <c r="AA22" s="57">
        <v>16</v>
      </c>
      <c r="AB22" s="57">
        <v>26</v>
      </c>
      <c r="AC22" s="93" t="s">
        <v>35</v>
      </c>
      <c r="AD22" s="31">
        <v>3</v>
      </c>
      <c r="AE22" s="105"/>
      <c r="AF22" s="105"/>
      <c r="AG22" s="105"/>
      <c r="AH22" s="105"/>
      <c r="AI22" s="105"/>
      <c r="AJ22" s="105"/>
      <c r="AK22" s="105"/>
      <c r="AL22" s="31"/>
      <c r="AM22" s="31"/>
      <c r="AN22" s="31"/>
      <c r="AO22" s="105"/>
      <c r="AP22" s="105"/>
      <c r="AQ22" s="93" t="s">
        <v>35</v>
      </c>
      <c r="AR22" s="31">
        <v>3</v>
      </c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93" t="s">
        <v>35</v>
      </c>
      <c r="BF22" s="31">
        <v>3</v>
      </c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93" t="s">
        <v>35</v>
      </c>
      <c r="CC22" s="31">
        <v>3</v>
      </c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W22" s="82"/>
      <c r="CX22" s="82"/>
      <c r="CY22" s="82"/>
      <c r="CZ22" s="82"/>
    </row>
    <row r="23" spans="1:104" s="2" customFormat="1" ht="15.75" customHeight="1">
      <c r="A23" s="93" t="s">
        <v>36</v>
      </c>
      <c r="B23" s="31">
        <v>4</v>
      </c>
      <c r="C23" s="57">
        <v>69</v>
      </c>
      <c r="D23" s="57">
        <v>21</v>
      </c>
      <c r="E23" s="57">
        <v>48</v>
      </c>
      <c r="F23" s="94">
        <v>1</v>
      </c>
      <c r="G23" s="94">
        <v>1</v>
      </c>
      <c r="H23" s="94">
        <v>0</v>
      </c>
      <c r="I23" s="94">
        <v>1</v>
      </c>
      <c r="J23" s="94">
        <v>1</v>
      </c>
      <c r="K23" s="94">
        <v>0</v>
      </c>
      <c r="L23" s="94">
        <v>2</v>
      </c>
      <c r="M23" s="94">
        <v>1</v>
      </c>
      <c r="N23" s="94">
        <v>1</v>
      </c>
      <c r="O23" s="100" t="s">
        <v>36</v>
      </c>
      <c r="P23" s="57">
        <v>4</v>
      </c>
      <c r="Q23" s="57">
        <v>39</v>
      </c>
      <c r="R23" s="57">
        <v>10</v>
      </c>
      <c r="S23" s="57">
        <v>29</v>
      </c>
      <c r="T23" s="57">
        <v>17</v>
      </c>
      <c r="U23" s="57">
        <v>2</v>
      </c>
      <c r="V23" s="57">
        <v>15</v>
      </c>
      <c r="W23" s="57">
        <v>22</v>
      </c>
      <c r="X23" s="57">
        <v>8</v>
      </c>
      <c r="Y23" s="57">
        <v>14</v>
      </c>
      <c r="Z23" s="57">
        <v>26</v>
      </c>
      <c r="AA23" s="57">
        <v>8</v>
      </c>
      <c r="AB23" s="57">
        <v>18</v>
      </c>
      <c r="AC23" s="93" t="s">
        <v>36</v>
      </c>
      <c r="AD23" s="31">
        <v>4</v>
      </c>
      <c r="AE23" s="105"/>
      <c r="AF23" s="105"/>
      <c r="AG23" s="105"/>
      <c r="AH23" s="105"/>
      <c r="AI23" s="105"/>
      <c r="AJ23" s="105"/>
      <c r="AK23" s="105"/>
      <c r="AL23" s="31"/>
      <c r="AM23" s="31"/>
      <c r="AN23" s="31"/>
      <c r="AO23" s="105"/>
      <c r="AP23" s="105"/>
      <c r="AQ23" s="93" t="s">
        <v>36</v>
      </c>
      <c r="AR23" s="31">
        <v>4</v>
      </c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93" t="s">
        <v>36</v>
      </c>
      <c r="BF23" s="31">
        <v>4</v>
      </c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93" t="s">
        <v>36</v>
      </c>
      <c r="CC23" s="31">
        <v>4</v>
      </c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W23" s="82"/>
      <c r="CX23" s="82"/>
      <c r="CY23" s="82"/>
      <c r="CZ23" s="82"/>
    </row>
    <row r="24" spans="1:104" s="2" customFormat="1" ht="15.75" customHeight="1">
      <c r="A24" s="93" t="s">
        <v>37</v>
      </c>
      <c r="B24" s="31">
        <v>5</v>
      </c>
      <c r="C24" s="57">
        <v>197</v>
      </c>
      <c r="D24" s="57">
        <v>66</v>
      </c>
      <c r="E24" s="57">
        <v>131</v>
      </c>
      <c r="F24" s="94">
        <v>3</v>
      </c>
      <c r="G24" s="57">
        <v>2</v>
      </c>
      <c r="H24" s="57">
        <v>1</v>
      </c>
      <c r="I24" s="94">
        <v>3</v>
      </c>
      <c r="J24" s="94">
        <v>1</v>
      </c>
      <c r="K24" s="94">
        <v>2</v>
      </c>
      <c r="L24" s="94">
        <v>5</v>
      </c>
      <c r="M24" s="94">
        <v>1</v>
      </c>
      <c r="N24" s="94">
        <v>4</v>
      </c>
      <c r="O24" s="100" t="s">
        <v>37</v>
      </c>
      <c r="P24" s="57">
        <v>5</v>
      </c>
      <c r="Q24" s="57">
        <v>98</v>
      </c>
      <c r="R24" s="57">
        <v>32</v>
      </c>
      <c r="S24" s="57">
        <v>66</v>
      </c>
      <c r="T24" s="57">
        <v>27</v>
      </c>
      <c r="U24" s="57">
        <v>3</v>
      </c>
      <c r="V24" s="57">
        <v>24</v>
      </c>
      <c r="W24" s="57">
        <v>71</v>
      </c>
      <c r="X24" s="57">
        <v>29</v>
      </c>
      <c r="Y24" s="57">
        <v>42</v>
      </c>
      <c r="Z24" s="57">
        <v>88</v>
      </c>
      <c r="AA24" s="57">
        <v>30</v>
      </c>
      <c r="AB24" s="57">
        <v>58</v>
      </c>
      <c r="AC24" s="93" t="s">
        <v>37</v>
      </c>
      <c r="AD24" s="31">
        <v>5</v>
      </c>
      <c r="AE24" s="105"/>
      <c r="AF24" s="105"/>
      <c r="AG24" s="105"/>
      <c r="AH24" s="105"/>
      <c r="AI24" s="105"/>
      <c r="AJ24" s="105"/>
      <c r="AK24" s="105"/>
      <c r="AL24" s="31"/>
      <c r="AM24" s="31"/>
      <c r="AN24" s="31"/>
      <c r="AO24" s="105"/>
      <c r="AP24" s="105"/>
      <c r="AQ24" s="93" t="s">
        <v>37</v>
      </c>
      <c r="AR24" s="31">
        <v>5</v>
      </c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93" t="s">
        <v>37</v>
      </c>
      <c r="BF24" s="31">
        <v>5</v>
      </c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93" t="s">
        <v>37</v>
      </c>
      <c r="CC24" s="31">
        <v>5</v>
      </c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W24" s="82"/>
      <c r="CX24" s="82"/>
      <c r="CY24" s="82"/>
      <c r="CZ24" s="82"/>
    </row>
    <row r="25" spans="1:104" s="2" customFormat="1" ht="15.75" customHeight="1">
      <c r="A25" s="93" t="s">
        <v>38</v>
      </c>
      <c r="B25" s="31">
        <v>6</v>
      </c>
      <c r="C25" s="57">
        <v>112</v>
      </c>
      <c r="D25" s="57">
        <v>47</v>
      </c>
      <c r="E25" s="57">
        <v>65</v>
      </c>
      <c r="F25" s="94">
        <v>1</v>
      </c>
      <c r="G25" s="57">
        <v>1</v>
      </c>
      <c r="H25" s="57">
        <v>0</v>
      </c>
      <c r="I25" s="94">
        <v>1</v>
      </c>
      <c r="J25" s="94">
        <v>1</v>
      </c>
      <c r="K25" s="94">
        <v>0</v>
      </c>
      <c r="L25" s="94">
        <v>3</v>
      </c>
      <c r="M25" s="94">
        <v>2</v>
      </c>
      <c r="N25" s="94">
        <v>1</v>
      </c>
      <c r="O25" s="100" t="s">
        <v>38</v>
      </c>
      <c r="P25" s="57">
        <v>6</v>
      </c>
      <c r="Q25" s="57">
        <v>66</v>
      </c>
      <c r="R25" s="57">
        <v>30</v>
      </c>
      <c r="S25" s="57">
        <v>36</v>
      </c>
      <c r="T25" s="57">
        <v>25</v>
      </c>
      <c r="U25" s="57">
        <v>8</v>
      </c>
      <c r="V25" s="57">
        <v>17</v>
      </c>
      <c r="W25" s="57">
        <v>41</v>
      </c>
      <c r="X25" s="57">
        <v>22</v>
      </c>
      <c r="Y25" s="57">
        <v>19</v>
      </c>
      <c r="Z25" s="57">
        <v>41</v>
      </c>
      <c r="AA25" s="57">
        <v>13</v>
      </c>
      <c r="AB25" s="57">
        <v>28</v>
      </c>
      <c r="AC25" s="93" t="s">
        <v>38</v>
      </c>
      <c r="AD25" s="31">
        <v>6</v>
      </c>
      <c r="AE25" s="105"/>
      <c r="AF25" s="105"/>
      <c r="AG25" s="105"/>
      <c r="AH25" s="105"/>
      <c r="AI25" s="105"/>
      <c r="AJ25" s="105"/>
      <c r="AK25" s="105"/>
      <c r="AL25" s="31"/>
      <c r="AM25" s="31"/>
      <c r="AN25" s="31"/>
      <c r="AO25" s="105"/>
      <c r="AP25" s="105"/>
      <c r="AQ25" s="93" t="s">
        <v>38</v>
      </c>
      <c r="AR25" s="31">
        <v>6</v>
      </c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93" t="s">
        <v>38</v>
      </c>
      <c r="BF25" s="31">
        <v>6</v>
      </c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93" t="s">
        <v>38</v>
      </c>
      <c r="CC25" s="31">
        <v>6</v>
      </c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W25" s="82"/>
      <c r="CX25" s="82"/>
      <c r="CY25" s="82"/>
      <c r="CZ25" s="82"/>
    </row>
    <row r="26" spans="1:104" s="2" customFormat="1" ht="15.75" customHeight="1">
      <c r="A26" s="93" t="s">
        <v>39</v>
      </c>
      <c r="B26" s="31">
        <v>7</v>
      </c>
      <c r="C26" s="57">
        <v>133</v>
      </c>
      <c r="D26" s="57">
        <v>45</v>
      </c>
      <c r="E26" s="57">
        <v>88</v>
      </c>
      <c r="F26" s="94">
        <v>1</v>
      </c>
      <c r="G26" s="57">
        <v>0</v>
      </c>
      <c r="H26" s="57">
        <v>1</v>
      </c>
      <c r="I26" s="94">
        <v>1</v>
      </c>
      <c r="J26" s="94">
        <v>0</v>
      </c>
      <c r="K26" s="94">
        <v>1</v>
      </c>
      <c r="L26" s="94">
        <v>3</v>
      </c>
      <c r="M26" s="94">
        <v>0</v>
      </c>
      <c r="N26" s="94">
        <v>3</v>
      </c>
      <c r="O26" s="100" t="s">
        <v>39</v>
      </c>
      <c r="P26" s="57">
        <v>7</v>
      </c>
      <c r="Q26" s="57">
        <v>78</v>
      </c>
      <c r="R26" s="57">
        <v>29</v>
      </c>
      <c r="S26" s="57">
        <v>49</v>
      </c>
      <c r="T26" s="57">
        <v>28</v>
      </c>
      <c r="U26" s="57">
        <v>6</v>
      </c>
      <c r="V26" s="57">
        <v>22</v>
      </c>
      <c r="W26" s="57">
        <v>50</v>
      </c>
      <c r="X26" s="57">
        <v>23</v>
      </c>
      <c r="Y26" s="57">
        <v>27</v>
      </c>
      <c r="Z26" s="57">
        <v>50</v>
      </c>
      <c r="AA26" s="57">
        <v>16</v>
      </c>
      <c r="AB26" s="57">
        <v>34</v>
      </c>
      <c r="AC26" s="93" t="s">
        <v>39</v>
      </c>
      <c r="AD26" s="31">
        <v>7</v>
      </c>
      <c r="AE26" s="105"/>
      <c r="AF26" s="105"/>
      <c r="AG26" s="105"/>
      <c r="AH26" s="105"/>
      <c r="AI26" s="105"/>
      <c r="AJ26" s="105"/>
      <c r="AK26" s="105"/>
      <c r="AL26" s="31"/>
      <c r="AM26" s="31"/>
      <c r="AN26" s="31"/>
      <c r="AO26" s="105"/>
      <c r="AP26" s="105"/>
      <c r="AQ26" s="93" t="s">
        <v>39</v>
      </c>
      <c r="AR26" s="31">
        <v>7</v>
      </c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93" t="s">
        <v>39</v>
      </c>
      <c r="BF26" s="31">
        <v>7</v>
      </c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93" t="s">
        <v>39</v>
      </c>
      <c r="CC26" s="31">
        <v>7</v>
      </c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W26" s="82"/>
      <c r="CX26" s="82"/>
      <c r="CY26" s="82"/>
      <c r="CZ26" s="82"/>
    </row>
    <row r="27" spans="1:104" s="82" customFormat="1" ht="15.75" customHeight="1">
      <c r="A27" s="95" t="s">
        <v>40</v>
      </c>
      <c r="B27" s="32">
        <v>8</v>
      </c>
      <c r="C27" s="32">
        <v>694</v>
      </c>
      <c r="D27" s="32">
        <v>245</v>
      </c>
      <c r="E27" s="32">
        <v>449</v>
      </c>
      <c r="F27" s="32">
        <v>11</v>
      </c>
      <c r="G27" s="32">
        <v>6</v>
      </c>
      <c r="H27" s="32">
        <v>5</v>
      </c>
      <c r="I27" s="32">
        <v>11</v>
      </c>
      <c r="J27" s="32">
        <v>0</v>
      </c>
      <c r="K27" s="32">
        <v>11</v>
      </c>
      <c r="L27" s="32">
        <v>19</v>
      </c>
      <c r="M27" s="32">
        <v>4</v>
      </c>
      <c r="N27" s="32">
        <v>15</v>
      </c>
      <c r="O27" s="95" t="s">
        <v>40</v>
      </c>
      <c r="P27" s="32">
        <v>8</v>
      </c>
      <c r="Q27" s="32">
        <v>367</v>
      </c>
      <c r="R27" s="32">
        <v>115</v>
      </c>
      <c r="S27" s="32">
        <v>252</v>
      </c>
      <c r="T27" s="32">
        <v>134</v>
      </c>
      <c r="U27" s="32">
        <v>22</v>
      </c>
      <c r="V27" s="32">
        <v>112</v>
      </c>
      <c r="W27" s="32">
        <v>233</v>
      </c>
      <c r="X27" s="32">
        <v>93</v>
      </c>
      <c r="Y27" s="32">
        <v>140</v>
      </c>
      <c r="Z27" s="32">
        <v>286</v>
      </c>
      <c r="AA27" s="32">
        <v>120</v>
      </c>
      <c r="AB27" s="32">
        <v>166</v>
      </c>
      <c r="AC27" s="95" t="s">
        <v>40</v>
      </c>
      <c r="AD27" s="32">
        <v>8</v>
      </c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95" t="s">
        <v>40</v>
      </c>
      <c r="AR27" s="32">
        <v>8</v>
      </c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95" t="s">
        <v>40</v>
      </c>
      <c r="BF27" s="32">
        <v>8</v>
      </c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95" t="s">
        <v>40</v>
      </c>
      <c r="CC27" s="32">
        <v>8</v>
      </c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</row>
    <row r="28" spans="1:104" s="2" customFormat="1" ht="15.75" customHeight="1">
      <c r="A28" s="93" t="s">
        <v>41</v>
      </c>
      <c r="B28" s="31">
        <v>9</v>
      </c>
      <c r="C28" s="57">
        <v>131</v>
      </c>
      <c r="D28" s="57">
        <v>51</v>
      </c>
      <c r="E28" s="57">
        <v>80</v>
      </c>
      <c r="F28" s="57">
        <v>3</v>
      </c>
      <c r="G28" s="57">
        <v>1</v>
      </c>
      <c r="H28" s="57">
        <v>2</v>
      </c>
      <c r="I28" s="57">
        <v>3</v>
      </c>
      <c r="J28" s="57">
        <v>0</v>
      </c>
      <c r="K28" s="57">
        <v>3</v>
      </c>
      <c r="L28" s="57">
        <v>3</v>
      </c>
      <c r="M28" s="57">
        <v>1</v>
      </c>
      <c r="N28" s="57">
        <v>2</v>
      </c>
      <c r="O28" s="100" t="s">
        <v>41</v>
      </c>
      <c r="P28" s="57">
        <v>9</v>
      </c>
      <c r="Q28" s="57">
        <v>69</v>
      </c>
      <c r="R28" s="57">
        <v>20</v>
      </c>
      <c r="S28" s="57">
        <v>49</v>
      </c>
      <c r="T28" s="57">
        <v>21</v>
      </c>
      <c r="U28" s="57">
        <v>1</v>
      </c>
      <c r="V28" s="57">
        <v>20</v>
      </c>
      <c r="W28" s="57">
        <v>48</v>
      </c>
      <c r="X28" s="57">
        <v>19</v>
      </c>
      <c r="Y28" s="57">
        <v>29</v>
      </c>
      <c r="Z28" s="57">
        <v>53</v>
      </c>
      <c r="AA28" s="57">
        <v>29</v>
      </c>
      <c r="AB28" s="57">
        <v>24</v>
      </c>
      <c r="AC28" s="93" t="s">
        <v>41</v>
      </c>
      <c r="AD28" s="31">
        <v>9</v>
      </c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93" t="s">
        <v>41</v>
      </c>
      <c r="AR28" s="31">
        <v>9</v>
      </c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93" t="s">
        <v>41</v>
      </c>
      <c r="BF28" s="31">
        <v>9</v>
      </c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93" t="s">
        <v>41</v>
      </c>
      <c r="CC28" s="31">
        <v>9</v>
      </c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W28" s="82"/>
      <c r="CX28" s="82"/>
      <c r="CY28" s="82"/>
      <c r="CZ28" s="82"/>
    </row>
    <row r="29" spans="1:104" s="2" customFormat="1" ht="15.75" customHeight="1">
      <c r="A29" s="93" t="s">
        <v>42</v>
      </c>
      <c r="B29" s="31">
        <v>10</v>
      </c>
      <c r="C29" s="57">
        <v>113</v>
      </c>
      <c r="D29" s="57">
        <v>48</v>
      </c>
      <c r="E29" s="57">
        <v>65</v>
      </c>
      <c r="F29" s="94">
        <v>3</v>
      </c>
      <c r="G29" s="57">
        <v>3</v>
      </c>
      <c r="H29" s="57">
        <v>0</v>
      </c>
      <c r="I29" s="94">
        <v>2</v>
      </c>
      <c r="J29" s="94">
        <v>0</v>
      </c>
      <c r="K29" s="94">
        <v>2</v>
      </c>
      <c r="L29" s="94">
        <v>3</v>
      </c>
      <c r="M29" s="94">
        <v>2</v>
      </c>
      <c r="N29" s="94">
        <v>1</v>
      </c>
      <c r="O29" s="100" t="s">
        <v>42</v>
      </c>
      <c r="P29" s="57">
        <v>10</v>
      </c>
      <c r="Q29" s="57">
        <v>59</v>
      </c>
      <c r="R29" s="57">
        <v>22</v>
      </c>
      <c r="S29" s="57">
        <v>37</v>
      </c>
      <c r="T29" s="57">
        <v>24</v>
      </c>
      <c r="U29" s="57">
        <v>5</v>
      </c>
      <c r="V29" s="57">
        <v>19</v>
      </c>
      <c r="W29" s="57">
        <v>35</v>
      </c>
      <c r="X29" s="57">
        <v>17</v>
      </c>
      <c r="Y29" s="57">
        <v>18</v>
      </c>
      <c r="Z29" s="57">
        <v>46</v>
      </c>
      <c r="AA29" s="57">
        <v>21</v>
      </c>
      <c r="AB29" s="57">
        <v>25</v>
      </c>
      <c r="AC29" s="93" t="s">
        <v>42</v>
      </c>
      <c r="AD29" s="31">
        <v>10</v>
      </c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93" t="s">
        <v>42</v>
      </c>
      <c r="AR29" s="31">
        <v>10</v>
      </c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93" t="s">
        <v>42</v>
      </c>
      <c r="BF29" s="31">
        <v>10</v>
      </c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93" t="s">
        <v>42</v>
      </c>
      <c r="CC29" s="31">
        <v>10</v>
      </c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W29" s="82"/>
      <c r="CX29" s="82"/>
      <c r="CY29" s="82"/>
      <c r="CZ29" s="82"/>
    </row>
    <row r="30" spans="1:104" s="2" customFormat="1" ht="15.75" customHeight="1">
      <c r="A30" s="93" t="s">
        <v>43</v>
      </c>
      <c r="B30" s="31">
        <v>11</v>
      </c>
      <c r="C30" s="57">
        <v>86</v>
      </c>
      <c r="D30" s="57">
        <v>32</v>
      </c>
      <c r="E30" s="57">
        <v>54</v>
      </c>
      <c r="F30" s="94">
        <v>1</v>
      </c>
      <c r="G30" s="57">
        <v>1</v>
      </c>
      <c r="H30" s="57">
        <v>0</v>
      </c>
      <c r="I30" s="94">
        <v>1</v>
      </c>
      <c r="J30" s="94">
        <v>0</v>
      </c>
      <c r="K30" s="94">
        <v>1</v>
      </c>
      <c r="L30" s="94">
        <v>4</v>
      </c>
      <c r="M30" s="94">
        <v>1</v>
      </c>
      <c r="N30" s="94">
        <v>3</v>
      </c>
      <c r="O30" s="100" t="s">
        <v>43</v>
      </c>
      <c r="P30" s="57">
        <v>11</v>
      </c>
      <c r="Q30" s="57">
        <v>37</v>
      </c>
      <c r="R30" s="57">
        <v>14</v>
      </c>
      <c r="S30" s="57">
        <v>23</v>
      </c>
      <c r="T30" s="57">
        <v>9</v>
      </c>
      <c r="U30" s="57">
        <v>2</v>
      </c>
      <c r="V30" s="57">
        <v>7</v>
      </c>
      <c r="W30" s="57">
        <v>28</v>
      </c>
      <c r="X30" s="57">
        <v>12</v>
      </c>
      <c r="Y30" s="57">
        <v>16</v>
      </c>
      <c r="Z30" s="57">
        <v>43</v>
      </c>
      <c r="AA30" s="57">
        <v>16</v>
      </c>
      <c r="AB30" s="57">
        <v>27</v>
      </c>
      <c r="AC30" s="93" t="s">
        <v>43</v>
      </c>
      <c r="AD30" s="31">
        <v>11</v>
      </c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93" t="s">
        <v>43</v>
      </c>
      <c r="AR30" s="31">
        <v>11</v>
      </c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93" t="s">
        <v>43</v>
      </c>
      <c r="BF30" s="31">
        <v>11</v>
      </c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93" t="s">
        <v>43</v>
      </c>
      <c r="CC30" s="31">
        <v>11</v>
      </c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W30" s="82"/>
      <c r="CX30" s="82"/>
      <c r="CY30" s="82"/>
      <c r="CZ30" s="82"/>
    </row>
    <row r="31" spans="1:104" s="2" customFormat="1" ht="15.75" customHeight="1">
      <c r="A31" s="93" t="s">
        <v>44</v>
      </c>
      <c r="B31" s="31">
        <v>12</v>
      </c>
      <c r="C31" s="57">
        <v>155</v>
      </c>
      <c r="D31" s="57">
        <v>53</v>
      </c>
      <c r="E31" s="57">
        <v>102</v>
      </c>
      <c r="F31" s="94">
        <v>2</v>
      </c>
      <c r="G31" s="57">
        <v>1</v>
      </c>
      <c r="H31" s="57">
        <v>1</v>
      </c>
      <c r="I31" s="94">
        <v>3</v>
      </c>
      <c r="J31" s="94">
        <v>0</v>
      </c>
      <c r="K31" s="94">
        <v>3</v>
      </c>
      <c r="L31" s="94">
        <v>4</v>
      </c>
      <c r="M31" s="94">
        <v>0</v>
      </c>
      <c r="N31" s="94">
        <v>4</v>
      </c>
      <c r="O31" s="100" t="s">
        <v>44</v>
      </c>
      <c r="P31" s="57">
        <v>12</v>
      </c>
      <c r="Q31" s="57">
        <v>88</v>
      </c>
      <c r="R31" s="57">
        <v>24</v>
      </c>
      <c r="S31" s="57">
        <v>64</v>
      </c>
      <c r="T31" s="57">
        <v>39</v>
      </c>
      <c r="U31" s="57">
        <v>9</v>
      </c>
      <c r="V31" s="57">
        <v>30</v>
      </c>
      <c r="W31" s="57">
        <v>49</v>
      </c>
      <c r="X31" s="57">
        <v>15</v>
      </c>
      <c r="Y31" s="57">
        <v>34</v>
      </c>
      <c r="Z31" s="57">
        <v>58</v>
      </c>
      <c r="AA31" s="57">
        <v>28</v>
      </c>
      <c r="AB31" s="57">
        <v>30</v>
      </c>
      <c r="AC31" s="93" t="s">
        <v>44</v>
      </c>
      <c r="AD31" s="31">
        <v>12</v>
      </c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93" t="s">
        <v>44</v>
      </c>
      <c r="AR31" s="31">
        <v>12</v>
      </c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93" t="s">
        <v>44</v>
      </c>
      <c r="BF31" s="31">
        <v>12</v>
      </c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93" t="s">
        <v>44</v>
      </c>
      <c r="CC31" s="31">
        <v>12</v>
      </c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W31" s="82"/>
      <c r="CX31" s="82"/>
      <c r="CY31" s="82"/>
      <c r="CZ31" s="82"/>
    </row>
    <row r="32" spans="1:104" s="2" customFormat="1" ht="15.75" customHeight="1">
      <c r="A32" s="93" t="s">
        <v>45</v>
      </c>
      <c r="B32" s="31">
        <v>13</v>
      </c>
      <c r="C32" s="57">
        <v>132</v>
      </c>
      <c r="D32" s="57">
        <v>32</v>
      </c>
      <c r="E32" s="57">
        <v>100</v>
      </c>
      <c r="F32" s="94">
        <v>1</v>
      </c>
      <c r="G32" s="57">
        <v>0</v>
      </c>
      <c r="H32" s="57">
        <v>1</v>
      </c>
      <c r="I32" s="94">
        <v>1</v>
      </c>
      <c r="J32" s="94">
        <v>0</v>
      </c>
      <c r="K32" s="94">
        <v>1</v>
      </c>
      <c r="L32" s="94">
        <v>3</v>
      </c>
      <c r="M32" s="94">
        <v>0</v>
      </c>
      <c r="N32" s="94">
        <v>3</v>
      </c>
      <c r="O32" s="100" t="s">
        <v>45</v>
      </c>
      <c r="P32" s="57">
        <v>13</v>
      </c>
      <c r="Q32" s="57">
        <v>71</v>
      </c>
      <c r="R32" s="57">
        <v>17</v>
      </c>
      <c r="S32" s="57">
        <v>54</v>
      </c>
      <c r="T32" s="57">
        <v>25</v>
      </c>
      <c r="U32" s="57">
        <v>3</v>
      </c>
      <c r="V32" s="57">
        <v>22</v>
      </c>
      <c r="W32" s="57">
        <v>46</v>
      </c>
      <c r="X32" s="57">
        <v>14</v>
      </c>
      <c r="Y32" s="57">
        <v>32</v>
      </c>
      <c r="Z32" s="57">
        <v>56</v>
      </c>
      <c r="AA32" s="57">
        <v>15</v>
      </c>
      <c r="AB32" s="57">
        <v>41</v>
      </c>
      <c r="AC32" s="93" t="s">
        <v>45</v>
      </c>
      <c r="AD32" s="31">
        <v>13</v>
      </c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93" t="s">
        <v>45</v>
      </c>
      <c r="AR32" s="31">
        <v>13</v>
      </c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93" t="s">
        <v>45</v>
      </c>
      <c r="BF32" s="31">
        <v>13</v>
      </c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93" t="s">
        <v>45</v>
      </c>
      <c r="CC32" s="31">
        <v>13</v>
      </c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W32" s="82"/>
      <c r="CX32" s="82"/>
      <c r="CY32" s="82"/>
      <c r="CZ32" s="82"/>
    </row>
    <row r="33" spans="1:104" s="2" customFormat="1" ht="15.75" customHeight="1">
      <c r="A33" s="93" t="s">
        <v>46</v>
      </c>
      <c r="B33" s="31">
        <v>14</v>
      </c>
      <c r="C33" s="57">
        <v>77</v>
      </c>
      <c r="D33" s="57">
        <v>29</v>
      </c>
      <c r="E33" s="57">
        <v>48</v>
      </c>
      <c r="F33" s="94">
        <v>1</v>
      </c>
      <c r="G33" s="57">
        <v>0</v>
      </c>
      <c r="H33" s="57">
        <v>1</v>
      </c>
      <c r="I33" s="94">
        <v>1</v>
      </c>
      <c r="J33" s="94">
        <v>0</v>
      </c>
      <c r="K33" s="94">
        <v>1</v>
      </c>
      <c r="L33" s="94">
        <v>2</v>
      </c>
      <c r="M33" s="94">
        <v>0</v>
      </c>
      <c r="N33" s="94">
        <v>2</v>
      </c>
      <c r="O33" s="100" t="s">
        <v>46</v>
      </c>
      <c r="P33" s="57">
        <v>14</v>
      </c>
      <c r="Q33" s="57">
        <v>43</v>
      </c>
      <c r="R33" s="57">
        <v>18</v>
      </c>
      <c r="S33" s="57">
        <v>25</v>
      </c>
      <c r="T33" s="57">
        <v>16</v>
      </c>
      <c r="U33" s="57">
        <v>2</v>
      </c>
      <c r="V33" s="57">
        <v>14</v>
      </c>
      <c r="W33" s="57">
        <v>27</v>
      </c>
      <c r="X33" s="57">
        <v>16</v>
      </c>
      <c r="Y33" s="57">
        <v>11</v>
      </c>
      <c r="Z33" s="57">
        <v>30</v>
      </c>
      <c r="AA33" s="57">
        <v>11</v>
      </c>
      <c r="AB33" s="57">
        <v>19</v>
      </c>
      <c r="AC33" s="93" t="s">
        <v>46</v>
      </c>
      <c r="AD33" s="31">
        <v>14</v>
      </c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93" t="s">
        <v>46</v>
      </c>
      <c r="AR33" s="31">
        <v>14</v>
      </c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93" t="s">
        <v>46</v>
      </c>
      <c r="BF33" s="31">
        <v>14</v>
      </c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93" t="s">
        <v>46</v>
      </c>
      <c r="CC33" s="31">
        <v>14</v>
      </c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W33" s="82"/>
      <c r="CX33" s="82"/>
      <c r="CY33" s="82"/>
      <c r="CZ33" s="82"/>
    </row>
    <row r="34" spans="1:104" s="82" customFormat="1" ht="15.75" customHeight="1">
      <c r="A34" s="95" t="s">
        <v>47</v>
      </c>
      <c r="B34" s="32">
        <v>15</v>
      </c>
      <c r="C34" s="92">
        <v>907</v>
      </c>
      <c r="D34" s="92">
        <v>312</v>
      </c>
      <c r="E34" s="92">
        <v>595</v>
      </c>
      <c r="F34" s="92">
        <v>13</v>
      </c>
      <c r="G34" s="92">
        <v>7</v>
      </c>
      <c r="H34" s="92">
        <v>6</v>
      </c>
      <c r="I34" s="92">
        <v>15</v>
      </c>
      <c r="J34" s="92">
        <v>4</v>
      </c>
      <c r="K34" s="92">
        <v>11</v>
      </c>
      <c r="L34" s="92">
        <v>30</v>
      </c>
      <c r="M34" s="92">
        <v>5</v>
      </c>
      <c r="N34" s="92">
        <v>25</v>
      </c>
      <c r="O34" s="95" t="s">
        <v>47</v>
      </c>
      <c r="P34" s="32">
        <v>15</v>
      </c>
      <c r="Q34" s="92">
        <v>439</v>
      </c>
      <c r="R34" s="92">
        <v>173</v>
      </c>
      <c r="S34" s="92">
        <v>266</v>
      </c>
      <c r="T34" s="92">
        <v>172</v>
      </c>
      <c r="U34" s="92">
        <v>32</v>
      </c>
      <c r="V34" s="92">
        <v>140</v>
      </c>
      <c r="W34" s="92">
        <v>267</v>
      </c>
      <c r="X34" s="92">
        <v>141</v>
      </c>
      <c r="Y34" s="92">
        <v>126</v>
      </c>
      <c r="Z34" s="92">
        <v>410</v>
      </c>
      <c r="AA34" s="92">
        <v>123</v>
      </c>
      <c r="AB34" s="92">
        <v>287</v>
      </c>
      <c r="AC34" s="95" t="s">
        <v>47</v>
      </c>
      <c r="AD34" s="32">
        <v>15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5" t="s">
        <v>47</v>
      </c>
      <c r="AR34" s="32">
        <v>15</v>
      </c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5" t="s">
        <v>47</v>
      </c>
      <c r="BF34" s="32">
        <v>15</v>
      </c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5" t="s">
        <v>47</v>
      </c>
      <c r="CC34" s="32">
        <v>15</v>
      </c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</row>
    <row r="35" spans="1:104" s="2" customFormat="1" ht="15.75" customHeight="1">
      <c r="A35" s="93" t="s">
        <v>48</v>
      </c>
      <c r="B35" s="31">
        <v>16</v>
      </c>
      <c r="C35" s="57">
        <v>79</v>
      </c>
      <c r="D35" s="57">
        <v>30</v>
      </c>
      <c r="E35" s="57">
        <v>49</v>
      </c>
      <c r="F35" s="94">
        <v>1</v>
      </c>
      <c r="G35" s="57">
        <v>1</v>
      </c>
      <c r="H35" s="57">
        <v>0</v>
      </c>
      <c r="I35" s="94">
        <v>1</v>
      </c>
      <c r="J35" s="94">
        <v>0</v>
      </c>
      <c r="K35" s="94">
        <v>1</v>
      </c>
      <c r="L35" s="94">
        <v>3</v>
      </c>
      <c r="M35" s="94">
        <v>2</v>
      </c>
      <c r="N35" s="94">
        <v>1</v>
      </c>
      <c r="O35" s="100" t="s">
        <v>48</v>
      </c>
      <c r="P35" s="57">
        <v>16</v>
      </c>
      <c r="Q35" s="57">
        <v>35</v>
      </c>
      <c r="R35" s="57">
        <v>15</v>
      </c>
      <c r="S35" s="57">
        <v>20</v>
      </c>
      <c r="T35" s="57">
        <v>17</v>
      </c>
      <c r="U35" s="57">
        <v>1</v>
      </c>
      <c r="V35" s="57">
        <v>16</v>
      </c>
      <c r="W35" s="57">
        <v>18</v>
      </c>
      <c r="X35" s="57">
        <v>14</v>
      </c>
      <c r="Y35" s="57">
        <v>4</v>
      </c>
      <c r="Z35" s="57">
        <v>39</v>
      </c>
      <c r="AA35" s="57">
        <v>12</v>
      </c>
      <c r="AB35" s="57">
        <v>27</v>
      </c>
      <c r="AC35" s="93" t="s">
        <v>48</v>
      </c>
      <c r="AD35" s="31">
        <v>16</v>
      </c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93" t="s">
        <v>48</v>
      </c>
      <c r="AR35" s="31">
        <v>16</v>
      </c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93" t="s">
        <v>48</v>
      </c>
      <c r="BF35" s="31">
        <v>16</v>
      </c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93" t="s">
        <v>48</v>
      </c>
      <c r="CC35" s="31">
        <v>16</v>
      </c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W35" s="82"/>
      <c r="CX35" s="82"/>
      <c r="CY35" s="82"/>
      <c r="CZ35" s="82"/>
    </row>
    <row r="36" spans="1:104" s="2" customFormat="1" ht="15.75" customHeight="1">
      <c r="A36" s="93" t="s">
        <v>49</v>
      </c>
      <c r="B36" s="31">
        <v>17</v>
      </c>
      <c r="C36" s="57">
        <v>215</v>
      </c>
      <c r="D36" s="57">
        <v>69</v>
      </c>
      <c r="E36" s="57">
        <v>146</v>
      </c>
      <c r="F36" s="94">
        <v>1</v>
      </c>
      <c r="G36" s="57">
        <v>0</v>
      </c>
      <c r="H36" s="57">
        <v>1</v>
      </c>
      <c r="I36" s="94">
        <v>3</v>
      </c>
      <c r="J36" s="94">
        <v>1</v>
      </c>
      <c r="K36" s="94">
        <v>2</v>
      </c>
      <c r="L36" s="94">
        <v>7</v>
      </c>
      <c r="M36" s="94">
        <v>1</v>
      </c>
      <c r="N36" s="94">
        <v>6</v>
      </c>
      <c r="O36" s="100" t="s">
        <v>49</v>
      </c>
      <c r="P36" s="57">
        <v>17</v>
      </c>
      <c r="Q36" s="57">
        <v>122</v>
      </c>
      <c r="R36" s="57">
        <v>44</v>
      </c>
      <c r="S36" s="57">
        <v>78</v>
      </c>
      <c r="T36" s="57">
        <v>58</v>
      </c>
      <c r="U36" s="57">
        <v>12</v>
      </c>
      <c r="V36" s="57">
        <v>46</v>
      </c>
      <c r="W36" s="57">
        <v>64</v>
      </c>
      <c r="X36" s="57">
        <v>32</v>
      </c>
      <c r="Y36" s="57">
        <v>32</v>
      </c>
      <c r="Z36" s="57">
        <v>82</v>
      </c>
      <c r="AA36" s="57">
        <v>23</v>
      </c>
      <c r="AB36" s="57">
        <v>59</v>
      </c>
      <c r="AC36" s="93" t="s">
        <v>49</v>
      </c>
      <c r="AD36" s="31">
        <v>17</v>
      </c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93" t="s">
        <v>49</v>
      </c>
      <c r="AR36" s="31">
        <v>17</v>
      </c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93" t="s">
        <v>49</v>
      </c>
      <c r="BF36" s="31">
        <v>17</v>
      </c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93" t="s">
        <v>49</v>
      </c>
      <c r="CC36" s="31">
        <v>17</v>
      </c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W36" s="82"/>
      <c r="CX36" s="82"/>
      <c r="CY36" s="82"/>
      <c r="CZ36" s="82"/>
    </row>
    <row r="37" spans="1:104" s="2" customFormat="1" ht="15.75" customHeight="1">
      <c r="A37" s="93" t="s">
        <v>50</v>
      </c>
      <c r="B37" s="31">
        <v>18</v>
      </c>
      <c r="C37" s="57">
        <v>74</v>
      </c>
      <c r="D37" s="57">
        <v>28</v>
      </c>
      <c r="E37" s="57">
        <v>46</v>
      </c>
      <c r="F37" s="94">
        <v>1</v>
      </c>
      <c r="G37" s="57">
        <v>0</v>
      </c>
      <c r="H37" s="57">
        <v>1</v>
      </c>
      <c r="I37" s="94">
        <v>1</v>
      </c>
      <c r="J37" s="94">
        <v>1</v>
      </c>
      <c r="K37" s="94">
        <v>0</v>
      </c>
      <c r="L37" s="94">
        <v>2</v>
      </c>
      <c r="M37" s="94">
        <v>1</v>
      </c>
      <c r="N37" s="94">
        <v>1</v>
      </c>
      <c r="O37" s="100" t="s">
        <v>50</v>
      </c>
      <c r="P37" s="57">
        <v>18</v>
      </c>
      <c r="Q37" s="57">
        <v>39</v>
      </c>
      <c r="R37" s="57">
        <v>17</v>
      </c>
      <c r="S37" s="57">
        <v>22</v>
      </c>
      <c r="T37" s="57">
        <v>14</v>
      </c>
      <c r="U37" s="57">
        <v>2</v>
      </c>
      <c r="V37" s="57">
        <v>12</v>
      </c>
      <c r="W37" s="57">
        <v>25</v>
      </c>
      <c r="X37" s="57">
        <v>15</v>
      </c>
      <c r="Y37" s="57">
        <v>10</v>
      </c>
      <c r="Z37" s="57">
        <v>31</v>
      </c>
      <c r="AA37" s="57">
        <v>9</v>
      </c>
      <c r="AB37" s="57">
        <v>22</v>
      </c>
      <c r="AC37" s="93" t="s">
        <v>50</v>
      </c>
      <c r="AD37" s="31">
        <v>18</v>
      </c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93" t="s">
        <v>50</v>
      </c>
      <c r="AR37" s="31">
        <v>18</v>
      </c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93" t="s">
        <v>50</v>
      </c>
      <c r="BF37" s="31">
        <v>18</v>
      </c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93" t="s">
        <v>50</v>
      </c>
      <c r="CC37" s="31">
        <v>18</v>
      </c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W37" s="82"/>
      <c r="CX37" s="82"/>
      <c r="CY37" s="82"/>
      <c r="CZ37" s="82"/>
    </row>
    <row r="38" spans="1:104" s="2" customFormat="1" ht="15.75" customHeight="1">
      <c r="A38" s="93" t="s">
        <v>51</v>
      </c>
      <c r="B38" s="31">
        <v>19</v>
      </c>
      <c r="C38" s="57">
        <v>72</v>
      </c>
      <c r="D38" s="57">
        <v>24</v>
      </c>
      <c r="E38" s="57">
        <v>48</v>
      </c>
      <c r="F38" s="94">
        <v>1</v>
      </c>
      <c r="G38" s="57">
        <v>0</v>
      </c>
      <c r="H38" s="57">
        <v>1</v>
      </c>
      <c r="I38" s="94">
        <v>1</v>
      </c>
      <c r="J38" s="94">
        <v>0</v>
      </c>
      <c r="K38" s="94">
        <v>1</v>
      </c>
      <c r="L38" s="94">
        <v>1</v>
      </c>
      <c r="M38" s="94">
        <v>0</v>
      </c>
      <c r="N38" s="94">
        <v>1</v>
      </c>
      <c r="O38" s="100" t="s">
        <v>51</v>
      </c>
      <c r="P38" s="57">
        <v>19</v>
      </c>
      <c r="Q38" s="57">
        <v>37</v>
      </c>
      <c r="R38" s="57">
        <v>15</v>
      </c>
      <c r="S38" s="57">
        <v>22</v>
      </c>
      <c r="T38" s="57">
        <v>14</v>
      </c>
      <c r="U38" s="57">
        <v>2</v>
      </c>
      <c r="V38" s="57">
        <v>12</v>
      </c>
      <c r="W38" s="57">
        <v>23</v>
      </c>
      <c r="X38" s="57">
        <v>13</v>
      </c>
      <c r="Y38" s="57">
        <v>10</v>
      </c>
      <c r="Z38" s="57">
        <v>32</v>
      </c>
      <c r="AA38" s="57">
        <v>9</v>
      </c>
      <c r="AB38" s="57">
        <v>23</v>
      </c>
      <c r="AC38" s="93" t="s">
        <v>51</v>
      </c>
      <c r="AD38" s="31">
        <v>19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93" t="s">
        <v>51</v>
      </c>
      <c r="AR38" s="31">
        <v>19</v>
      </c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93" t="s">
        <v>51</v>
      </c>
      <c r="BF38" s="31">
        <v>19</v>
      </c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93" t="s">
        <v>51</v>
      </c>
      <c r="CC38" s="31">
        <v>19</v>
      </c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W38" s="82"/>
      <c r="CX38" s="82"/>
      <c r="CY38" s="82"/>
      <c r="CZ38" s="82"/>
    </row>
    <row r="39" spans="1:104" s="2" customFormat="1" ht="15.75" customHeight="1">
      <c r="A39" s="93" t="s">
        <v>52</v>
      </c>
      <c r="B39" s="31">
        <v>20</v>
      </c>
      <c r="C39" s="57">
        <v>97</v>
      </c>
      <c r="D39" s="57">
        <v>39</v>
      </c>
      <c r="E39" s="57">
        <v>58</v>
      </c>
      <c r="F39" s="94">
        <v>3</v>
      </c>
      <c r="G39" s="57">
        <v>2</v>
      </c>
      <c r="H39" s="57">
        <v>1</v>
      </c>
      <c r="I39" s="94">
        <v>3</v>
      </c>
      <c r="J39" s="94">
        <v>0</v>
      </c>
      <c r="K39" s="94">
        <v>3</v>
      </c>
      <c r="L39" s="94">
        <v>5</v>
      </c>
      <c r="M39" s="94">
        <v>0</v>
      </c>
      <c r="N39" s="94">
        <v>5</v>
      </c>
      <c r="O39" s="100" t="s">
        <v>52</v>
      </c>
      <c r="P39" s="57">
        <v>20</v>
      </c>
      <c r="Q39" s="57">
        <v>57</v>
      </c>
      <c r="R39" s="57">
        <v>32</v>
      </c>
      <c r="S39" s="57">
        <v>25</v>
      </c>
      <c r="T39" s="57">
        <v>10</v>
      </c>
      <c r="U39" s="57">
        <v>3</v>
      </c>
      <c r="V39" s="57">
        <v>7</v>
      </c>
      <c r="W39" s="57">
        <v>47</v>
      </c>
      <c r="X39" s="57">
        <v>29</v>
      </c>
      <c r="Y39" s="57">
        <v>18</v>
      </c>
      <c r="Z39" s="57">
        <v>29</v>
      </c>
      <c r="AA39" s="57">
        <v>5</v>
      </c>
      <c r="AB39" s="57">
        <v>24</v>
      </c>
      <c r="AC39" s="93" t="s">
        <v>52</v>
      </c>
      <c r="AD39" s="31">
        <v>20</v>
      </c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93" t="s">
        <v>52</v>
      </c>
      <c r="AR39" s="31">
        <v>20</v>
      </c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93" t="s">
        <v>52</v>
      </c>
      <c r="BF39" s="31">
        <v>20</v>
      </c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93" t="s">
        <v>52</v>
      </c>
      <c r="CC39" s="31">
        <v>20</v>
      </c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W39" s="82"/>
      <c r="CX39" s="82"/>
      <c r="CY39" s="82"/>
      <c r="CZ39" s="82"/>
    </row>
    <row r="40" spans="1:104" s="2" customFormat="1" ht="15.75" customHeight="1">
      <c r="A40" s="93" t="s">
        <v>53</v>
      </c>
      <c r="B40" s="31">
        <v>21</v>
      </c>
      <c r="C40" s="57">
        <v>131</v>
      </c>
      <c r="D40" s="57">
        <v>45</v>
      </c>
      <c r="E40" s="57">
        <v>86</v>
      </c>
      <c r="F40" s="94">
        <v>2</v>
      </c>
      <c r="G40" s="57">
        <v>2</v>
      </c>
      <c r="H40" s="57">
        <v>0</v>
      </c>
      <c r="I40" s="94">
        <v>2</v>
      </c>
      <c r="J40" s="94">
        <v>0</v>
      </c>
      <c r="K40" s="94">
        <v>2</v>
      </c>
      <c r="L40" s="94">
        <v>5</v>
      </c>
      <c r="M40" s="94">
        <v>1</v>
      </c>
      <c r="N40" s="94">
        <v>4</v>
      </c>
      <c r="O40" s="100" t="s">
        <v>53</v>
      </c>
      <c r="P40" s="57">
        <v>21</v>
      </c>
      <c r="Q40" s="57">
        <v>57</v>
      </c>
      <c r="R40" s="57">
        <v>19</v>
      </c>
      <c r="S40" s="57">
        <v>38</v>
      </c>
      <c r="T40" s="57">
        <v>19</v>
      </c>
      <c r="U40" s="57">
        <v>2</v>
      </c>
      <c r="V40" s="57">
        <v>17</v>
      </c>
      <c r="W40" s="57">
        <v>38</v>
      </c>
      <c r="X40" s="57">
        <v>17</v>
      </c>
      <c r="Y40" s="57">
        <v>21</v>
      </c>
      <c r="Z40" s="57">
        <v>65</v>
      </c>
      <c r="AA40" s="57">
        <v>23</v>
      </c>
      <c r="AB40" s="57">
        <v>42</v>
      </c>
      <c r="AC40" s="93" t="s">
        <v>53</v>
      </c>
      <c r="AD40" s="31">
        <v>21</v>
      </c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93" t="s">
        <v>53</v>
      </c>
      <c r="AR40" s="31">
        <v>21</v>
      </c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93" t="s">
        <v>53</v>
      </c>
      <c r="BF40" s="31">
        <v>21</v>
      </c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93" t="s">
        <v>53</v>
      </c>
      <c r="CC40" s="31">
        <v>21</v>
      </c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W40" s="82"/>
      <c r="CX40" s="82"/>
      <c r="CY40" s="82"/>
      <c r="CZ40" s="82"/>
    </row>
    <row r="41" spans="1:104" s="2" customFormat="1" ht="15.75" customHeight="1">
      <c r="A41" s="93" t="s">
        <v>54</v>
      </c>
      <c r="B41" s="31">
        <v>22</v>
      </c>
      <c r="C41" s="57">
        <v>239</v>
      </c>
      <c r="D41" s="57">
        <v>77</v>
      </c>
      <c r="E41" s="57">
        <v>162</v>
      </c>
      <c r="F41" s="94">
        <v>4</v>
      </c>
      <c r="G41" s="57">
        <v>2</v>
      </c>
      <c r="H41" s="57">
        <v>2</v>
      </c>
      <c r="I41" s="94">
        <v>4</v>
      </c>
      <c r="J41" s="94">
        <v>2</v>
      </c>
      <c r="K41" s="94">
        <v>2</v>
      </c>
      <c r="L41" s="94">
        <v>7</v>
      </c>
      <c r="M41" s="94">
        <v>0</v>
      </c>
      <c r="N41" s="94">
        <v>7</v>
      </c>
      <c r="O41" s="100" t="s">
        <v>54</v>
      </c>
      <c r="P41" s="57">
        <v>22</v>
      </c>
      <c r="Q41" s="57">
        <v>92</v>
      </c>
      <c r="R41" s="57">
        <v>31</v>
      </c>
      <c r="S41" s="57">
        <v>61</v>
      </c>
      <c r="T41" s="57">
        <v>40</v>
      </c>
      <c r="U41" s="57">
        <v>10</v>
      </c>
      <c r="V41" s="57">
        <v>30</v>
      </c>
      <c r="W41" s="57">
        <v>52</v>
      </c>
      <c r="X41" s="57">
        <v>21</v>
      </c>
      <c r="Y41" s="57">
        <v>31</v>
      </c>
      <c r="Z41" s="57">
        <v>132</v>
      </c>
      <c r="AA41" s="57">
        <v>42</v>
      </c>
      <c r="AB41" s="57">
        <v>90</v>
      </c>
      <c r="AC41" s="93" t="s">
        <v>54</v>
      </c>
      <c r="AD41" s="31">
        <v>22</v>
      </c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93" t="s">
        <v>54</v>
      </c>
      <c r="AR41" s="31">
        <v>22</v>
      </c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93" t="s">
        <v>54</v>
      </c>
      <c r="BF41" s="31">
        <v>22</v>
      </c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93" t="s">
        <v>54</v>
      </c>
      <c r="CC41" s="31">
        <v>22</v>
      </c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W41" s="82"/>
      <c r="CX41" s="82"/>
      <c r="CY41" s="82"/>
      <c r="CZ41" s="82"/>
    </row>
    <row r="42" spans="1:104" s="82" customFormat="1" ht="15.75" customHeight="1">
      <c r="A42" s="90" t="s">
        <v>55</v>
      </c>
      <c r="B42" s="32">
        <v>23</v>
      </c>
      <c r="C42" s="92">
        <v>295</v>
      </c>
      <c r="D42" s="92">
        <v>99</v>
      </c>
      <c r="E42" s="92">
        <v>196</v>
      </c>
      <c r="F42" s="92">
        <v>4</v>
      </c>
      <c r="G42" s="92">
        <v>4</v>
      </c>
      <c r="H42" s="92">
        <v>0</v>
      </c>
      <c r="I42" s="92">
        <v>5</v>
      </c>
      <c r="J42" s="92">
        <v>2</v>
      </c>
      <c r="K42" s="92">
        <v>3</v>
      </c>
      <c r="L42" s="92">
        <v>7</v>
      </c>
      <c r="M42" s="92">
        <v>0</v>
      </c>
      <c r="N42" s="92">
        <v>7</v>
      </c>
      <c r="O42" s="90" t="s">
        <v>55</v>
      </c>
      <c r="P42" s="32">
        <v>23</v>
      </c>
      <c r="Q42" s="92">
        <v>140</v>
      </c>
      <c r="R42" s="92">
        <v>45</v>
      </c>
      <c r="S42" s="92">
        <v>95</v>
      </c>
      <c r="T42" s="92">
        <v>52</v>
      </c>
      <c r="U42" s="92">
        <v>8</v>
      </c>
      <c r="V42" s="92">
        <v>44</v>
      </c>
      <c r="W42" s="92">
        <v>88</v>
      </c>
      <c r="X42" s="92">
        <v>37</v>
      </c>
      <c r="Y42" s="92">
        <v>51</v>
      </c>
      <c r="Z42" s="92">
        <v>139</v>
      </c>
      <c r="AA42" s="92">
        <v>48</v>
      </c>
      <c r="AB42" s="92">
        <v>91</v>
      </c>
      <c r="AC42" s="90" t="s">
        <v>55</v>
      </c>
      <c r="AD42" s="32">
        <v>23</v>
      </c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0" t="s">
        <v>55</v>
      </c>
      <c r="AR42" s="32">
        <v>23</v>
      </c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0" t="s">
        <v>55</v>
      </c>
      <c r="BF42" s="32">
        <v>23</v>
      </c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0" t="s">
        <v>55</v>
      </c>
      <c r="CC42" s="32">
        <v>23</v>
      </c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</row>
    <row r="43" spans="1:104" s="2" customFormat="1" ht="15.75" customHeight="1">
      <c r="A43" s="93" t="s">
        <v>56</v>
      </c>
      <c r="B43" s="31">
        <v>24</v>
      </c>
      <c r="C43" s="57">
        <v>131</v>
      </c>
      <c r="D43" s="57">
        <v>46</v>
      </c>
      <c r="E43" s="57">
        <v>85</v>
      </c>
      <c r="F43" s="94">
        <v>1</v>
      </c>
      <c r="G43" s="57">
        <v>1</v>
      </c>
      <c r="H43" s="57">
        <v>0</v>
      </c>
      <c r="I43" s="94">
        <v>2</v>
      </c>
      <c r="J43" s="94">
        <v>1</v>
      </c>
      <c r="K43" s="94">
        <v>1</v>
      </c>
      <c r="L43" s="94">
        <v>3</v>
      </c>
      <c r="M43" s="94">
        <v>0</v>
      </c>
      <c r="N43" s="94">
        <v>3</v>
      </c>
      <c r="O43" s="100" t="s">
        <v>56</v>
      </c>
      <c r="P43" s="57">
        <v>24</v>
      </c>
      <c r="Q43" s="57">
        <v>71</v>
      </c>
      <c r="R43" s="57">
        <v>22</v>
      </c>
      <c r="S43" s="57">
        <v>49</v>
      </c>
      <c r="T43" s="57">
        <v>27</v>
      </c>
      <c r="U43" s="57">
        <v>4</v>
      </c>
      <c r="V43" s="57">
        <v>23</v>
      </c>
      <c r="W43" s="57">
        <v>44</v>
      </c>
      <c r="X43" s="57">
        <v>18</v>
      </c>
      <c r="Y43" s="57">
        <v>26</v>
      </c>
      <c r="Z43" s="57">
        <v>54</v>
      </c>
      <c r="AA43" s="57">
        <v>22</v>
      </c>
      <c r="AB43" s="57">
        <v>32</v>
      </c>
      <c r="AC43" s="93" t="s">
        <v>56</v>
      </c>
      <c r="AD43" s="31">
        <v>24</v>
      </c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93" t="s">
        <v>56</v>
      </c>
      <c r="AR43" s="31">
        <v>24</v>
      </c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93" t="s">
        <v>56</v>
      </c>
      <c r="BF43" s="31">
        <v>24</v>
      </c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93" t="s">
        <v>56</v>
      </c>
      <c r="CC43" s="31">
        <v>24</v>
      </c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W43" s="82"/>
      <c r="CX43" s="82"/>
      <c r="CY43" s="82"/>
      <c r="CZ43" s="82"/>
    </row>
    <row r="44" spans="1:104" s="2" customFormat="1" ht="15.75" customHeight="1">
      <c r="A44" s="93" t="s">
        <v>57</v>
      </c>
      <c r="B44" s="31">
        <v>25</v>
      </c>
      <c r="C44" s="57">
        <v>51</v>
      </c>
      <c r="D44" s="57">
        <v>18</v>
      </c>
      <c r="E44" s="57">
        <v>33</v>
      </c>
      <c r="F44" s="94">
        <v>1</v>
      </c>
      <c r="G44" s="57">
        <v>1</v>
      </c>
      <c r="H44" s="57">
        <v>0</v>
      </c>
      <c r="I44" s="94">
        <v>1</v>
      </c>
      <c r="J44" s="94">
        <v>0</v>
      </c>
      <c r="K44" s="94">
        <v>1</v>
      </c>
      <c r="L44" s="94">
        <v>2</v>
      </c>
      <c r="M44" s="94">
        <v>0</v>
      </c>
      <c r="N44" s="94">
        <v>2</v>
      </c>
      <c r="O44" s="100" t="s">
        <v>57</v>
      </c>
      <c r="P44" s="57">
        <v>25</v>
      </c>
      <c r="Q44" s="57">
        <v>22</v>
      </c>
      <c r="R44" s="57">
        <v>8</v>
      </c>
      <c r="S44" s="57">
        <v>14</v>
      </c>
      <c r="T44" s="57">
        <v>8</v>
      </c>
      <c r="U44" s="57">
        <v>2</v>
      </c>
      <c r="V44" s="57">
        <v>6</v>
      </c>
      <c r="W44" s="57">
        <v>14</v>
      </c>
      <c r="X44" s="57">
        <v>6</v>
      </c>
      <c r="Y44" s="57">
        <v>8</v>
      </c>
      <c r="Z44" s="57">
        <v>25</v>
      </c>
      <c r="AA44" s="57">
        <v>9</v>
      </c>
      <c r="AB44" s="57">
        <v>16</v>
      </c>
      <c r="AC44" s="93" t="s">
        <v>57</v>
      </c>
      <c r="AD44" s="31">
        <v>25</v>
      </c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93" t="s">
        <v>57</v>
      </c>
      <c r="AR44" s="31">
        <v>25</v>
      </c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93" t="s">
        <v>57</v>
      </c>
      <c r="BF44" s="31">
        <v>25</v>
      </c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93" t="s">
        <v>57</v>
      </c>
      <c r="CC44" s="31">
        <v>25</v>
      </c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W44" s="82"/>
      <c r="CX44" s="82"/>
      <c r="CY44" s="82"/>
      <c r="CZ44" s="82"/>
    </row>
    <row r="45" spans="1:104" s="2" customFormat="1" ht="15.75" customHeight="1">
      <c r="A45" s="93" t="s">
        <v>58</v>
      </c>
      <c r="B45" s="31">
        <v>26</v>
      </c>
      <c r="C45" s="57">
        <v>113</v>
      </c>
      <c r="D45" s="57">
        <v>35</v>
      </c>
      <c r="E45" s="57">
        <v>78</v>
      </c>
      <c r="F45" s="94">
        <v>2</v>
      </c>
      <c r="G45" s="57">
        <v>2</v>
      </c>
      <c r="H45" s="57">
        <v>0</v>
      </c>
      <c r="I45" s="94">
        <v>2</v>
      </c>
      <c r="J45" s="94">
        <v>1</v>
      </c>
      <c r="K45" s="94">
        <v>1</v>
      </c>
      <c r="L45" s="94">
        <v>2</v>
      </c>
      <c r="M45" s="94">
        <v>0</v>
      </c>
      <c r="N45" s="94">
        <v>2</v>
      </c>
      <c r="O45" s="100" t="s">
        <v>58</v>
      </c>
      <c r="P45" s="57">
        <v>26</v>
      </c>
      <c r="Q45" s="57">
        <v>47</v>
      </c>
      <c r="R45" s="57">
        <v>15</v>
      </c>
      <c r="S45" s="57">
        <v>32</v>
      </c>
      <c r="T45" s="57">
        <v>17</v>
      </c>
      <c r="U45" s="57">
        <v>2</v>
      </c>
      <c r="V45" s="57">
        <v>15</v>
      </c>
      <c r="W45" s="57">
        <v>30</v>
      </c>
      <c r="X45" s="57">
        <v>13</v>
      </c>
      <c r="Y45" s="57">
        <v>17</v>
      </c>
      <c r="Z45" s="57">
        <v>60</v>
      </c>
      <c r="AA45" s="57">
        <v>17</v>
      </c>
      <c r="AB45" s="57">
        <v>43</v>
      </c>
      <c r="AC45" s="93" t="s">
        <v>58</v>
      </c>
      <c r="AD45" s="31">
        <v>26</v>
      </c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93" t="s">
        <v>58</v>
      </c>
      <c r="AR45" s="31">
        <v>26</v>
      </c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93" t="s">
        <v>58</v>
      </c>
      <c r="BF45" s="31">
        <v>26</v>
      </c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93" t="s">
        <v>58</v>
      </c>
      <c r="CC45" s="31">
        <v>26</v>
      </c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W45" s="82"/>
      <c r="CX45" s="82"/>
      <c r="CY45" s="82"/>
      <c r="CZ45" s="82"/>
    </row>
    <row r="46" spans="1:104" s="82" customFormat="1" ht="15.75" customHeight="1">
      <c r="A46" s="90" t="s">
        <v>59</v>
      </c>
      <c r="B46" s="32">
        <v>27</v>
      </c>
      <c r="C46" s="92">
        <v>1350</v>
      </c>
      <c r="D46" s="92">
        <v>446</v>
      </c>
      <c r="E46" s="92">
        <v>904</v>
      </c>
      <c r="F46" s="92">
        <v>40</v>
      </c>
      <c r="G46" s="92">
        <v>21</v>
      </c>
      <c r="H46" s="92">
        <v>19</v>
      </c>
      <c r="I46" s="92">
        <v>35</v>
      </c>
      <c r="J46" s="92">
        <v>5</v>
      </c>
      <c r="K46" s="92">
        <v>30</v>
      </c>
      <c r="L46" s="92">
        <v>35</v>
      </c>
      <c r="M46" s="92">
        <v>9</v>
      </c>
      <c r="N46" s="92">
        <v>26</v>
      </c>
      <c r="O46" s="90" t="s">
        <v>59</v>
      </c>
      <c r="P46" s="32">
        <v>27</v>
      </c>
      <c r="Q46" s="92">
        <v>838</v>
      </c>
      <c r="R46" s="92">
        <v>282</v>
      </c>
      <c r="S46" s="92">
        <v>556</v>
      </c>
      <c r="T46" s="92">
        <v>312</v>
      </c>
      <c r="U46" s="92">
        <v>60</v>
      </c>
      <c r="V46" s="92">
        <v>252</v>
      </c>
      <c r="W46" s="92">
        <v>526</v>
      </c>
      <c r="X46" s="92">
        <v>222</v>
      </c>
      <c r="Y46" s="92">
        <v>304</v>
      </c>
      <c r="Z46" s="92">
        <v>402</v>
      </c>
      <c r="AA46" s="92">
        <v>129</v>
      </c>
      <c r="AB46" s="92">
        <v>273</v>
      </c>
      <c r="AC46" s="90" t="s">
        <v>59</v>
      </c>
      <c r="AD46" s="32">
        <v>27</v>
      </c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0" t="s">
        <v>59</v>
      </c>
      <c r="AR46" s="32">
        <v>27</v>
      </c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0" t="s">
        <v>59</v>
      </c>
      <c r="BF46" s="32">
        <v>27</v>
      </c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0" t="s">
        <v>59</v>
      </c>
      <c r="CC46" s="32">
        <v>27</v>
      </c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</row>
    <row r="47" spans="1:104" s="2" customFormat="1" ht="15.75" customHeight="1">
      <c r="A47" s="75" t="s">
        <v>60</v>
      </c>
      <c r="B47" s="31">
        <v>28</v>
      </c>
      <c r="C47" s="57">
        <v>20</v>
      </c>
      <c r="D47" s="57">
        <v>6</v>
      </c>
      <c r="E47" s="57">
        <v>14</v>
      </c>
      <c r="F47" s="94">
        <v>2</v>
      </c>
      <c r="G47" s="57">
        <v>1</v>
      </c>
      <c r="H47" s="57">
        <v>1</v>
      </c>
      <c r="I47" s="94">
        <v>1</v>
      </c>
      <c r="J47" s="94">
        <v>0</v>
      </c>
      <c r="K47" s="94">
        <v>1</v>
      </c>
      <c r="L47" s="94">
        <v>0</v>
      </c>
      <c r="M47" s="94">
        <v>0</v>
      </c>
      <c r="N47" s="94">
        <v>0</v>
      </c>
      <c r="O47" s="396" t="s">
        <v>60</v>
      </c>
      <c r="P47" s="57">
        <v>28</v>
      </c>
      <c r="Q47" s="57">
        <v>11</v>
      </c>
      <c r="R47" s="57">
        <v>4</v>
      </c>
      <c r="S47" s="57">
        <v>7</v>
      </c>
      <c r="T47" s="57">
        <v>3</v>
      </c>
      <c r="U47" s="57">
        <v>1</v>
      </c>
      <c r="V47" s="57">
        <v>2</v>
      </c>
      <c r="W47" s="57">
        <v>8</v>
      </c>
      <c r="X47" s="57">
        <v>3</v>
      </c>
      <c r="Y47" s="397">
        <v>5</v>
      </c>
      <c r="Z47" s="57">
        <v>6</v>
      </c>
      <c r="AA47" s="57">
        <v>1</v>
      </c>
      <c r="AB47" s="57">
        <v>5</v>
      </c>
      <c r="AC47" s="75" t="s">
        <v>60</v>
      </c>
      <c r="AD47" s="31">
        <v>28</v>
      </c>
      <c r="AE47" s="105"/>
      <c r="AF47" s="105"/>
      <c r="AG47" s="105"/>
      <c r="AH47" s="105"/>
      <c r="AI47" s="105"/>
      <c r="AJ47" s="105"/>
      <c r="AK47" s="105"/>
      <c r="AL47" s="68"/>
      <c r="AM47" s="68"/>
      <c r="AN47" s="31"/>
      <c r="AO47" s="105"/>
      <c r="AP47" s="105"/>
      <c r="AQ47" s="75" t="s">
        <v>60</v>
      </c>
      <c r="AR47" s="31">
        <v>28</v>
      </c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75" t="s">
        <v>60</v>
      </c>
      <c r="BF47" s="31">
        <v>28</v>
      </c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75" t="s">
        <v>60</v>
      </c>
      <c r="CC47" s="31">
        <v>28</v>
      </c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W47" s="82"/>
      <c r="CX47" s="82"/>
      <c r="CY47" s="82"/>
      <c r="CZ47" s="82"/>
    </row>
    <row r="48" spans="1:104" s="2" customFormat="1" ht="15.75" customHeight="1">
      <c r="A48" s="75" t="s">
        <v>61</v>
      </c>
      <c r="B48" s="31">
        <v>29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396" t="s">
        <v>61</v>
      </c>
      <c r="P48" s="57">
        <v>29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75" t="s">
        <v>61</v>
      </c>
      <c r="AD48" s="31">
        <v>29</v>
      </c>
      <c r="AE48" s="105"/>
      <c r="AF48" s="105"/>
      <c r="AG48" s="105"/>
      <c r="AH48" s="105"/>
      <c r="AI48" s="105"/>
      <c r="AJ48" s="105"/>
      <c r="AK48" s="105"/>
      <c r="AL48" s="68"/>
      <c r="AM48" s="68"/>
      <c r="AN48" s="31"/>
      <c r="AO48" s="105"/>
      <c r="AP48" s="105"/>
      <c r="AQ48" s="75" t="s">
        <v>61</v>
      </c>
      <c r="AR48" s="31">
        <v>29</v>
      </c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75" t="s">
        <v>61</v>
      </c>
      <c r="BF48" s="31">
        <v>29</v>
      </c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75" t="s">
        <v>61</v>
      </c>
      <c r="CC48" s="31">
        <v>29</v>
      </c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W48" s="82"/>
      <c r="CX48" s="82"/>
      <c r="CY48" s="82"/>
      <c r="CZ48" s="82"/>
    </row>
    <row r="49" spans="1:104" s="2" customFormat="1" ht="15.75" customHeight="1">
      <c r="A49" s="75" t="s">
        <v>62</v>
      </c>
      <c r="B49" s="31">
        <v>30</v>
      </c>
      <c r="C49" s="57">
        <v>383</v>
      </c>
      <c r="D49" s="57">
        <v>111</v>
      </c>
      <c r="E49" s="57">
        <v>272</v>
      </c>
      <c r="F49" s="94">
        <v>9</v>
      </c>
      <c r="G49" s="57">
        <v>3</v>
      </c>
      <c r="H49" s="57">
        <v>6</v>
      </c>
      <c r="I49" s="94">
        <v>6</v>
      </c>
      <c r="J49" s="94">
        <v>1</v>
      </c>
      <c r="K49" s="94">
        <v>5</v>
      </c>
      <c r="L49" s="94">
        <v>8</v>
      </c>
      <c r="M49" s="94">
        <v>1</v>
      </c>
      <c r="N49" s="94">
        <v>7</v>
      </c>
      <c r="O49" s="396" t="s">
        <v>62</v>
      </c>
      <c r="P49" s="57">
        <v>30</v>
      </c>
      <c r="Q49" s="57">
        <v>248</v>
      </c>
      <c r="R49" s="57">
        <v>71</v>
      </c>
      <c r="S49" s="57">
        <v>177</v>
      </c>
      <c r="T49" s="57">
        <v>103</v>
      </c>
      <c r="U49" s="57">
        <v>19</v>
      </c>
      <c r="V49" s="57">
        <v>84</v>
      </c>
      <c r="W49" s="57">
        <v>145</v>
      </c>
      <c r="X49" s="57">
        <v>52</v>
      </c>
      <c r="Y49" s="397">
        <v>93</v>
      </c>
      <c r="Z49" s="57">
        <v>112</v>
      </c>
      <c r="AA49" s="57">
        <v>35</v>
      </c>
      <c r="AB49" s="57">
        <v>77</v>
      </c>
      <c r="AC49" s="75" t="s">
        <v>62</v>
      </c>
      <c r="AD49" s="31">
        <v>30</v>
      </c>
      <c r="AE49" s="105"/>
      <c r="AF49" s="105"/>
      <c r="AG49" s="105"/>
      <c r="AH49" s="105"/>
      <c r="AI49" s="105"/>
      <c r="AJ49" s="105"/>
      <c r="AK49" s="105"/>
      <c r="AL49" s="68"/>
      <c r="AM49" s="68"/>
      <c r="AN49" s="31"/>
      <c r="AO49" s="105"/>
      <c r="AP49" s="105"/>
      <c r="AQ49" s="75" t="s">
        <v>62</v>
      </c>
      <c r="AR49" s="31">
        <v>30</v>
      </c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75" t="s">
        <v>62</v>
      </c>
      <c r="BF49" s="31">
        <v>30</v>
      </c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75" t="s">
        <v>62</v>
      </c>
      <c r="CC49" s="31">
        <v>30</v>
      </c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W49" s="82"/>
      <c r="CX49" s="82"/>
      <c r="CY49" s="82"/>
      <c r="CZ49" s="82"/>
    </row>
    <row r="50" spans="1:104" s="2" customFormat="1" ht="15.75" customHeight="1">
      <c r="A50" s="75" t="s">
        <v>63</v>
      </c>
      <c r="B50" s="31">
        <v>31</v>
      </c>
      <c r="C50" s="57">
        <v>253</v>
      </c>
      <c r="D50" s="57">
        <v>117</v>
      </c>
      <c r="E50" s="57">
        <v>136</v>
      </c>
      <c r="F50" s="94">
        <v>10</v>
      </c>
      <c r="G50" s="57">
        <v>7</v>
      </c>
      <c r="H50" s="57">
        <v>3</v>
      </c>
      <c r="I50" s="94">
        <v>10</v>
      </c>
      <c r="J50" s="94">
        <v>3</v>
      </c>
      <c r="K50" s="94">
        <v>7</v>
      </c>
      <c r="L50" s="94">
        <v>7</v>
      </c>
      <c r="M50" s="94">
        <v>5</v>
      </c>
      <c r="N50" s="94">
        <v>2</v>
      </c>
      <c r="O50" s="396" t="s">
        <v>63</v>
      </c>
      <c r="P50" s="57">
        <v>31</v>
      </c>
      <c r="Q50" s="57">
        <v>150</v>
      </c>
      <c r="R50" s="57">
        <v>80</v>
      </c>
      <c r="S50" s="57">
        <v>70</v>
      </c>
      <c r="T50" s="57">
        <v>43</v>
      </c>
      <c r="U50" s="57">
        <v>10</v>
      </c>
      <c r="V50" s="57">
        <v>33</v>
      </c>
      <c r="W50" s="57">
        <v>107</v>
      </c>
      <c r="X50" s="57">
        <v>70</v>
      </c>
      <c r="Y50" s="397">
        <v>37</v>
      </c>
      <c r="Z50" s="57">
        <v>76</v>
      </c>
      <c r="AA50" s="57">
        <v>22</v>
      </c>
      <c r="AB50" s="57">
        <v>54</v>
      </c>
      <c r="AC50" s="75" t="s">
        <v>63</v>
      </c>
      <c r="AD50" s="31">
        <v>31</v>
      </c>
      <c r="AE50" s="105"/>
      <c r="AF50" s="105"/>
      <c r="AG50" s="105"/>
      <c r="AH50" s="105"/>
      <c r="AI50" s="105"/>
      <c r="AJ50" s="105"/>
      <c r="AK50" s="105"/>
      <c r="AL50" s="68"/>
      <c r="AM50" s="68"/>
      <c r="AN50" s="31"/>
      <c r="AO50" s="105"/>
      <c r="AP50" s="105"/>
      <c r="AQ50" s="75" t="s">
        <v>63</v>
      </c>
      <c r="AR50" s="31">
        <v>31</v>
      </c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75" t="s">
        <v>63</v>
      </c>
      <c r="BF50" s="31">
        <v>31</v>
      </c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75" t="s">
        <v>63</v>
      </c>
      <c r="CC50" s="31">
        <v>31</v>
      </c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W50" s="82"/>
      <c r="CX50" s="82"/>
      <c r="CY50" s="82"/>
      <c r="CZ50" s="82"/>
    </row>
    <row r="51" spans="1:104" s="2" customFormat="1" ht="15.75" customHeight="1">
      <c r="A51" s="75" t="s">
        <v>64</v>
      </c>
      <c r="B51" s="31">
        <v>32</v>
      </c>
      <c r="C51" s="57">
        <v>88</v>
      </c>
      <c r="D51" s="57">
        <v>28</v>
      </c>
      <c r="E51" s="57">
        <v>60</v>
      </c>
      <c r="F51" s="94">
        <v>1</v>
      </c>
      <c r="G51" s="57">
        <v>1</v>
      </c>
      <c r="H51" s="57">
        <v>0</v>
      </c>
      <c r="I51" s="94">
        <v>1</v>
      </c>
      <c r="J51" s="94">
        <v>0</v>
      </c>
      <c r="K51" s="94">
        <v>1</v>
      </c>
      <c r="L51" s="94">
        <v>2</v>
      </c>
      <c r="M51" s="94">
        <v>0</v>
      </c>
      <c r="N51" s="94">
        <v>2</v>
      </c>
      <c r="O51" s="396" t="s">
        <v>64</v>
      </c>
      <c r="P51" s="57">
        <v>32</v>
      </c>
      <c r="Q51" s="57">
        <v>46</v>
      </c>
      <c r="R51" s="57">
        <v>17</v>
      </c>
      <c r="S51" s="57">
        <v>29</v>
      </c>
      <c r="T51" s="57">
        <v>22</v>
      </c>
      <c r="U51" s="57">
        <v>5</v>
      </c>
      <c r="V51" s="57">
        <v>17</v>
      </c>
      <c r="W51" s="57">
        <v>24</v>
      </c>
      <c r="X51" s="57">
        <v>12</v>
      </c>
      <c r="Y51" s="397">
        <v>12</v>
      </c>
      <c r="Z51" s="57">
        <v>38</v>
      </c>
      <c r="AA51" s="57">
        <v>10</v>
      </c>
      <c r="AB51" s="57">
        <v>28</v>
      </c>
      <c r="AC51" s="75" t="s">
        <v>64</v>
      </c>
      <c r="AD51" s="31">
        <v>32</v>
      </c>
      <c r="AE51" s="105"/>
      <c r="AF51" s="105"/>
      <c r="AG51" s="105"/>
      <c r="AH51" s="105"/>
      <c r="AI51" s="105"/>
      <c r="AJ51" s="105"/>
      <c r="AK51" s="105"/>
      <c r="AL51" s="68"/>
      <c r="AM51" s="68"/>
      <c r="AN51" s="31"/>
      <c r="AO51" s="105"/>
      <c r="AP51" s="105"/>
      <c r="AQ51" s="75" t="s">
        <v>64</v>
      </c>
      <c r="AR51" s="31">
        <v>32</v>
      </c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75" t="s">
        <v>64</v>
      </c>
      <c r="BF51" s="31">
        <v>32</v>
      </c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75" t="s">
        <v>64</v>
      </c>
      <c r="CC51" s="31">
        <v>32</v>
      </c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W51" s="82"/>
      <c r="CX51" s="82"/>
      <c r="CY51" s="82"/>
      <c r="CZ51" s="82"/>
    </row>
    <row r="52" spans="1:104" s="2" customFormat="1" ht="15.75" customHeight="1">
      <c r="A52" s="75" t="s">
        <v>65</v>
      </c>
      <c r="B52" s="31">
        <v>33</v>
      </c>
      <c r="C52" s="57">
        <v>67</v>
      </c>
      <c r="D52" s="57">
        <v>25</v>
      </c>
      <c r="E52" s="57">
        <v>42</v>
      </c>
      <c r="F52" s="94">
        <v>2</v>
      </c>
      <c r="G52" s="57">
        <v>2</v>
      </c>
      <c r="H52" s="57">
        <v>0</v>
      </c>
      <c r="I52" s="94">
        <v>2</v>
      </c>
      <c r="J52" s="94">
        <v>0</v>
      </c>
      <c r="K52" s="94">
        <v>2</v>
      </c>
      <c r="L52" s="94">
        <v>1</v>
      </c>
      <c r="M52" s="94">
        <v>0</v>
      </c>
      <c r="N52" s="94">
        <v>1</v>
      </c>
      <c r="O52" s="396" t="s">
        <v>65</v>
      </c>
      <c r="P52" s="57">
        <v>33</v>
      </c>
      <c r="Q52" s="57">
        <v>37</v>
      </c>
      <c r="R52" s="57">
        <v>14</v>
      </c>
      <c r="S52" s="57">
        <v>23</v>
      </c>
      <c r="T52" s="57">
        <v>12</v>
      </c>
      <c r="U52" s="57">
        <v>4</v>
      </c>
      <c r="V52" s="57">
        <v>8</v>
      </c>
      <c r="W52" s="57">
        <v>25</v>
      </c>
      <c r="X52" s="57">
        <v>10</v>
      </c>
      <c r="Y52" s="397">
        <v>15</v>
      </c>
      <c r="Z52" s="57">
        <v>25</v>
      </c>
      <c r="AA52" s="57">
        <v>9</v>
      </c>
      <c r="AB52" s="57">
        <v>16</v>
      </c>
      <c r="AC52" s="75" t="s">
        <v>65</v>
      </c>
      <c r="AD52" s="31">
        <v>33</v>
      </c>
      <c r="AE52" s="105"/>
      <c r="AF52" s="105"/>
      <c r="AG52" s="105"/>
      <c r="AH52" s="105"/>
      <c r="AI52" s="105"/>
      <c r="AJ52" s="105"/>
      <c r="AK52" s="105"/>
      <c r="AL52" s="68"/>
      <c r="AM52" s="68"/>
      <c r="AN52" s="31"/>
      <c r="AO52" s="105"/>
      <c r="AP52" s="105"/>
      <c r="AQ52" s="75" t="s">
        <v>65</v>
      </c>
      <c r="AR52" s="31">
        <v>33</v>
      </c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75" t="s">
        <v>65</v>
      </c>
      <c r="BF52" s="31">
        <v>33</v>
      </c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75" t="s">
        <v>65</v>
      </c>
      <c r="CC52" s="31">
        <v>33</v>
      </c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W52" s="82"/>
      <c r="CX52" s="82"/>
      <c r="CY52" s="82"/>
      <c r="CZ52" s="82"/>
    </row>
    <row r="53" spans="1:104" s="2" customFormat="1" ht="15.75" customHeight="1">
      <c r="A53" s="75" t="s">
        <v>66</v>
      </c>
      <c r="B53" s="31">
        <v>34</v>
      </c>
      <c r="C53" s="57">
        <v>154</v>
      </c>
      <c r="D53" s="57">
        <v>36</v>
      </c>
      <c r="E53" s="57">
        <v>118</v>
      </c>
      <c r="F53" s="94">
        <v>4</v>
      </c>
      <c r="G53" s="57">
        <v>1</v>
      </c>
      <c r="H53" s="57">
        <v>3</v>
      </c>
      <c r="I53" s="94">
        <v>4</v>
      </c>
      <c r="J53" s="94">
        <v>0</v>
      </c>
      <c r="K53" s="94">
        <v>4</v>
      </c>
      <c r="L53" s="94">
        <v>4</v>
      </c>
      <c r="M53" s="94">
        <v>0</v>
      </c>
      <c r="N53" s="94">
        <v>4</v>
      </c>
      <c r="O53" s="396" t="s">
        <v>66</v>
      </c>
      <c r="P53" s="57">
        <v>34</v>
      </c>
      <c r="Q53" s="57">
        <v>104</v>
      </c>
      <c r="R53" s="57">
        <v>26</v>
      </c>
      <c r="S53" s="57">
        <v>78</v>
      </c>
      <c r="T53" s="57">
        <v>32</v>
      </c>
      <c r="U53" s="57">
        <v>3</v>
      </c>
      <c r="V53" s="57">
        <v>29</v>
      </c>
      <c r="W53" s="57">
        <v>72</v>
      </c>
      <c r="X53" s="57">
        <v>23</v>
      </c>
      <c r="Y53" s="397">
        <v>49</v>
      </c>
      <c r="Z53" s="57">
        <v>38</v>
      </c>
      <c r="AA53" s="57">
        <v>9</v>
      </c>
      <c r="AB53" s="57">
        <v>29</v>
      </c>
      <c r="AC53" s="75" t="s">
        <v>66</v>
      </c>
      <c r="AD53" s="31">
        <v>34</v>
      </c>
      <c r="AE53" s="105"/>
      <c r="AF53" s="105"/>
      <c r="AG53" s="105"/>
      <c r="AH53" s="105"/>
      <c r="AI53" s="105"/>
      <c r="AJ53" s="105"/>
      <c r="AK53" s="105"/>
      <c r="AL53" s="68"/>
      <c r="AM53" s="68"/>
      <c r="AN53" s="31"/>
      <c r="AO53" s="105"/>
      <c r="AP53" s="105"/>
      <c r="AQ53" s="75" t="s">
        <v>66</v>
      </c>
      <c r="AR53" s="31">
        <v>34</v>
      </c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75" t="s">
        <v>66</v>
      </c>
      <c r="BF53" s="31">
        <v>34</v>
      </c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75" t="s">
        <v>66</v>
      </c>
      <c r="CC53" s="31">
        <v>34</v>
      </c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W53" s="82"/>
      <c r="CX53" s="82"/>
      <c r="CY53" s="82"/>
      <c r="CZ53" s="82"/>
    </row>
    <row r="54" spans="1:104" s="2" customFormat="1" ht="15.75" customHeight="1">
      <c r="A54" s="75" t="s">
        <v>67</v>
      </c>
      <c r="B54" s="31">
        <v>35</v>
      </c>
      <c r="C54" s="57">
        <v>51</v>
      </c>
      <c r="D54" s="57">
        <v>13</v>
      </c>
      <c r="E54" s="57">
        <v>38</v>
      </c>
      <c r="F54" s="94">
        <v>5</v>
      </c>
      <c r="G54" s="57">
        <v>2</v>
      </c>
      <c r="H54" s="57">
        <v>3</v>
      </c>
      <c r="I54" s="94">
        <v>4</v>
      </c>
      <c r="J54" s="94">
        <v>0</v>
      </c>
      <c r="K54" s="94">
        <v>4</v>
      </c>
      <c r="L54" s="94">
        <v>0</v>
      </c>
      <c r="M54" s="94">
        <v>0</v>
      </c>
      <c r="N54" s="94">
        <v>0</v>
      </c>
      <c r="O54" s="396" t="s">
        <v>67</v>
      </c>
      <c r="P54" s="57">
        <v>35</v>
      </c>
      <c r="Q54" s="57">
        <v>31</v>
      </c>
      <c r="R54" s="57">
        <v>6</v>
      </c>
      <c r="S54" s="57">
        <v>25</v>
      </c>
      <c r="T54" s="57">
        <v>12</v>
      </c>
      <c r="U54" s="57">
        <v>1</v>
      </c>
      <c r="V54" s="57">
        <v>11</v>
      </c>
      <c r="W54" s="57">
        <v>19</v>
      </c>
      <c r="X54" s="57">
        <v>5</v>
      </c>
      <c r="Y54" s="397">
        <v>14</v>
      </c>
      <c r="Z54" s="57">
        <v>11</v>
      </c>
      <c r="AA54" s="57">
        <v>5</v>
      </c>
      <c r="AB54" s="57">
        <v>6</v>
      </c>
      <c r="AC54" s="75" t="s">
        <v>67</v>
      </c>
      <c r="AD54" s="31">
        <v>35</v>
      </c>
      <c r="AE54" s="105"/>
      <c r="AF54" s="105"/>
      <c r="AG54" s="105"/>
      <c r="AH54" s="105"/>
      <c r="AI54" s="105"/>
      <c r="AJ54" s="105"/>
      <c r="AK54" s="105"/>
      <c r="AL54" s="68"/>
      <c r="AM54" s="68"/>
      <c r="AN54" s="31"/>
      <c r="AO54" s="105"/>
      <c r="AP54" s="105"/>
      <c r="AQ54" s="75" t="s">
        <v>67</v>
      </c>
      <c r="AR54" s="31">
        <v>35</v>
      </c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75" t="s">
        <v>67</v>
      </c>
      <c r="BF54" s="31">
        <v>35</v>
      </c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75" t="s">
        <v>67</v>
      </c>
      <c r="CC54" s="31">
        <v>35</v>
      </c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W54" s="82"/>
      <c r="CX54" s="82"/>
      <c r="CY54" s="82"/>
      <c r="CZ54" s="82"/>
    </row>
    <row r="55" spans="1:104" s="2" customFormat="1" ht="15.75" customHeight="1">
      <c r="A55" s="75" t="s">
        <v>68</v>
      </c>
      <c r="B55" s="31">
        <v>36</v>
      </c>
      <c r="C55" s="57">
        <v>334</v>
      </c>
      <c r="D55" s="57">
        <v>110</v>
      </c>
      <c r="E55" s="57">
        <v>224</v>
      </c>
      <c r="F55" s="94">
        <v>7</v>
      </c>
      <c r="G55" s="57">
        <v>4</v>
      </c>
      <c r="H55" s="57">
        <v>3</v>
      </c>
      <c r="I55" s="94">
        <v>7</v>
      </c>
      <c r="J55" s="94">
        <v>1</v>
      </c>
      <c r="K55" s="94">
        <v>6</v>
      </c>
      <c r="L55" s="94">
        <v>13</v>
      </c>
      <c r="M55" s="94">
        <v>3</v>
      </c>
      <c r="N55" s="94">
        <v>10</v>
      </c>
      <c r="O55" s="396" t="s">
        <v>68</v>
      </c>
      <c r="P55" s="57">
        <v>36</v>
      </c>
      <c r="Q55" s="57">
        <v>211</v>
      </c>
      <c r="R55" s="57">
        <v>64</v>
      </c>
      <c r="S55" s="57">
        <v>147</v>
      </c>
      <c r="T55" s="57">
        <v>85</v>
      </c>
      <c r="U55" s="57">
        <v>17</v>
      </c>
      <c r="V55" s="57">
        <v>68</v>
      </c>
      <c r="W55" s="57">
        <v>126</v>
      </c>
      <c r="X55" s="57">
        <v>47</v>
      </c>
      <c r="Y55" s="397">
        <v>79</v>
      </c>
      <c r="Z55" s="57">
        <v>96</v>
      </c>
      <c r="AA55" s="57">
        <v>38</v>
      </c>
      <c r="AB55" s="57">
        <v>58</v>
      </c>
      <c r="AC55" s="75" t="s">
        <v>68</v>
      </c>
      <c r="AD55" s="31">
        <v>36</v>
      </c>
      <c r="AE55" s="105"/>
      <c r="AF55" s="105"/>
      <c r="AG55" s="105"/>
      <c r="AH55" s="105"/>
      <c r="AI55" s="105"/>
      <c r="AJ55" s="105"/>
      <c r="AK55" s="105"/>
      <c r="AL55" s="68"/>
      <c r="AM55" s="68"/>
      <c r="AN55" s="31"/>
      <c r="AO55" s="105"/>
      <c r="AP55" s="105"/>
      <c r="AQ55" s="75" t="s">
        <v>68</v>
      </c>
      <c r="AR55" s="31">
        <v>36</v>
      </c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75" t="s">
        <v>68</v>
      </c>
      <c r="BF55" s="31">
        <v>36</v>
      </c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75" t="s">
        <v>68</v>
      </c>
      <c r="CC55" s="31">
        <v>36</v>
      </c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W55" s="82"/>
      <c r="CX55" s="82"/>
      <c r="CY55" s="82"/>
      <c r="CZ55" s="82"/>
    </row>
    <row r="56" spans="1:104" s="2" customFormat="1" ht="15.75" customHeight="1">
      <c r="A56" s="372" t="s">
        <v>109</v>
      </c>
      <c r="B56" s="347">
        <v>37</v>
      </c>
      <c r="C56" s="347">
        <v>3122</v>
      </c>
      <c r="D56" s="347">
        <v>1087</v>
      </c>
      <c r="E56" s="347">
        <v>2035</v>
      </c>
      <c r="F56" s="400">
        <v>41</v>
      </c>
      <c r="G56" s="347">
        <v>25</v>
      </c>
      <c r="H56" s="347">
        <v>16</v>
      </c>
      <c r="I56" s="400">
        <v>45</v>
      </c>
      <c r="J56" s="400">
        <v>13</v>
      </c>
      <c r="K56" s="400">
        <v>32</v>
      </c>
      <c r="L56" s="400">
        <v>92</v>
      </c>
      <c r="M56" s="400">
        <v>20</v>
      </c>
      <c r="N56" s="400">
        <v>72</v>
      </c>
      <c r="O56" s="372" t="s">
        <v>109</v>
      </c>
      <c r="P56" s="347">
        <v>37</v>
      </c>
      <c r="Q56" s="347">
        <v>1700</v>
      </c>
      <c r="R56" s="347">
        <v>608</v>
      </c>
      <c r="S56" s="347">
        <v>1092</v>
      </c>
      <c r="T56" s="347">
        <v>624</v>
      </c>
      <c r="U56" s="347">
        <v>109</v>
      </c>
      <c r="V56" s="347">
        <v>515</v>
      </c>
      <c r="W56" s="347">
        <v>1076</v>
      </c>
      <c r="X56" s="347">
        <v>499</v>
      </c>
      <c r="Y56" s="401">
        <v>577</v>
      </c>
      <c r="Z56" s="347">
        <v>1244</v>
      </c>
      <c r="AA56" s="347">
        <v>421</v>
      </c>
      <c r="AB56" s="347">
        <v>823</v>
      </c>
      <c r="AC56" s="4"/>
      <c r="AD56" s="49"/>
      <c r="AE56" s="87"/>
      <c r="AF56" s="87"/>
      <c r="AG56" s="87"/>
      <c r="AH56" s="87"/>
      <c r="AI56" s="87"/>
      <c r="AJ56" s="87"/>
      <c r="AK56" s="87"/>
      <c r="AL56" s="69"/>
      <c r="AM56" s="69"/>
      <c r="AN56" s="49"/>
      <c r="AO56" s="87"/>
      <c r="AP56" s="87"/>
      <c r="AQ56" s="4"/>
      <c r="AR56" s="49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4"/>
      <c r="BF56" s="49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4"/>
      <c r="CC56" s="49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W56" s="82"/>
      <c r="CX56" s="82"/>
      <c r="CY56" s="82"/>
      <c r="CZ56" s="82"/>
    </row>
    <row r="57" spans="1:104" s="2" customFormat="1" ht="15.75" customHeight="1">
      <c r="A57" s="372" t="s">
        <v>19</v>
      </c>
      <c r="B57" s="347">
        <v>38</v>
      </c>
      <c r="C57" s="347">
        <v>756</v>
      </c>
      <c r="D57" s="347">
        <v>244</v>
      </c>
      <c r="E57" s="347">
        <v>512</v>
      </c>
      <c r="F57" s="400">
        <v>34</v>
      </c>
      <c r="G57" s="347">
        <v>17</v>
      </c>
      <c r="H57" s="347">
        <v>17</v>
      </c>
      <c r="I57" s="400">
        <v>28</v>
      </c>
      <c r="J57" s="400">
        <v>1</v>
      </c>
      <c r="K57" s="400">
        <v>27</v>
      </c>
      <c r="L57" s="400">
        <v>14</v>
      </c>
      <c r="M57" s="400">
        <v>3</v>
      </c>
      <c r="N57" s="400">
        <v>11</v>
      </c>
      <c r="O57" s="372" t="s">
        <v>19</v>
      </c>
      <c r="P57" s="347">
        <v>38</v>
      </c>
      <c r="Q57" s="347">
        <v>440</v>
      </c>
      <c r="R57" s="347">
        <v>141</v>
      </c>
      <c r="S57" s="347">
        <v>299</v>
      </c>
      <c r="T57" s="347">
        <v>166</v>
      </c>
      <c r="U57" s="347">
        <v>36</v>
      </c>
      <c r="V57" s="347">
        <v>130</v>
      </c>
      <c r="W57" s="347">
        <v>274</v>
      </c>
      <c r="X57" s="347">
        <v>105</v>
      </c>
      <c r="Y57" s="401">
        <v>169</v>
      </c>
      <c r="Z57" s="347">
        <v>240</v>
      </c>
      <c r="AA57" s="347">
        <v>82</v>
      </c>
      <c r="AB57" s="347">
        <v>158</v>
      </c>
      <c r="AC57" s="4"/>
      <c r="AD57" s="49"/>
      <c r="AE57" s="87"/>
      <c r="AF57" s="87"/>
      <c r="AG57" s="87"/>
      <c r="AH57" s="87"/>
      <c r="AI57" s="87"/>
      <c r="AJ57" s="87"/>
      <c r="AK57" s="87"/>
      <c r="AL57" s="69"/>
      <c r="AM57" s="69"/>
      <c r="AN57" s="49"/>
      <c r="AO57" s="87"/>
      <c r="AP57" s="87"/>
      <c r="AQ57" s="4"/>
      <c r="AR57" s="49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4"/>
      <c r="BF57" s="49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4"/>
      <c r="CC57" s="49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W57" s="82"/>
      <c r="CX57" s="82"/>
      <c r="CY57" s="82"/>
      <c r="CZ57" s="82"/>
    </row>
    <row r="58" spans="1:104" s="2" customFormat="1" ht="15.75" customHeight="1">
      <c r="A58" s="4"/>
      <c r="B58" s="49"/>
      <c r="C58" s="96"/>
      <c r="D58" s="96"/>
      <c r="E58" s="96"/>
      <c r="F58" s="97"/>
      <c r="G58" s="96"/>
      <c r="H58" s="96"/>
      <c r="I58" s="97"/>
      <c r="J58" s="97"/>
      <c r="K58" s="97"/>
      <c r="L58" s="97"/>
      <c r="M58" s="97"/>
      <c r="N58" s="97"/>
      <c r="O58" s="398"/>
      <c r="P58" s="96"/>
      <c r="Q58" s="96"/>
      <c r="R58" s="96"/>
      <c r="S58" s="96"/>
      <c r="T58" s="96"/>
      <c r="U58" s="96"/>
      <c r="V58" s="96"/>
      <c r="W58" s="96"/>
      <c r="X58" s="96"/>
      <c r="Y58" s="399"/>
      <c r="Z58" s="96"/>
      <c r="AA58" s="96"/>
      <c r="AB58" s="96"/>
      <c r="AC58" s="4"/>
      <c r="AD58" s="49"/>
      <c r="AE58" s="87"/>
      <c r="AF58" s="87"/>
      <c r="AG58" s="87"/>
      <c r="AH58" s="87"/>
      <c r="AI58" s="87"/>
      <c r="AJ58" s="87"/>
      <c r="AK58" s="87"/>
      <c r="AL58" s="69"/>
      <c r="AM58" s="69"/>
      <c r="AN58" s="49"/>
      <c r="AO58" s="87"/>
      <c r="AP58" s="87"/>
      <c r="AQ58" s="4"/>
      <c r="AR58" s="49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4"/>
      <c r="BF58" s="49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4"/>
      <c r="CC58" s="49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</row>
  </sheetData>
  <mergeCells count="114">
    <mergeCell ref="M1:N1"/>
    <mergeCell ref="Z1:AC1"/>
    <mergeCell ref="AN1:AP1"/>
    <mergeCell ref="BB1:BD1"/>
    <mergeCell ref="BY1:CA1"/>
    <mergeCell ref="CR1:CU1"/>
    <mergeCell ref="A4:N4"/>
    <mergeCell ref="A6:C6"/>
    <mergeCell ref="A11:C11"/>
    <mergeCell ref="A12:C12"/>
    <mergeCell ref="D12:J12"/>
    <mergeCell ref="A14:E14"/>
    <mergeCell ref="AE15:AP15"/>
    <mergeCell ref="AS15:BD15"/>
    <mergeCell ref="BG15:CA15"/>
    <mergeCell ref="CD15:CU15"/>
    <mergeCell ref="G16:H16"/>
    <mergeCell ref="U17:V17"/>
    <mergeCell ref="X17:Y17"/>
    <mergeCell ref="A15:A18"/>
    <mergeCell ref="B15:B18"/>
    <mergeCell ref="C15:C18"/>
    <mergeCell ref="D16:D18"/>
    <mergeCell ref="E16:E18"/>
    <mergeCell ref="F16:F18"/>
    <mergeCell ref="G17:G18"/>
    <mergeCell ref="H17:H18"/>
    <mergeCell ref="I16:I18"/>
    <mergeCell ref="J17:J18"/>
    <mergeCell ref="K17:K18"/>
    <mergeCell ref="L16:L18"/>
    <mergeCell ref="M17:M18"/>
    <mergeCell ref="N17:N18"/>
    <mergeCell ref="O15:O18"/>
    <mergeCell ref="P15:P18"/>
    <mergeCell ref="Q16:Q18"/>
    <mergeCell ref="R17:R18"/>
    <mergeCell ref="S17:S18"/>
    <mergeCell ref="T17:T18"/>
    <mergeCell ref="W17:W18"/>
    <mergeCell ref="Z16:Z18"/>
    <mergeCell ref="AA17:AA18"/>
    <mergeCell ref="AB17:AB18"/>
    <mergeCell ref="AC15:AC18"/>
    <mergeCell ref="AD15:AD18"/>
    <mergeCell ref="AE16:AE18"/>
    <mergeCell ref="AF17:AF18"/>
    <mergeCell ref="AG17:AG18"/>
    <mergeCell ref="AH16:AH18"/>
    <mergeCell ref="AI17:AI18"/>
    <mergeCell ref="AJ17:AJ18"/>
    <mergeCell ref="AK16:AK18"/>
    <mergeCell ref="AL17:AL18"/>
    <mergeCell ref="AM17:AM18"/>
    <mergeCell ref="AN16:AN18"/>
    <mergeCell ref="AO17:AO18"/>
    <mergeCell ref="AP17:AP18"/>
    <mergeCell ref="AQ15:AQ18"/>
    <mergeCell ref="AR15:AR18"/>
    <mergeCell ref="AS16:AS18"/>
    <mergeCell ref="AT17:AT18"/>
    <mergeCell ref="AU17:AU18"/>
    <mergeCell ref="AV16:AV18"/>
    <mergeCell ref="AW17:AW18"/>
    <mergeCell ref="AX17:AX18"/>
    <mergeCell ref="AY16:AY18"/>
    <mergeCell ref="AZ17:AZ18"/>
    <mergeCell ref="BA17:BA18"/>
    <mergeCell ref="BB16:BB18"/>
    <mergeCell ref="BC17:BC18"/>
    <mergeCell ref="BD17:BD18"/>
    <mergeCell ref="BE15:BE18"/>
    <mergeCell ref="BF15:BF18"/>
    <mergeCell ref="BG16:BG18"/>
    <mergeCell ref="BH17:BH18"/>
    <mergeCell ref="BI17:BI18"/>
    <mergeCell ref="BJ16:BJ18"/>
    <mergeCell ref="BK17:BK18"/>
    <mergeCell ref="BL17:BL18"/>
    <mergeCell ref="BM16:BM18"/>
    <mergeCell ref="BN17:BN18"/>
    <mergeCell ref="BO17:BO18"/>
    <mergeCell ref="BP16:BP18"/>
    <mergeCell ref="BQ17:BQ18"/>
    <mergeCell ref="BR17:BR18"/>
    <mergeCell ref="BS16:BS18"/>
    <mergeCell ref="BT17:BT18"/>
    <mergeCell ref="BU17:BU18"/>
    <mergeCell ref="BV16:BV18"/>
    <mergeCell ref="BW17:BW18"/>
    <mergeCell ref="BX17:BX18"/>
    <mergeCell ref="BY16:BY18"/>
    <mergeCell ref="BZ17:BZ18"/>
    <mergeCell ref="CA17:CA18"/>
    <mergeCell ref="CB15:CB18"/>
    <mergeCell ref="CC15:CC18"/>
    <mergeCell ref="CD16:CD18"/>
    <mergeCell ref="CE17:CE18"/>
    <mergeCell ref="CF17:CF18"/>
    <mergeCell ref="CG16:CG18"/>
    <mergeCell ref="CH17:CH18"/>
    <mergeCell ref="CI17:CI18"/>
    <mergeCell ref="CJ16:CJ18"/>
    <mergeCell ref="CK17:CK18"/>
    <mergeCell ref="CL17:CL18"/>
    <mergeCell ref="CM16:CM18"/>
    <mergeCell ref="CN17:CN18"/>
    <mergeCell ref="CO17:CO18"/>
    <mergeCell ref="CP16:CP18"/>
    <mergeCell ref="CQ17:CQ18"/>
    <mergeCell ref="CR17:CR18"/>
    <mergeCell ref="CS16:CS18"/>
    <mergeCell ref="CT17:CT18"/>
    <mergeCell ref="CU17:CU18"/>
  </mergeCells>
  <printOptions horizontalCentered="1"/>
  <pageMargins left="0.81" right="0.2" top="0.75" bottom="0.75" header="0.3" footer="0.3"/>
  <pageSetup paperSize="9"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CT76"/>
  <sheetViews>
    <sheetView view="pageBreakPreview" topLeftCell="A27" zoomScale="80" zoomScaleNormal="80" zoomScaleSheetLayoutView="80" workbookViewId="0">
      <selection activeCell="P60" sqref="P60"/>
    </sheetView>
  </sheetViews>
  <sheetFormatPr defaultColWidth="8.85546875" defaultRowHeight="12.75"/>
  <cols>
    <col min="1" max="1" width="29.42578125" style="5" customWidth="1"/>
    <col min="2" max="2" width="5" style="5" customWidth="1"/>
    <col min="3" max="3" width="10.42578125" style="5" customWidth="1"/>
    <col min="4" max="4" width="8.42578125" style="5" customWidth="1"/>
    <col min="5" max="5" width="10.28515625" style="5" customWidth="1"/>
    <col min="6" max="6" width="9.5703125" style="6" customWidth="1"/>
    <col min="7" max="8" width="9" style="6" customWidth="1"/>
    <col min="9" max="9" width="11.140625" style="5" customWidth="1"/>
    <col min="10" max="11" width="9.7109375" style="5" customWidth="1"/>
    <col min="12" max="12" width="8" style="5" customWidth="1"/>
    <col min="13" max="14" width="9.28515625" style="5" customWidth="1"/>
    <col min="15" max="15" width="28.28515625" style="364" customWidth="1"/>
    <col min="16" max="16" width="5.28515625" style="5" customWidth="1"/>
    <col min="17" max="17" width="10.140625" style="5" customWidth="1"/>
    <col min="18" max="19" width="9.7109375" style="5" customWidth="1"/>
    <col min="20" max="20" width="9.140625" style="5" customWidth="1"/>
    <col min="21" max="21" width="8.42578125" style="5" customWidth="1"/>
    <col min="22" max="22" width="11.28515625" style="5" customWidth="1"/>
    <col min="23" max="23" width="13.5703125" style="5" customWidth="1"/>
    <col min="24" max="25" width="10.140625" style="5" customWidth="1"/>
    <col min="26" max="26" width="6.7109375" style="5" customWidth="1"/>
    <col min="27" max="28" width="10.140625" style="5" customWidth="1"/>
    <col min="29" max="29" width="4.28515625" style="5" hidden="1" customWidth="1"/>
    <col min="30" max="30" width="11.42578125" style="5" hidden="1" customWidth="1"/>
    <col min="31" max="32" width="7.7109375" style="5" hidden="1" customWidth="1"/>
    <col min="33" max="33" width="8.42578125" style="5" hidden="1" customWidth="1"/>
    <col min="34" max="35" width="8.85546875" style="5" hidden="1" customWidth="1"/>
    <col min="36" max="36" width="23.140625" style="5" hidden="1" customWidth="1"/>
    <col min="37" max="38" width="8.85546875" style="5" hidden="1" customWidth="1"/>
    <col min="39" max="39" width="24.140625" style="5" hidden="1" customWidth="1"/>
    <col min="40" max="41" width="8.85546875" style="5" hidden="1" customWidth="1"/>
    <col min="42" max="42" width="18.140625" style="5" hidden="1" customWidth="1"/>
    <col min="43" max="44" width="8.85546875" style="5" hidden="1" customWidth="1"/>
    <col min="45" max="45" width="25.85546875" style="5" hidden="1" customWidth="1"/>
    <col min="46" max="47" width="8.85546875" style="5" hidden="1" customWidth="1"/>
    <col min="48" max="48" width="4.85546875" style="5" hidden="1" customWidth="1"/>
    <col min="49" max="49" width="23" style="5" hidden="1" customWidth="1"/>
    <col min="50" max="51" width="8.85546875" style="5" hidden="1" customWidth="1"/>
    <col min="52" max="52" width="20.28515625" style="5" hidden="1" customWidth="1"/>
    <col min="53" max="54" width="8.85546875" style="5" hidden="1" customWidth="1"/>
    <col min="55" max="55" width="13.5703125" style="5" hidden="1" customWidth="1"/>
    <col min="56" max="57" width="8.85546875" style="5" hidden="1" customWidth="1"/>
    <col min="58" max="58" width="11.5703125" style="5" hidden="1" customWidth="1"/>
    <col min="59" max="60" width="8.85546875" style="5" hidden="1" customWidth="1"/>
    <col min="61" max="61" width="12.28515625" style="5" hidden="1" customWidth="1"/>
    <col min="62" max="69" width="8.85546875" style="5" hidden="1" customWidth="1"/>
    <col min="70" max="70" width="4.5703125" style="5" hidden="1" customWidth="1"/>
    <col min="71" max="76" width="8.85546875" style="5" hidden="1" customWidth="1"/>
    <col min="77" max="77" width="12.140625" style="5" hidden="1" customWidth="1"/>
    <col min="78" max="79" width="8.85546875" style="5" hidden="1" customWidth="1"/>
    <col min="80" max="80" width="13.28515625" style="5" hidden="1" customWidth="1"/>
    <col min="81" max="88" width="8.85546875" style="5" hidden="1" customWidth="1"/>
    <col min="89" max="89" width="9.140625" style="5" hidden="1" customWidth="1"/>
    <col min="90" max="97" width="8.85546875" style="5" hidden="1" customWidth="1"/>
    <col min="98" max="98" width="6" style="5" customWidth="1"/>
    <col min="99" max="233" width="8.85546875" style="5"/>
    <col min="234" max="234" width="6" style="5" customWidth="1"/>
    <col min="235" max="489" width="8.85546875" style="5"/>
    <col min="490" max="490" width="6" style="5" customWidth="1"/>
    <col min="491" max="745" width="8.85546875" style="5"/>
    <col min="746" max="746" width="6" style="5" customWidth="1"/>
    <col min="747" max="1001" width="8.85546875" style="5"/>
    <col min="1002" max="1002" width="6" style="5" customWidth="1"/>
    <col min="1003" max="1257" width="8.85546875" style="5"/>
    <col min="1258" max="1258" width="6" style="5" customWidth="1"/>
    <col min="1259" max="1513" width="8.85546875" style="5"/>
    <col min="1514" max="1514" width="6" style="5" customWidth="1"/>
    <col min="1515" max="1769" width="8.85546875" style="5"/>
    <col min="1770" max="1770" width="6" style="5" customWidth="1"/>
    <col min="1771" max="2025" width="8.85546875" style="5"/>
    <col min="2026" max="2026" width="6" style="5" customWidth="1"/>
    <col min="2027" max="2281" width="8.85546875" style="5"/>
    <col min="2282" max="2282" width="6" style="5" customWidth="1"/>
    <col min="2283" max="2537" width="8.85546875" style="5"/>
    <col min="2538" max="2538" width="6" style="5" customWidth="1"/>
    <col min="2539" max="2793" width="8.85546875" style="5"/>
    <col min="2794" max="2794" width="6" style="5" customWidth="1"/>
    <col min="2795" max="3049" width="8.85546875" style="5"/>
    <col min="3050" max="3050" width="6" style="5" customWidth="1"/>
    <col min="3051" max="3305" width="8.85546875" style="5"/>
    <col min="3306" max="3306" width="6" style="5" customWidth="1"/>
    <col min="3307" max="3561" width="8.85546875" style="5"/>
    <col min="3562" max="3562" width="6" style="5" customWidth="1"/>
    <col min="3563" max="3817" width="8.85546875" style="5"/>
    <col min="3818" max="3818" width="6" style="5" customWidth="1"/>
    <col min="3819" max="4073" width="8.85546875" style="5"/>
    <col min="4074" max="4074" width="6" style="5" customWidth="1"/>
    <col min="4075" max="4329" width="8.85546875" style="5"/>
    <col min="4330" max="4330" width="6" style="5" customWidth="1"/>
    <col min="4331" max="4585" width="8.85546875" style="5"/>
    <col min="4586" max="4586" width="6" style="5" customWidth="1"/>
    <col min="4587" max="4841" width="8.85546875" style="5"/>
    <col min="4842" max="4842" width="6" style="5" customWidth="1"/>
    <col min="4843" max="5097" width="8.85546875" style="5"/>
    <col min="5098" max="5098" width="6" style="5" customWidth="1"/>
    <col min="5099" max="5353" width="8.85546875" style="5"/>
    <col min="5354" max="5354" width="6" style="5" customWidth="1"/>
    <col min="5355" max="5609" width="8.85546875" style="5"/>
    <col min="5610" max="5610" width="6" style="5" customWidth="1"/>
    <col min="5611" max="5865" width="8.85546875" style="5"/>
    <col min="5866" max="5866" width="6" style="5" customWidth="1"/>
    <col min="5867" max="6121" width="8.85546875" style="5"/>
    <col min="6122" max="6122" width="6" style="5" customWidth="1"/>
    <col min="6123" max="6377" width="8.85546875" style="5"/>
    <col min="6378" max="6378" width="6" style="5" customWidth="1"/>
    <col min="6379" max="6633" width="8.85546875" style="5"/>
    <col min="6634" max="6634" width="6" style="5" customWidth="1"/>
    <col min="6635" max="6889" width="8.85546875" style="5"/>
    <col min="6890" max="6890" width="6" style="5" customWidth="1"/>
    <col min="6891" max="7145" width="8.85546875" style="5"/>
    <col min="7146" max="7146" width="6" style="5" customWidth="1"/>
    <col min="7147" max="7401" width="8.85546875" style="5"/>
    <col min="7402" max="7402" width="6" style="5" customWidth="1"/>
    <col min="7403" max="7657" width="8.85546875" style="5"/>
    <col min="7658" max="7658" width="6" style="5" customWidth="1"/>
    <col min="7659" max="7913" width="8.85546875" style="5"/>
    <col min="7914" max="7914" width="6" style="5" customWidth="1"/>
    <col min="7915" max="8169" width="8.85546875" style="5"/>
    <col min="8170" max="8170" width="6" style="5" customWidth="1"/>
    <col min="8171" max="8425" width="8.85546875" style="5"/>
    <col min="8426" max="8426" width="6" style="5" customWidth="1"/>
    <col min="8427" max="8681" width="8.85546875" style="5"/>
    <col min="8682" max="8682" width="6" style="5" customWidth="1"/>
    <col min="8683" max="8937" width="8.85546875" style="5"/>
    <col min="8938" max="8938" width="6" style="5" customWidth="1"/>
    <col min="8939" max="9193" width="8.85546875" style="5"/>
    <col min="9194" max="9194" width="6" style="5" customWidth="1"/>
    <col min="9195" max="9449" width="8.85546875" style="5"/>
    <col min="9450" max="9450" width="6" style="5" customWidth="1"/>
    <col min="9451" max="9705" width="8.85546875" style="5"/>
    <col min="9706" max="9706" width="6" style="5" customWidth="1"/>
    <col min="9707" max="9961" width="8.85546875" style="5"/>
    <col min="9962" max="9962" width="6" style="5" customWidth="1"/>
    <col min="9963" max="10217" width="8.85546875" style="5"/>
    <col min="10218" max="10218" width="6" style="5" customWidth="1"/>
    <col min="10219" max="10473" width="8.85546875" style="5"/>
    <col min="10474" max="10474" width="6" style="5" customWidth="1"/>
    <col min="10475" max="10729" width="8.85546875" style="5"/>
    <col min="10730" max="10730" width="6" style="5" customWidth="1"/>
    <col min="10731" max="10985" width="8.85546875" style="5"/>
    <col min="10986" max="10986" width="6" style="5" customWidth="1"/>
    <col min="10987" max="11241" width="8.85546875" style="5"/>
    <col min="11242" max="11242" width="6" style="5" customWidth="1"/>
    <col min="11243" max="11497" width="8.85546875" style="5"/>
    <col min="11498" max="11498" width="6" style="5" customWidth="1"/>
    <col min="11499" max="11753" width="8.85546875" style="5"/>
    <col min="11754" max="11754" width="6" style="5" customWidth="1"/>
    <col min="11755" max="12009" width="8.85546875" style="5"/>
    <col min="12010" max="12010" width="6" style="5" customWidth="1"/>
    <col min="12011" max="12265" width="8.85546875" style="5"/>
    <col min="12266" max="12266" width="6" style="5" customWidth="1"/>
    <col min="12267" max="12521" width="8.85546875" style="5"/>
    <col min="12522" max="12522" width="6" style="5" customWidth="1"/>
    <col min="12523" max="12777" width="8.85546875" style="5"/>
    <col min="12778" max="12778" width="6" style="5" customWidth="1"/>
    <col min="12779" max="13033" width="8.85546875" style="5"/>
    <col min="13034" max="13034" width="6" style="5" customWidth="1"/>
    <col min="13035" max="13289" width="8.85546875" style="5"/>
    <col min="13290" max="13290" width="6" style="5" customWidth="1"/>
    <col min="13291" max="13545" width="8.85546875" style="5"/>
    <col min="13546" max="13546" width="6" style="5" customWidth="1"/>
    <col min="13547" max="13801" width="8.85546875" style="5"/>
    <col min="13802" max="13802" width="6" style="5" customWidth="1"/>
    <col min="13803" max="14057" width="8.85546875" style="5"/>
    <col min="14058" max="14058" width="6" style="5" customWidth="1"/>
    <col min="14059" max="14313" width="8.85546875" style="5"/>
    <col min="14314" max="14314" width="6" style="5" customWidth="1"/>
    <col min="14315" max="14569" width="8.85546875" style="5"/>
    <col min="14570" max="14570" width="6" style="5" customWidth="1"/>
    <col min="14571" max="14825" width="8.85546875" style="5"/>
    <col min="14826" max="14826" width="6" style="5" customWidth="1"/>
    <col min="14827" max="15081" width="8.85546875" style="5"/>
    <col min="15082" max="15082" width="6" style="5" customWidth="1"/>
    <col min="15083" max="15337" width="8.85546875" style="5"/>
    <col min="15338" max="15338" width="6" style="5" customWidth="1"/>
    <col min="15339" max="15593" width="8.85546875" style="5"/>
    <col min="15594" max="15594" width="6" style="5" customWidth="1"/>
    <col min="15595" max="15849" width="8.85546875" style="5"/>
    <col min="15850" max="15850" width="6" style="5" customWidth="1"/>
    <col min="15851" max="16105" width="8.85546875" style="5"/>
    <col min="16106" max="16106" width="6" style="5" customWidth="1"/>
    <col min="16107" max="16384" width="8.85546875" style="5"/>
  </cols>
  <sheetData>
    <row r="1" spans="1:97" ht="15.75" customHeight="1">
      <c r="A1" s="7"/>
      <c r="B1" s="7"/>
      <c r="C1" s="8"/>
      <c r="D1" s="8"/>
      <c r="E1" s="8"/>
      <c r="F1" s="9"/>
      <c r="G1" s="9"/>
      <c r="H1" s="9"/>
      <c r="I1" s="8"/>
      <c r="J1" s="8"/>
      <c r="K1" s="8"/>
      <c r="L1" s="8"/>
      <c r="M1" s="754" t="s">
        <v>358</v>
      </c>
      <c r="N1" s="755"/>
      <c r="O1" s="360"/>
      <c r="P1" s="8"/>
      <c r="Q1" s="8"/>
      <c r="R1" s="8"/>
      <c r="S1" s="8"/>
      <c r="T1" s="8"/>
      <c r="U1" s="8"/>
      <c r="Y1" s="732" t="s">
        <v>359</v>
      </c>
      <c r="Z1" s="732"/>
      <c r="AA1" s="732"/>
      <c r="AB1" s="732"/>
      <c r="AC1" s="732"/>
      <c r="AD1" s="732"/>
      <c r="AE1" s="8"/>
    </row>
    <row r="2" spans="1:97">
      <c r="A2" s="7"/>
      <c r="B2" s="7"/>
      <c r="C2" s="8"/>
      <c r="D2" s="8"/>
      <c r="E2" s="8"/>
      <c r="F2" s="9"/>
      <c r="G2" s="9"/>
      <c r="H2" s="9"/>
      <c r="I2" s="8"/>
      <c r="J2" s="8"/>
      <c r="K2" s="8"/>
      <c r="L2" s="8"/>
      <c r="M2" s="8"/>
      <c r="N2" s="8"/>
      <c r="O2" s="36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72"/>
      <c r="AH2" s="72"/>
    </row>
    <row r="3" spans="1:97">
      <c r="A3" s="7"/>
      <c r="B3" s="7"/>
      <c r="C3" s="8"/>
      <c r="D3" s="8"/>
      <c r="E3" s="8"/>
      <c r="F3" s="9"/>
      <c r="G3" s="9"/>
      <c r="H3" s="9"/>
      <c r="I3" s="8"/>
      <c r="J3" s="8"/>
      <c r="K3" s="8"/>
      <c r="L3" s="8"/>
      <c r="M3" s="8"/>
      <c r="N3" s="8"/>
      <c r="O3" s="36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72"/>
      <c r="AH3" s="72"/>
    </row>
    <row r="4" spans="1:97">
      <c r="A4" s="7"/>
      <c r="B4" s="7"/>
      <c r="C4" s="8"/>
      <c r="D4" s="8"/>
      <c r="E4" s="8"/>
      <c r="F4" s="9"/>
      <c r="G4" s="9"/>
      <c r="H4" s="9"/>
      <c r="I4" s="8"/>
      <c r="J4" s="8"/>
      <c r="K4" s="8"/>
      <c r="L4" s="8"/>
      <c r="M4" s="8"/>
      <c r="N4" s="8"/>
      <c r="O4" s="36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72"/>
      <c r="AH4" s="72"/>
    </row>
    <row r="5" spans="1:97" s="1" customFormat="1" ht="35.25" customHeight="1">
      <c r="A5" s="756" t="s">
        <v>360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36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/>
      <c r="AF5" s="11"/>
      <c r="AG5" s="11"/>
      <c r="AH5" s="73"/>
    </row>
    <row r="6" spans="1:97" s="1" customFormat="1" ht="18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361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73"/>
    </row>
    <row r="7" spans="1:97" s="1" customFormat="1" ht="18">
      <c r="A7" s="1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36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  <c r="AG7" s="11"/>
      <c r="AH7" s="73"/>
    </row>
    <row r="8" spans="1:97" s="1" customFormat="1" ht="18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361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1"/>
      <c r="AG8" s="11"/>
      <c r="AH8" s="73"/>
    </row>
    <row r="9" spans="1:97" s="2" customFormat="1">
      <c r="A9" s="12"/>
      <c r="B9" s="12"/>
      <c r="C9" s="12"/>
      <c r="D9" s="12"/>
      <c r="E9" s="12"/>
      <c r="F9" s="13"/>
      <c r="G9" s="13"/>
      <c r="H9" s="13"/>
      <c r="I9" s="15"/>
      <c r="J9" s="15"/>
      <c r="K9" s="15"/>
      <c r="L9" s="15"/>
      <c r="M9" s="15"/>
      <c r="N9" s="15"/>
      <c r="O9" s="224"/>
      <c r="P9" s="15"/>
      <c r="Q9" s="15"/>
      <c r="R9" s="15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53"/>
      <c r="AE9" s="53"/>
      <c r="AF9" s="53"/>
      <c r="AG9" s="53"/>
      <c r="AH9" s="53"/>
    </row>
    <row r="10" spans="1:97" s="2" customFormat="1">
      <c r="A10" s="753"/>
      <c r="B10" s="753"/>
      <c r="C10" s="753"/>
      <c r="D10" s="14"/>
      <c r="E10" s="15"/>
      <c r="F10" s="12"/>
      <c r="G10" s="12"/>
      <c r="H10" s="12"/>
      <c r="I10" s="53"/>
      <c r="J10" s="53"/>
      <c r="K10" s="53"/>
      <c r="L10" s="53"/>
      <c r="M10" s="53"/>
      <c r="N10" s="53"/>
      <c r="O10" s="362"/>
      <c r="P10" s="53"/>
      <c r="Q10" s="53"/>
      <c r="R10" s="53"/>
      <c r="S10" s="53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53"/>
      <c r="AH10" s="53"/>
    </row>
    <row r="11" spans="1:97">
      <c r="A11" s="16"/>
      <c r="B11" s="17"/>
      <c r="C11" s="18"/>
      <c r="D11" s="18"/>
      <c r="E11" s="18"/>
      <c r="F11" s="19"/>
      <c r="G11" s="19"/>
      <c r="H11" s="19"/>
      <c r="I11" s="18"/>
      <c r="J11" s="18"/>
      <c r="K11" s="18"/>
      <c r="L11" s="18"/>
      <c r="M11" s="18"/>
      <c r="N11" s="18"/>
      <c r="O11" s="363"/>
      <c r="P11" s="18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8"/>
      <c r="AE11" s="8"/>
      <c r="AF11" s="8"/>
      <c r="AG11" s="18"/>
      <c r="AH11" s="18"/>
    </row>
    <row r="12" spans="1:97">
      <c r="A12" s="16"/>
      <c r="B12" s="710"/>
      <c r="C12" s="710"/>
      <c r="D12" s="710"/>
      <c r="E12" s="21"/>
      <c r="F12" s="22"/>
      <c r="G12" s="22"/>
      <c r="H12" s="22"/>
      <c r="I12" s="18"/>
      <c r="J12" s="18"/>
      <c r="K12" s="18"/>
      <c r="L12" s="18"/>
      <c r="M12" s="18"/>
      <c r="N12" s="18"/>
      <c r="O12" s="363"/>
      <c r="P12" s="1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8"/>
      <c r="AH12" s="18"/>
    </row>
    <row r="14" spans="1:97">
      <c r="A14" s="23"/>
      <c r="N14" s="54" t="s">
        <v>3</v>
      </c>
      <c r="R14" s="61"/>
      <c r="S14" s="61"/>
      <c r="T14" s="61"/>
      <c r="U14" s="61"/>
      <c r="V14" s="61"/>
      <c r="Z14" s="15"/>
      <c r="AA14" s="15"/>
      <c r="AB14" s="54" t="s">
        <v>3</v>
      </c>
      <c r="AC14" s="15"/>
      <c r="AF14" s="61"/>
    </row>
    <row r="15" spans="1:97" s="3" customFormat="1" ht="25.5" customHeight="1">
      <c r="A15" s="645" t="s">
        <v>330</v>
      </c>
      <c r="B15" s="639" t="s">
        <v>5</v>
      </c>
      <c r="C15" s="645" t="s">
        <v>361</v>
      </c>
      <c r="D15" s="25"/>
      <c r="E15" s="25"/>
      <c r="F15" s="26"/>
      <c r="G15" s="26"/>
      <c r="H15" s="26"/>
      <c r="I15" s="25"/>
      <c r="J15" s="25"/>
      <c r="K15" s="25"/>
      <c r="L15" s="25"/>
      <c r="M15" s="25"/>
      <c r="N15" s="55"/>
      <c r="O15" s="645" t="s">
        <v>330</v>
      </c>
      <c r="P15" s="639" t="s">
        <v>5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55"/>
      <c r="AC15" s="639" t="s">
        <v>5</v>
      </c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639" t="s">
        <v>5</v>
      </c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639" t="s">
        <v>5</v>
      </c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55"/>
    </row>
    <row r="16" spans="1:97" s="3" customFormat="1" ht="12.75" customHeight="1">
      <c r="A16" s="646"/>
      <c r="B16" s="639"/>
      <c r="C16" s="681"/>
      <c r="D16" s="680" t="s">
        <v>117</v>
      </c>
      <c r="E16" s="680" t="s">
        <v>119</v>
      </c>
      <c r="F16" s="645" t="s">
        <v>332</v>
      </c>
      <c r="G16" s="655"/>
      <c r="H16" s="656"/>
      <c r="I16" s="645" t="s">
        <v>333</v>
      </c>
      <c r="J16" s="655"/>
      <c r="K16" s="656"/>
      <c r="L16" s="645" t="s">
        <v>334</v>
      </c>
      <c r="M16" s="655"/>
      <c r="N16" s="656"/>
      <c r="O16" s="646"/>
      <c r="P16" s="639"/>
      <c r="Q16" s="645" t="s">
        <v>335</v>
      </c>
      <c r="R16" s="655"/>
      <c r="S16" s="655"/>
      <c r="T16" s="25"/>
      <c r="U16" s="62"/>
      <c r="V16" s="62"/>
      <c r="W16" s="62"/>
      <c r="X16" s="62"/>
      <c r="Y16" s="66"/>
      <c r="Z16" s="645" t="s">
        <v>14</v>
      </c>
      <c r="AA16" s="62"/>
      <c r="AB16" s="66"/>
      <c r="AC16" s="639"/>
      <c r="AD16" s="645" t="s">
        <v>362</v>
      </c>
      <c r="AE16" s="62"/>
      <c r="AF16" s="66"/>
      <c r="AG16" s="645" t="s">
        <v>336</v>
      </c>
      <c r="AH16" s="62"/>
      <c r="AI16" s="66"/>
      <c r="AJ16" s="645" t="s">
        <v>337</v>
      </c>
      <c r="AK16" s="62"/>
      <c r="AL16" s="66"/>
      <c r="AM16" s="645" t="s">
        <v>338</v>
      </c>
      <c r="AN16" s="74"/>
      <c r="AO16" s="78"/>
      <c r="AP16" s="645" t="s">
        <v>339</v>
      </c>
      <c r="AQ16" s="62"/>
      <c r="AR16" s="66"/>
      <c r="AS16" s="645" t="s">
        <v>340</v>
      </c>
      <c r="AT16" s="62"/>
      <c r="AU16" s="66"/>
      <c r="AV16" s="639"/>
      <c r="AW16" s="645" t="s">
        <v>341</v>
      </c>
      <c r="AX16" s="62"/>
      <c r="AY16" s="66"/>
      <c r="AZ16" s="645" t="s">
        <v>363</v>
      </c>
      <c r="BA16" s="62"/>
      <c r="BB16" s="66"/>
      <c r="BC16" s="645" t="s">
        <v>343</v>
      </c>
      <c r="BD16" s="62"/>
      <c r="BE16" s="66"/>
      <c r="BF16" s="645" t="s">
        <v>344</v>
      </c>
      <c r="BG16" s="62"/>
      <c r="BH16" s="66"/>
      <c r="BI16" s="645" t="s">
        <v>345</v>
      </c>
      <c r="BJ16" s="62"/>
      <c r="BK16" s="66"/>
      <c r="BL16" s="645" t="s">
        <v>346</v>
      </c>
      <c r="BM16" s="62"/>
      <c r="BN16" s="66"/>
      <c r="BO16" s="645" t="s">
        <v>347</v>
      </c>
      <c r="BP16" s="62"/>
      <c r="BQ16" s="66"/>
      <c r="BR16" s="639"/>
      <c r="BS16" s="645" t="s">
        <v>348</v>
      </c>
      <c r="BT16" s="62"/>
      <c r="BU16" s="66"/>
      <c r="BV16" s="645" t="s">
        <v>349</v>
      </c>
      <c r="BW16" s="62"/>
      <c r="BX16" s="66"/>
      <c r="BY16" s="645" t="s">
        <v>350</v>
      </c>
      <c r="BZ16" s="62"/>
      <c r="CA16" s="66"/>
      <c r="CB16" s="645" t="s">
        <v>351</v>
      </c>
      <c r="CC16" s="62"/>
      <c r="CD16" s="66"/>
      <c r="CE16" s="645" t="s">
        <v>352</v>
      </c>
      <c r="CF16" s="62"/>
      <c r="CG16" s="66"/>
      <c r="CH16" s="645" t="s">
        <v>353</v>
      </c>
      <c r="CI16" s="62"/>
      <c r="CJ16" s="66"/>
      <c r="CK16" s="645" t="s">
        <v>354</v>
      </c>
      <c r="CL16" s="62"/>
      <c r="CM16" s="66"/>
      <c r="CN16" s="645" t="s">
        <v>355</v>
      </c>
      <c r="CO16" s="62"/>
      <c r="CP16" s="66"/>
      <c r="CQ16" s="645" t="s">
        <v>14</v>
      </c>
      <c r="CR16" s="62"/>
      <c r="CS16" s="66"/>
    </row>
    <row r="17" spans="1:97" s="3" customFormat="1" ht="15" customHeight="1">
      <c r="A17" s="646"/>
      <c r="B17" s="639"/>
      <c r="C17" s="681"/>
      <c r="D17" s="681"/>
      <c r="E17" s="681"/>
      <c r="F17" s="681"/>
      <c r="G17" s="680" t="s">
        <v>117</v>
      </c>
      <c r="H17" s="680" t="s">
        <v>119</v>
      </c>
      <c r="I17" s="681"/>
      <c r="J17" s="680" t="s">
        <v>117</v>
      </c>
      <c r="K17" s="680" t="s">
        <v>119</v>
      </c>
      <c r="L17" s="681"/>
      <c r="M17" s="680" t="s">
        <v>117</v>
      </c>
      <c r="N17" s="680" t="s">
        <v>119</v>
      </c>
      <c r="O17" s="646"/>
      <c r="P17" s="639"/>
      <c r="Q17" s="681"/>
      <c r="R17" s="680" t="s">
        <v>117</v>
      </c>
      <c r="S17" s="680" t="s">
        <v>119</v>
      </c>
      <c r="T17" s="645" t="s">
        <v>356</v>
      </c>
      <c r="U17" s="25"/>
      <c r="V17" s="55"/>
      <c r="W17" s="645" t="s">
        <v>357</v>
      </c>
      <c r="X17" s="25"/>
      <c r="Y17" s="55"/>
      <c r="Z17" s="646"/>
      <c r="AA17" s="639" t="s">
        <v>117</v>
      </c>
      <c r="AB17" s="639" t="s">
        <v>119</v>
      </c>
      <c r="AC17" s="639"/>
      <c r="AD17" s="646"/>
      <c r="AE17" s="639" t="s">
        <v>117</v>
      </c>
      <c r="AF17" s="639" t="s">
        <v>119</v>
      </c>
      <c r="AG17" s="646"/>
      <c r="AH17" s="639" t="s">
        <v>117</v>
      </c>
      <c r="AI17" s="639" t="s">
        <v>119</v>
      </c>
      <c r="AJ17" s="646"/>
      <c r="AK17" s="639" t="s">
        <v>117</v>
      </c>
      <c r="AL17" s="639" t="s">
        <v>119</v>
      </c>
      <c r="AM17" s="646"/>
      <c r="AN17" s="639" t="s">
        <v>117</v>
      </c>
      <c r="AO17" s="639" t="s">
        <v>119</v>
      </c>
      <c r="AP17" s="646"/>
      <c r="AQ17" s="639" t="s">
        <v>117</v>
      </c>
      <c r="AR17" s="639" t="s">
        <v>119</v>
      </c>
      <c r="AS17" s="646"/>
      <c r="AT17" s="639" t="s">
        <v>117</v>
      </c>
      <c r="AU17" s="639" t="s">
        <v>119</v>
      </c>
      <c r="AV17" s="639"/>
      <c r="AW17" s="646"/>
      <c r="AX17" s="639" t="s">
        <v>117</v>
      </c>
      <c r="AY17" s="639" t="s">
        <v>119</v>
      </c>
      <c r="AZ17" s="646"/>
      <c r="BA17" s="639" t="s">
        <v>117</v>
      </c>
      <c r="BB17" s="639" t="s">
        <v>119</v>
      </c>
      <c r="BC17" s="646"/>
      <c r="BD17" s="639" t="s">
        <v>117</v>
      </c>
      <c r="BE17" s="639" t="s">
        <v>119</v>
      </c>
      <c r="BF17" s="646"/>
      <c r="BG17" s="639" t="s">
        <v>117</v>
      </c>
      <c r="BH17" s="639" t="s">
        <v>119</v>
      </c>
      <c r="BI17" s="646"/>
      <c r="BJ17" s="639" t="s">
        <v>117</v>
      </c>
      <c r="BK17" s="639" t="s">
        <v>119</v>
      </c>
      <c r="BL17" s="646"/>
      <c r="BM17" s="639" t="s">
        <v>117</v>
      </c>
      <c r="BN17" s="639" t="s">
        <v>119</v>
      </c>
      <c r="BO17" s="646"/>
      <c r="BP17" s="639" t="s">
        <v>117</v>
      </c>
      <c r="BQ17" s="639" t="s">
        <v>119</v>
      </c>
      <c r="BR17" s="639"/>
      <c r="BS17" s="646"/>
      <c r="BT17" s="639" t="s">
        <v>117</v>
      </c>
      <c r="BU17" s="639" t="s">
        <v>119</v>
      </c>
      <c r="BV17" s="646"/>
      <c r="BW17" s="639" t="s">
        <v>117</v>
      </c>
      <c r="BX17" s="639" t="s">
        <v>119</v>
      </c>
      <c r="BY17" s="646"/>
      <c r="BZ17" s="639" t="s">
        <v>117</v>
      </c>
      <c r="CA17" s="639" t="s">
        <v>119</v>
      </c>
      <c r="CB17" s="646"/>
      <c r="CC17" s="639" t="s">
        <v>117</v>
      </c>
      <c r="CD17" s="639" t="s">
        <v>119</v>
      </c>
      <c r="CE17" s="646"/>
      <c r="CF17" s="639" t="s">
        <v>117</v>
      </c>
      <c r="CG17" s="639" t="s">
        <v>119</v>
      </c>
      <c r="CH17" s="646"/>
      <c r="CI17" s="639" t="s">
        <v>117</v>
      </c>
      <c r="CJ17" s="639" t="s">
        <v>119</v>
      </c>
      <c r="CK17" s="646"/>
      <c r="CL17" s="639" t="s">
        <v>117</v>
      </c>
      <c r="CM17" s="639" t="s">
        <v>119</v>
      </c>
      <c r="CN17" s="646"/>
      <c r="CO17" s="639" t="s">
        <v>117</v>
      </c>
      <c r="CP17" s="639" t="s">
        <v>119</v>
      </c>
      <c r="CQ17" s="646"/>
      <c r="CR17" s="639" t="s">
        <v>117</v>
      </c>
      <c r="CS17" s="639" t="s">
        <v>119</v>
      </c>
    </row>
    <row r="18" spans="1:97" s="3" customFormat="1">
      <c r="A18" s="647"/>
      <c r="B18" s="639"/>
      <c r="C18" s="648"/>
      <c r="D18" s="648"/>
      <c r="E18" s="648"/>
      <c r="F18" s="648"/>
      <c r="G18" s="648"/>
      <c r="H18" s="648"/>
      <c r="I18" s="648"/>
      <c r="J18" s="648"/>
      <c r="K18" s="681"/>
      <c r="L18" s="681"/>
      <c r="M18" s="648"/>
      <c r="N18" s="648"/>
      <c r="O18" s="647"/>
      <c r="P18" s="639"/>
      <c r="Q18" s="681"/>
      <c r="R18" s="681"/>
      <c r="S18" s="681"/>
      <c r="T18" s="681"/>
      <c r="U18" s="27" t="s">
        <v>117</v>
      </c>
      <c r="V18" s="27" t="s">
        <v>119</v>
      </c>
      <c r="W18" s="681"/>
      <c r="X18" s="27" t="s">
        <v>117</v>
      </c>
      <c r="Y18" s="27" t="s">
        <v>119</v>
      </c>
      <c r="Z18" s="647"/>
      <c r="AA18" s="639"/>
      <c r="AB18" s="639"/>
      <c r="AC18" s="639"/>
      <c r="AD18" s="646"/>
      <c r="AE18" s="680"/>
      <c r="AF18" s="639"/>
      <c r="AG18" s="647"/>
      <c r="AH18" s="639"/>
      <c r="AI18" s="639"/>
      <c r="AJ18" s="647"/>
      <c r="AK18" s="639"/>
      <c r="AL18" s="639"/>
      <c r="AM18" s="647"/>
      <c r="AN18" s="639"/>
      <c r="AO18" s="639"/>
      <c r="AP18" s="647"/>
      <c r="AQ18" s="639"/>
      <c r="AR18" s="639"/>
      <c r="AS18" s="647"/>
      <c r="AT18" s="639"/>
      <c r="AU18" s="639"/>
      <c r="AV18" s="639"/>
      <c r="AW18" s="647"/>
      <c r="AX18" s="639"/>
      <c r="AY18" s="639"/>
      <c r="AZ18" s="647"/>
      <c r="BA18" s="639"/>
      <c r="BB18" s="639"/>
      <c r="BC18" s="647"/>
      <c r="BD18" s="639"/>
      <c r="BE18" s="639"/>
      <c r="BF18" s="647"/>
      <c r="BG18" s="639"/>
      <c r="BH18" s="639"/>
      <c r="BI18" s="647"/>
      <c r="BJ18" s="639"/>
      <c r="BK18" s="639"/>
      <c r="BL18" s="647"/>
      <c r="BM18" s="639"/>
      <c r="BN18" s="639"/>
      <c r="BO18" s="647"/>
      <c r="BP18" s="639"/>
      <c r="BQ18" s="639"/>
      <c r="BR18" s="639"/>
      <c r="BS18" s="647"/>
      <c r="BT18" s="639"/>
      <c r="BU18" s="639"/>
      <c r="BV18" s="647"/>
      <c r="BW18" s="639"/>
      <c r="BX18" s="639"/>
      <c r="BY18" s="647"/>
      <c r="BZ18" s="639"/>
      <c r="CA18" s="639"/>
      <c r="CB18" s="647"/>
      <c r="CC18" s="639"/>
      <c r="CD18" s="639"/>
      <c r="CE18" s="647"/>
      <c r="CF18" s="639"/>
      <c r="CG18" s="639"/>
      <c r="CH18" s="647"/>
      <c r="CI18" s="639"/>
      <c r="CJ18" s="639"/>
      <c r="CK18" s="647"/>
      <c r="CL18" s="639"/>
      <c r="CM18" s="639"/>
      <c r="CN18" s="647"/>
      <c r="CO18" s="639"/>
      <c r="CP18" s="639"/>
      <c r="CQ18" s="647"/>
      <c r="CR18" s="639"/>
      <c r="CS18" s="639"/>
    </row>
    <row r="19" spans="1:97" s="3" customFormat="1" ht="19.5" customHeight="1">
      <c r="A19" s="28" t="s">
        <v>31</v>
      </c>
      <c r="B19" s="24" t="s">
        <v>32</v>
      </c>
      <c r="C19" s="29">
        <v>1</v>
      </c>
      <c r="D19" s="29">
        <v>2</v>
      </c>
      <c r="E19" s="29">
        <v>3</v>
      </c>
      <c r="F19" s="29">
        <v>4</v>
      </c>
      <c r="G19" s="29">
        <v>5</v>
      </c>
      <c r="H19" s="29">
        <v>6</v>
      </c>
      <c r="I19" s="29">
        <v>7</v>
      </c>
      <c r="J19" s="29">
        <v>8</v>
      </c>
      <c r="K19" s="24">
        <v>9</v>
      </c>
      <c r="L19" s="24">
        <v>10</v>
      </c>
      <c r="M19" s="24">
        <v>11</v>
      </c>
      <c r="N19" s="24">
        <v>12</v>
      </c>
      <c r="O19" s="28" t="s">
        <v>31</v>
      </c>
      <c r="P19" s="24" t="s">
        <v>32</v>
      </c>
      <c r="Q19" s="24">
        <v>13</v>
      </c>
      <c r="R19" s="24">
        <v>14</v>
      </c>
      <c r="S19" s="24">
        <v>15</v>
      </c>
      <c r="T19" s="24">
        <v>16</v>
      </c>
      <c r="U19" s="24">
        <v>17</v>
      </c>
      <c r="V19" s="24">
        <v>18</v>
      </c>
      <c r="W19" s="24">
        <v>19</v>
      </c>
      <c r="X19" s="24">
        <v>20</v>
      </c>
      <c r="Y19" s="24">
        <v>21</v>
      </c>
      <c r="Z19" s="24">
        <v>22</v>
      </c>
      <c r="AA19" s="24">
        <v>23</v>
      </c>
      <c r="AB19" s="24">
        <v>24</v>
      </c>
      <c r="AC19" s="24" t="s">
        <v>32</v>
      </c>
      <c r="AD19" s="24">
        <v>22</v>
      </c>
      <c r="AE19" s="24">
        <v>23</v>
      </c>
      <c r="AF19" s="29">
        <v>24</v>
      </c>
      <c r="AG19" s="29">
        <v>25</v>
      </c>
      <c r="AH19" s="29">
        <v>26</v>
      </c>
      <c r="AI19" s="29">
        <v>27</v>
      </c>
      <c r="AJ19" s="29">
        <v>28</v>
      </c>
      <c r="AK19" s="29">
        <v>29</v>
      </c>
      <c r="AL19" s="29">
        <v>30</v>
      </c>
      <c r="AM19" s="29">
        <v>31</v>
      </c>
      <c r="AN19" s="29">
        <v>32</v>
      </c>
      <c r="AO19" s="29">
        <v>33</v>
      </c>
      <c r="AP19" s="29">
        <v>34</v>
      </c>
      <c r="AQ19" s="29">
        <v>35</v>
      </c>
      <c r="AR19" s="29">
        <v>36</v>
      </c>
      <c r="AS19" s="29">
        <v>37</v>
      </c>
      <c r="AT19" s="29">
        <v>38</v>
      </c>
      <c r="AU19" s="29">
        <v>39</v>
      </c>
      <c r="AV19" s="24" t="s">
        <v>32</v>
      </c>
      <c r="AW19" s="29">
        <v>40</v>
      </c>
      <c r="AX19" s="29">
        <v>41</v>
      </c>
      <c r="AY19" s="29">
        <v>42</v>
      </c>
      <c r="AZ19" s="29">
        <v>43</v>
      </c>
      <c r="BA19" s="29">
        <v>44</v>
      </c>
      <c r="BB19" s="29">
        <v>45</v>
      </c>
      <c r="BC19" s="29">
        <v>46</v>
      </c>
      <c r="BD19" s="29">
        <v>47</v>
      </c>
      <c r="BE19" s="29">
        <v>48</v>
      </c>
      <c r="BF19" s="29">
        <v>49</v>
      </c>
      <c r="BG19" s="29">
        <v>50</v>
      </c>
      <c r="BH19" s="29">
        <v>51</v>
      </c>
      <c r="BI19" s="29">
        <v>52</v>
      </c>
      <c r="BJ19" s="29">
        <v>53</v>
      </c>
      <c r="BK19" s="29">
        <v>54</v>
      </c>
      <c r="BL19" s="29">
        <v>55</v>
      </c>
      <c r="BM19" s="29">
        <v>56</v>
      </c>
      <c r="BN19" s="29">
        <v>57</v>
      </c>
      <c r="BO19" s="29">
        <v>58</v>
      </c>
      <c r="BP19" s="29">
        <v>59</v>
      </c>
      <c r="BQ19" s="29">
        <v>60</v>
      </c>
      <c r="BR19" s="24" t="s">
        <v>32</v>
      </c>
      <c r="BS19" s="29">
        <v>61</v>
      </c>
      <c r="BT19" s="29">
        <v>62</v>
      </c>
      <c r="BU19" s="29">
        <v>63</v>
      </c>
      <c r="BV19" s="29">
        <v>64</v>
      </c>
      <c r="BW19" s="29">
        <v>65</v>
      </c>
      <c r="BX19" s="29">
        <v>66</v>
      </c>
      <c r="BY19" s="29">
        <v>67</v>
      </c>
      <c r="BZ19" s="29">
        <v>68</v>
      </c>
      <c r="CA19" s="29">
        <v>69</v>
      </c>
      <c r="CB19" s="29">
        <v>70</v>
      </c>
      <c r="CC19" s="29">
        <v>71</v>
      </c>
      <c r="CD19" s="29">
        <v>72</v>
      </c>
      <c r="CE19" s="29">
        <v>73</v>
      </c>
      <c r="CF19" s="29">
        <v>74</v>
      </c>
      <c r="CG19" s="29">
        <v>75</v>
      </c>
      <c r="CH19" s="29">
        <v>76</v>
      </c>
      <c r="CI19" s="29">
        <v>77</v>
      </c>
      <c r="CJ19" s="29">
        <v>78</v>
      </c>
      <c r="CK19" s="29">
        <v>79</v>
      </c>
      <c r="CL19" s="29">
        <v>80</v>
      </c>
      <c r="CM19" s="29">
        <v>81</v>
      </c>
      <c r="CN19" s="29">
        <v>82</v>
      </c>
      <c r="CO19" s="29">
        <v>83</v>
      </c>
      <c r="CP19" s="29">
        <v>84</v>
      </c>
      <c r="CQ19" s="29">
        <v>85</v>
      </c>
      <c r="CR19" s="29">
        <v>86</v>
      </c>
      <c r="CS19" s="29">
        <v>87</v>
      </c>
    </row>
    <row r="20" spans="1:97" s="4" customFormat="1" ht="25.5">
      <c r="A20" s="30" t="s">
        <v>364</v>
      </c>
      <c r="B20" s="31">
        <v>1</v>
      </c>
      <c r="C20" s="32">
        <v>3878</v>
      </c>
      <c r="D20" s="32">
        <v>1331</v>
      </c>
      <c r="E20" s="32">
        <v>2547</v>
      </c>
      <c r="F20" s="32">
        <v>75</v>
      </c>
      <c r="G20" s="32">
        <v>42</v>
      </c>
      <c r="H20" s="32">
        <v>33</v>
      </c>
      <c r="I20" s="32">
        <v>73</v>
      </c>
      <c r="J20" s="32">
        <v>14</v>
      </c>
      <c r="K20" s="32">
        <v>59</v>
      </c>
      <c r="L20" s="32">
        <v>106</v>
      </c>
      <c r="M20" s="32">
        <v>23</v>
      </c>
      <c r="N20" s="32">
        <v>83</v>
      </c>
      <c r="O20" s="30" t="s">
        <v>364</v>
      </c>
      <c r="P20" s="31">
        <v>1</v>
      </c>
      <c r="Q20" s="32">
        <v>2140</v>
      </c>
      <c r="R20" s="32">
        <v>749</v>
      </c>
      <c r="S20" s="32">
        <v>1391</v>
      </c>
      <c r="T20" s="32">
        <v>790</v>
      </c>
      <c r="U20" s="32">
        <v>145</v>
      </c>
      <c r="V20" s="32">
        <v>645</v>
      </c>
      <c r="W20" s="32">
        <v>1350</v>
      </c>
      <c r="X20" s="32">
        <v>604</v>
      </c>
      <c r="Y20" s="32">
        <v>746</v>
      </c>
      <c r="Z20" s="32">
        <v>1484</v>
      </c>
      <c r="AA20" s="32">
        <v>503</v>
      </c>
      <c r="AB20" s="32">
        <v>981</v>
      </c>
      <c r="AC20" s="31">
        <v>1</v>
      </c>
      <c r="AD20" s="67"/>
      <c r="AE20" s="67"/>
      <c r="AF20" s="67"/>
      <c r="AG20" s="67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31">
        <v>1</v>
      </c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31">
        <v>1</v>
      </c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</row>
    <row r="21" spans="1:97" s="4" customFormat="1" ht="15.75" customHeight="1">
      <c r="A21" s="33" t="s">
        <v>365</v>
      </c>
      <c r="B21" s="31">
        <v>2</v>
      </c>
      <c r="C21" s="32">
        <v>160</v>
      </c>
      <c r="D21" s="32">
        <v>54</v>
      </c>
      <c r="E21" s="32">
        <v>106</v>
      </c>
      <c r="F21" s="32">
        <v>1</v>
      </c>
      <c r="G21" s="31">
        <v>1</v>
      </c>
      <c r="H21" s="31">
        <v>0</v>
      </c>
      <c r="I21" s="32">
        <v>1</v>
      </c>
      <c r="J21" s="31">
        <v>0</v>
      </c>
      <c r="K21" s="31">
        <v>1</v>
      </c>
      <c r="L21" s="32">
        <v>3</v>
      </c>
      <c r="M21" s="31">
        <v>1</v>
      </c>
      <c r="N21" s="31">
        <v>2</v>
      </c>
      <c r="O21" s="33" t="s">
        <v>365</v>
      </c>
      <c r="P21" s="31">
        <v>2</v>
      </c>
      <c r="Q21" s="32">
        <v>69</v>
      </c>
      <c r="R21" s="32">
        <v>25</v>
      </c>
      <c r="S21" s="32">
        <v>44</v>
      </c>
      <c r="T21" s="32">
        <v>26</v>
      </c>
      <c r="U21" s="31">
        <v>5</v>
      </c>
      <c r="V21" s="31">
        <v>21</v>
      </c>
      <c r="W21" s="32">
        <v>43</v>
      </c>
      <c r="X21" s="31">
        <v>20</v>
      </c>
      <c r="Y21" s="31">
        <v>23</v>
      </c>
      <c r="Z21" s="68">
        <v>86</v>
      </c>
      <c r="AA21" s="68">
        <v>27</v>
      </c>
      <c r="AB21" s="68">
        <v>59</v>
      </c>
      <c r="AC21" s="31">
        <v>2</v>
      </c>
      <c r="AD21" s="67"/>
      <c r="AE21" s="67"/>
      <c r="AF21" s="67"/>
      <c r="AG21" s="67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31">
        <v>2</v>
      </c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31">
        <v>2</v>
      </c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</row>
    <row r="22" spans="1:97" s="4" customFormat="1" ht="15.75" customHeight="1">
      <c r="A22" s="33" t="s">
        <v>366</v>
      </c>
      <c r="B22" s="31">
        <v>3</v>
      </c>
      <c r="C22" s="32">
        <v>838</v>
      </c>
      <c r="D22" s="32">
        <v>294</v>
      </c>
      <c r="E22" s="32">
        <v>544</v>
      </c>
      <c r="F22" s="32">
        <v>2</v>
      </c>
      <c r="G22" s="31">
        <v>1</v>
      </c>
      <c r="H22" s="31">
        <v>1</v>
      </c>
      <c r="I22" s="32">
        <v>4</v>
      </c>
      <c r="J22" s="31">
        <v>1</v>
      </c>
      <c r="K22" s="31">
        <v>3</v>
      </c>
      <c r="L22" s="32">
        <v>7</v>
      </c>
      <c r="M22" s="31">
        <v>1</v>
      </c>
      <c r="N22" s="31">
        <v>6</v>
      </c>
      <c r="O22" s="33" t="s">
        <v>366</v>
      </c>
      <c r="P22" s="31">
        <v>3</v>
      </c>
      <c r="Q22" s="32">
        <v>451</v>
      </c>
      <c r="R22" s="32">
        <v>175</v>
      </c>
      <c r="S22" s="32">
        <v>276</v>
      </c>
      <c r="T22" s="32">
        <v>161</v>
      </c>
      <c r="U22" s="31">
        <v>32</v>
      </c>
      <c r="V22" s="31">
        <v>129</v>
      </c>
      <c r="W22" s="32">
        <v>290</v>
      </c>
      <c r="X22" s="31">
        <v>143</v>
      </c>
      <c r="Y22" s="31">
        <v>147</v>
      </c>
      <c r="Z22" s="68">
        <v>374</v>
      </c>
      <c r="AA22" s="68">
        <v>116</v>
      </c>
      <c r="AB22" s="68">
        <v>258</v>
      </c>
      <c r="AC22" s="31">
        <v>3</v>
      </c>
      <c r="AD22" s="67"/>
      <c r="AE22" s="67"/>
      <c r="AF22" s="67"/>
      <c r="AG22" s="67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31">
        <v>3</v>
      </c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31">
        <v>3</v>
      </c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</row>
    <row r="23" spans="1:97" s="4" customFormat="1" ht="15.75" customHeight="1">
      <c r="A23" s="33" t="s">
        <v>367</v>
      </c>
      <c r="B23" s="31">
        <v>4</v>
      </c>
      <c r="C23" s="32">
        <v>667</v>
      </c>
      <c r="D23" s="32">
        <v>239</v>
      </c>
      <c r="E23" s="32">
        <v>428</v>
      </c>
      <c r="F23" s="32">
        <v>2</v>
      </c>
      <c r="G23" s="31">
        <v>2</v>
      </c>
      <c r="H23" s="31">
        <v>0</v>
      </c>
      <c r="I23" s="32">
        <v>6</v>
      </c>
      <c r="J23" s="31">
        <v>1</v>
      </c>
      <c r="K23" s="31">
        <v>5</v>
      </c>
      <c r="L23" s="32">
        <v>13</v>
      </c>
      <c r="M23" s="31">
        <v>4</v>
      </c>
      <c r="N23" s="31">
        <v>9</v>
      </c>
      <c r="O23" s="33" t="s">
        <v>367</v>
      </c>
      <c r="P23" s="31">
        <v>4</v>
      </c>
      <c r="Q23" s="32">
        <v>398</v>
      </c>
      <c r="R23" s="32">
        <v>150</v>
      </c>
      <c r="S23" s="32">
        <v>248</v>
      </c>
      <c r="T23" s="32">
        <v>142</v>
      </c>
      <c r="U23" s="31">
        <v>26</v>
      </c>
      <c r="V23" s="31">
        <v>116</v>
      </c>
      <c r="W23" s="32">
        <v>256</v>
      </c>
      <c r="X23" s="31">
        <v>124</v>
      </c>
      <c r="Y23" s="31">
        <v>132</v>
      </c>
      <c r="Z23" s="68">
        <v>248</v>
      </c>
      <c r="AA23" s="68">
        <v>82</v>
      </c>
      <c r="AB23" s="68">
        <v>166</v>
      </c>
      <c r="AC23" s="31">
        <v>4</v>
      </c>
      <c r="AD23" s="67"/>
      <c r="AE23" s="67"/>
      <c r="AF23" s="67"/>
      <c r="AG23" s="67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31">
        <v>4</v>
      </c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31">
        <v>4</v>
      </c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</row>
    <row r="24" spans="1:97" s="4" customFormat="1" ht="15.75" customHeight="1">
      <c r="A24" s="34" t="s">
        <v>368</v>
      </c>
      <c r="B24" s="31">
        <v>5</v>
      </c>
      <c r="C24" s="32">
        <v>742</v>
      </c>
      <c r="D24" s="32">
        <v>254</v>
      </c>
      <c r="E24" s="32">
        <v>488</v>
      </c>
      <c r="F24" s="32">
        <v>9</v>
      </c>
      <c r="G24" s="31">
        <v>6</v>
      </c>
      <c r="H24" s="31">
        <v>3</v>
      </c>
      <c r="I24" s="32">
        <v>15</v>
      </c>
      <c r="J24" s="31">
        <v>5</v>
      </c>
      <c r="K24" s="31">
        <v>10</v>
      </c>
      <c r="L24" s="32">
        <v>26</v>
      </c>
      <c r="M24" s="31">
        <v>6</v>
      </c>
      <c r="N24" s="31">
        <v>20</v>
      </c>
      <c r="O24" s="34" t="s">
        <v>368</v>
      </c>
      <c r="P24" s="31">
        <v>5</v>
      </c>
      <c r="Q24" s="32">
        <v>412</v>
      </c>
      <c r="R24" s="32">
        <v>146</v>
      </c>
      <c r="S24" s="32">
        <v>266</v>
      </c>
      <c r="T24" s="32">
        <v>144</v>
      </c>
      <c r="U24" s="31">
        <v>32</v>
      </c>
      <c r="V24" s="31">
        <v>112</v>
      </c>
      <c r="W24" s="32">
        <v>268</v>
      </c>
      <c r="X24" s="31">
        <v>114</v>
      </c>
      <c r="Y24" s="31">
        <v>154</v>
      </c>
      <c r="Z24" s="68">
        <v>280</v>
      </c>
      <c r="AA24" s="68">
        <v>91</v>
      </c>
      <c r="AB24" s="68">
        <v>189</v>
      </c>
      <c r="AC24" s="31">
        <v>5</v>
      </c>
      <c r="AD24" s="67"/>
      <c r="AE24" s="67"/>
      <c r="AF24" s="67"/>
      <c r="AG24" s="67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31">
        <v>5</v>
      </c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31">
        <v>5</v>
      </c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</row>
    <row r="25" spans="1:97" s="4" customFormat="1" ht="15.75" customHeight="1">
      <c r="A25" s="34" t="s">
        <v>369</v>
      </c>
      <c r="B25" s="31">
        <v>6</v>
      </c>
      <c r="C25" s="32">
        <v>641</v>
      </c>
      <c r="D25" s="32">
        <v>180</v>
      </c>
      <c r="E25" s="32">
        <v>461</v>
      </c>
      <c r="F25" s="32">
        <v>18</v>
      </c>
      <c r="G25" s="31">
        <v>10</v>
      </c>
      <c r="H25" s="31">
        <v>8</v>
      </c>
      <c r="I25" s="32">
        <v>13</v>
      </c>
      <c r="J25" s="31">
        <v>1</v>
      </c>
      <c r="K25" s="31">
        <v>12</v>
      </c>
      <c r="L25" s="32">
        <v>24</v>
      </c>
      <c r="M25" s="31">
        <v>7</v>
      </c>
      <c r="N25" s="31">
        <v>17</v>
      </c>
      <c r="O25" s="34" t="s">
        <v>369</v>
      </c>
      <c r="P25" s="31">
        <v>6</v>
      </c>
      <c r="Q25" s="32">
        <v>396</v>
      </c>
      <c r="R25" s="32">
        <v>110</v>
      </c>
      <c r="S25" s="32">
        <v>286</v>
      </c>
      <c r="T25" s="32">
        <v>179</v>
      </c>
      <c r="U25" s="31">
        <v>27</v>
      </c>
      <c r="V25" s="31">
        <v>152</v>
      </c>
      <c r="W25" s="32">
        <v>217</v>
      </c>
      <c r="X25" s="31">
        <v>83</v>
      </c>
      <c r="Y25" s="31">
        <v>134</v>
      </c>
      <c r="Z25" s="68">
        <v>190</v>
      </c>
      <c r="AA25" s="68">
        <v>52</v>
      </c>
      <c r="AB25" s="68">
        <v>138</v>
      </c>
      <c r="AC25" s="31">
        <v>6</v>
      </c>
      <c r="AD25" s="67"/>
      <c r="AE25" s="67"/>
      <c r="AF25" s="67"/>
      <c r="AG25" s="67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31">
        <v>6</v>
      </c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31">
        <v>6</v>
      </c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</row>
    <row r="26" spans="1:97" s="4" customFormat="1" ht="15.75" customHeight="1">
      <c r="A26" s="34" t="s">
        <v>370</v>
      </c>
      <c r="B26" s="31">
        <v>7</v>
      </c>
      <c r="C26" s="32">
        <v>375</v>
      </c>
      <c r="D26" s="32">
        <v>112</v>
      </c>
      <c r="E26" s="32">
        <v>263</v>
      </c>
      <c r="F26" s="32">
        <v>15</v>
      </c>
      <c r="G26" s="31">
        <v>6</v>
      </c>
      <c r="H26" s="31">
        <v>9</v>
      </c>
      <c r="I26" s="32">
        <v>11</v>
      </c>
      <c r="J26" s="31">
        <v>2</v>
      </c>
      <c r="K26" s="31">
        <v>9</v>
      </c>
      <c r="L26" s="32">
        <v>24</v>
      </c>
      <c r="M26" s="31">
        <v>2</v>
      </c>
      <c r="N26" s="31">
        <v>22</v>
      </c>
      <c r="O26" s="34" t="s">
        <v>370</v>
      </c>
      <c r="P26" s="31">
        <v>7</v>
      </c>
      <c r="Q26" s="32">
        <v>200</v>
      </c>
      <c r="R26" s="32">
        <v>57</v>
      </c>
      <c r="S26" s="32">
        <v>143</v>
      </c>
      <c r="T26" s="32">
        <v>79</v>
      </c>
      <c r="U26" s="31">
        <v>11</v>
      </c>
      <c r="V26" s="31">
        <v>68</v>
      </c>
      <c r="W26" s="32">
        <v>121</v>
      </c>
      <c r="X26" s="31">
        <v>46</v>
      </c>
      <c r="Y26" s="31">
        <v>75</v>
      </c>
      <c r="Z26" s="68">
        <v>125</v>
      </c>
      <c r="AA26" s="68">
        <v>45</v>
      </c>
      <c r="AB26" s="68">
        <v>80</v>
      </c>
      <c r="AC26" s="31">
        <v>7</v>
      </c>
      <c r="AD26" s="67"/>
      <c r="AE26" s="67"/>
      <c r="AF26" s="67"/>
      <c r="AG26" s="67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31">
        <v>7</v>
      </c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31">
        <v>7</v>
      </c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</row>
    <row r="27" spans="1:97" s="4" customFormat="1" ht="15.75" customHeight="1">
      <c r="A27" s="34" t="s">
        <v>371</v>
      </c>
      <c r="B27" s="31">
        <v>8</v>
      </c>
      <c r="C27" s="32">
        <v>455</v>
      </c>
      <c r="D27" s="32">
        <v>198</v>
      </c>
      <c r="E27" s="32">
        <v>257</v>
      </c>
      <c r="F27" s="32">
        <v>28</v>
      </c>
      <c r="G27" s="31">
        <v>16</v>
      </c>
      <c r="H27" s="31">
        <v>12</v>
      </c>
      <c r="I27" s="32">
        <v>23</v>
      </c>
      <c r="J27" s="31">
        <v>4</v>
      </c>
      <c r="K27" s="31">
        <v>19</v>
      </c>
      <c r="L27" s="32">
        <v>9</v>
      </c>
      <c r="M27" s="31">
        <v>2</v>
      </c>
      <c r="N27" s="31">
        <v>7</v>
      </c>
      <c r="O27" s="34" t="s">
        <v>371</v>
      </c>
      <c r="P27" s="31">
        <v>8</v>
      </c>
      <c r="Q27" s="32">
        <v>214</v>
      </c>
      <c r="R27" s="32">
        <v>86</v>
      </c>
      <c r="S27" s="32">
        <v>128</v>
      </c>
      <c r="T27" s="32">
        <v>59</v>
      </c>
      <c r="U27" s="31">
        <v>12</v>
      </c>
      <c r="V27" s="31">
        <v>47</v>
      </c>
      <c r="W27" s="32">
        <v>155</v>
      </c>
      <c r="X27" s="31">
        <v>74</v>
      </c>
      <c r="Y27" s="31">
        <v>81</v>
      </c>
      <c r="Z27" s="68">
        <v>181</v>
      </c>
      <c r="AA27" s="68">
        <v>90</v>
      </c>
      <c r="AB27" s="68">
        <v>91</v>
      </c>
      <c r="AC27" s="31">
        <v>8</v>
      </c>
      <c r="AD27" s="67"/>
      <c r="AE27" s="67"/>
      <c r="AF27" s="67"/>
      <c r="AG27" s="67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31">
        <v>8</v>
      </c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31">
        <v>8</v>
      </c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</row>
    <row r="28" spans="1:97" s="4" customFormat="1" ht="25.5">
      <c r="A28" s="35" t="s">
        <v>372</v>
      </c>
      <c r="B28" s="31">
        <v>9</v>
      </c>
      <c r="C28" s="32">
        <v>3878</v>
      </c>
      <c r="D28" s="32">
        <v>1331</v>
      </c>
      <c r="E28" s="32">
        <v>2547</v>
      </c>
      <c r="F28" s="32">
        <v>75</v>
      </c>
      <c r="G28" s="32">
        <v>42</v>
      </c>
      <c r="H28" s="32">
        <v>33</v>
      </c>
      <c r="I28" s="32">
        <v>73</v>
      </c>
      <c r="J28" s="32">
        <v>14</v>
      </c>
      <c r="K28" s="32">
        <v>59</v>
      </c>
      <c r="L28" s="32">
        <v>106</v>
      </c>
      <c r="M28" s="32">
        <v>23</v>
      </c>
      <c r="N28" s="32">
        <v>83</v>
      </c>
      <c r="O28" s="35" t="s">
        <v>372</v>
      </c>
      <c r="P28" s="31">
        <v>9</v>
      </c>
      <c r="Q28" s="32">
        <v>2140</v>
      </c>
      <c r="R28" s="32">
        <v>749</v>
      </c>
      <c r="S28" s="32">
        <v>1391</v>
      </c>
      <c r="T28" s="32">
        <v>790</v>
      </c>
      <c r="U28" s="32">
        <v>145</v>
      </c>
      <c r="V28" s="32">
        <v>645</v>
      </c>
      <c r="W28" s="37">
        <v>1350</v>
      </c>
      <c r="X28" s="32">
        <v>604</v>
      </c>
      <c r="Y28" s="32">
        <v>746</v>
      </c>
      <c r="Z28" s="32">
        <v>1484</v>
      </c>
      <c r="AA28" s="32">
        <v>503</v>
      </c>
      <c r="AB28" s="32">
        <v>981</v>
      </c>
      <c r="AC28" s="31">
        <v>9</v>
      </c>
      <c r="AD28" s="67"/>
      <c r="AE28" s="67"/>
      <c r="AF28" s="67"/>
      <c r="AG28" s="67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31">
        <v>9</v>
      </c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31">
        <v>9</v>
      </c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</row>
    <row r="29" spans="1:97" s="4" customFormat="1" ht="15.75" customHeight="1">
      <c r="A29" s="34" t="s">
        <v>373</v>
      </c>
      <c r="B29" s="31">
        <v>10</v>
      </c>
      <c r="C29" s="32">
        <v>442</v>
      </c>
      <c r="D29" s="32">
        <v>164</v>
      </c>
      <c r="E29" s="32">
        <v>278</v>
      </c>
      <c r="F29" s="32">
        <v>1</v>
      </c>
      <c r="G29" s="31">
        <v>1</v>
      </c>
      <c r="H29" s="31">
        <v>0</v>
      </c>
      <c r="I29" s="32">
        <v>5</v>
      </c>
      <c r="J29" s="31">
        <v>1</v>
      </c>
      <c r="K29" s="31">
        <v>4</v>
      </c>
      <c r="L29" s="32">
        <v>5</v>
      </c>
      <c r="M29" s="31">
        <v>1</v>
      </c>
      <c r="N29" s="31">
        <v>4</v>
      </c>
      <c r="O29" s="34" t="s">
        <v>373</v>
      </c>
      <c r="P29" s="31">
        <v>10</v>
      </c>
      <c r="Q29" s="32">
        <v>312</v>
      </c>
      <c r="R29" s="32">
        <v>126</v>
      </c>
      <c r="S29" s="32">
        <v>186</v>
      </c>
      <c r="T29" s="32">
        <v>129</v>
      </c>
      <c r="U29" s="31">
        <v>25</v>
      </c>
      <c r="V29" s="31">
        <v>104</v>
      </c>
      <c r="W29" s="32">
        <v>183</v>
      </c>
      <c r="X29" s="31">
        <v>101</v>
      </c>
      <c r="Y29" s="31">
        <v>82</v>
      </c>
      <c r="Z29" s="68">
        <v>119</v>
      </c>
      <c r="AA29" s="68">
        <v>35</v>
      </c>
      <c r="AB29" s="68">
        <v>84</v>
      </c>
      <c r="AC29" s="31">
        <v>10</v>
      </c>
      <c r="AD29" s="67"/>
      <c r="AE29" s="67"/>
      <c r="AF29" s="67"/>
      <c r="AG29" s="67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31">
        <v>10</v>
      </c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31">
        <v>10</v>
      </c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</row>
    <row r="30" spans="1:97" s="4" customFormat="1" ht="15.75" customHeight="1">
      <c r="A30" s="34" t="s">
        <v>374</v>
      </c>
      <c r="B30" s="31">
        <v>11</v>
      </c>
      <c r="C30" s="32">
        <v>1355</v>
      </c>
      <c r="D30" s="32">
        <v>490</v>
      </c>
      <c r="E30" s="32">
        <v>865</v>
      </c>
      <c r="F30" s="32">
        <v>13</v>
      </c>
      <c r="G30" s="31">
        <v>10</v>
      </c>
      <c r="H30" s="31">
        <v>3</v>
      </c>
      <c r="I30" s="32">
        <v>18</v>
      </c>
      <c r="J30" s="31">
        <v>5</v>
      </c>
      <c r="K30" s="31">
        <v>13</v>
      </c>
      <c r="L30" s="32">
        <v>29</v>
      </c>
      <c r="M30" s="31">
        <v>11</v>
      </c>
      <c r="N30" s="31">
        <v>18</v>
      </c>
      <c r="O30" s="34" t="s">
        <v>374</v>
      </c>
      <c r="P30" s="31">
        <v>11</v>
      </c>
      <c r="Q30" s="32">
        <v>863</v>
      </c>
      <c r="R30" s="32">
        <v>325</v>
      </c>
      <c r="S30" s="32">
        <v>538</v>
      </c>
      <c r="T30" s="32">
        <v>302</v>
      </c>
      <c r="U30" s="31">
        <v>61</v>
      </c>
      <c r="V30" s="31">
        <v>241</v>
      </c>
      <c r="W30" s="32">
        <v>561</v>
      </c>
      <c r="X30" s="31">
        <v>264</v>
      </c>
      <c r="Y30" s="31">
        <v>297</v>
      </c>
      <c r="Z30" s="68">
        <v>432</v>
      </c>
      <c r="AA30" s="68">
        <v>139</v>
      </c>
      <c r="AB30" s="68">
        <v>293</v>
      </c>
      <c r="AC30" s="31">
        <v>11</v>
      </c>
      <c r="AD30" s="67"/>
      <c r="AE30" s="67"/>
      <c r="AF30" s="67"/>
      <c r="AG30" s="67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31">
        <v>11</v>
      </c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31">
        <v>11</v>
      </c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</row>
    <row r="31" spans="1:97" s="4" customFormat="1" ht="15.75" customHeight="1">
      <c r="A31" s="34" t="s">
        <v>375</v>
      </c>
      <c r="B31" s="31">
        <v>12</v>
      </c>
      <c r="C31" s="32">
        <v>1249</v>
      </c>
      <c r="D31" s="32">
        <v>329</v>
      </c>
      <c r="E31" s="32">
        <v>920</v>
      </c>
      <c r="F31" s="32">
        <v>27</v>
      </c>
      <c r="G31" s="31">
        <v>13</v>
      </c>
      <c r="H31" s="31">
        <v>14</v>
      </c>
      <c r="I31" s="32">
        <v>31</v>
      </c>
      <c r="J31" s="31">
        <v>6</v>
      </c>
      <c r="K31" s="31">
        <v>25</v>
      </c>
      <c r="L31" s="32">
        <v>54</v>
      </c>
      <c r="M31" s="31">
        <v>8</v>
      </c>
      <c r="N31" s="31">
        <v>46</v>
      </c>
      <c r="O31" s="34" t="s">
        <v>375</v>
      </c>
      <c r="P31" s="31">
        <v>12</v>
      </c>
      <c r="Q31" s="32">
        <v>641</v>
      </c>
      <c r="R31" s="32">
        <v>173</v>
      </c>
      <c r="S31" s="32">
        <v>468</v>
      </c>
      <c r="T31" s="32">
        <v>272</v>
      </c>
      <c r="U31" s="31">
        <v>46</v>
      </c>
      <c r="V31" s="31">
        <v>226</v>
      </c>
      <c r="W31" s="32">
        <v>369</v>
      </c>
      <c r="X31" s="31">
        <v>127</v>
      </c>
      <c r="Y31" s="31">
        <v>242</v>
      </c>
      <c r="Z31" s="68">
        <v>496</v>
      </c>
      <c r="AA31" s="68">
        <v>129</v>
      </c>
      <c r="AB31" s="68">
        <v>367</v>
      </c>
      <c r="AC31" s="31">
        <v>12</v>
      </c>
      <c r="AD31" s="67"/>
      <c r="AE31" s="67"/>
      <c r="AF31" s="67"/>
      <c r="AG31" s="67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31">
        <v>12</v>
      </c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31">
        <v>12</v>
      </c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</row>
    <row r="32" spans="1:97" s="4" customFormat="1" ht="15.75" customHeight="1">
      <c r="A32" s="34" t="s">
        <v>376</v>
      </c>
      <c r="B32" s="31">
        <v>13</v>
      </c>
      <c r="C32" s="32">
        <v>661</v>
      </c>
      <c r="D32" s="32">
        <v>256</v>
      </c>
      <c r="E32" s="32">
        <v>405</v>
      </c>
      <c r="F32" s="32">
        <v>21</v>
      </c>
      <c r="G32" s="31">
        <v>9</v>
      </c>
      <c r="H32" s="31">
        <v>12</v>
      </c>
      <c r="I32" s="32">
        <v>14</v>
      </c>
      <c r="J32" s="31">
        <v>1</v>
      </c>
      <c r="K32" s="31">
        <v>13</v>
      </c>
      <c r="L32" s="32">
        <v>16</v>
      </c>
      <c r="M32" s="31">
        <v>3</v>
      </c>
      <c r="N32" s="31">
        <v>13</v>
      </c>
      <c r="O32" s="34" t="s">
        <v>376</v>
      </c>
      <c r="P32" s="31">
        <v>13</v>
      </c>
      <c r="Q32" s="32">
        <v>249</v>
      </c>
      <c r="R32" s="32">
        <v>86</v>
      </c>
      <c r="S32" s="32">
        <v>163</v>
      </c>
      <c r="T32" s="32">
        <v>71</v>
      </c>
      <c r="U32" s="31">
        <v>10</v>
      </c>
      <c r="V32" s="31">
        <v>61</v>
      </c>
      <c r="W32" s="32">
        <v>178</v>
      </c>
      <c r="X32" s="31">
        <v>76</v>
      </c>
      <c r="Y32" s="31">
        <v>102</v>
      </c>
      <c r="Z32" s="68">
        <v>361</v>
      </c>
      <c r="AA32" s="68">
        <v>157</v>
      </c>
      <c r="AB32" s="68">
        <v>204</v>
      </c>
      <c r="AC32" s="31">
        <v>13</v>
      </c>
      <c r="AD32" s="67"/>
      <c r="AE32" s="67"/>
      <c r="AF32" s="67"/>
      <c r="AG32" s="67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31">
        <v>13</v>
      </c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31">
        <v>13</v>
      </c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</row>
    <row r="33" spans="1:98" s="4" customFormat="1" ht="15.75" customHeight="1">
      <c r="A33" s="34" t="s">
        <v>377</v>
      </c>
      <c r="B33" s="31">
        <v>14</v>
      </c>
      <c r="C33" s="32">
        <v>171</v>
      </c>
      <c r="D33" s="32">
        <v>92</v>
      </c>
      <c r="E33" s="32">
        <v>79</v>
      </c>
      <c r="F33" s="32">
        <v>13</v>
      </c>
      <c r="G33" s="31">
        <v>9</v>
      </c>
      <c r="H33" s="31">
        <v>4</v>
      </c>
      <c r="I33" s="32">
        <v>5</v>
      </c>
      <c r="J33" s="31">
        <v>1</v>
      </c>
      <c r="K33" s="31">
        <v>4</v>
      </c>
      <c r="L33" s="32">
        <v>2</v>
      </c>
      <c r="M33" s="31">
        <v>0</v>
      </c>
      <c r="N33" s="31">
        <v>2</v>
      </c>
      <c r="O33" s="34" t="s">
        <v>377</v>
      </c>
      <c r="P33" s="31">
        <v>14</v>
      </c>
      <c r="Q33" s="32">
        <v>75</v>
      </c>
      <c r="R33" s="32">
        <v>39</v>
      </c>
      <c r="S33" s="32">
        <v>36</v>
      </c>
      <c r="T33" s="32">
        <v>16</v>
      </c>
      <c r="U33" s="31">
        <v>3</v>
      </c>
      <c r="V33" s="31">
        <v>13</v>
      </c>
      <c r="W33" s="32">
        <v>59</v>
      </c>
      <c r="X33" s="31">
        <v>36</v>
      </c>
      <c r="Y33" s="31">
        <v>23</v>
      </c>
      <c r="Z33" s="68">
        <v>76</v>
      </c>
      <c r="AA33" s="68">
        <v>43</v>
      </c>
      <c r="AB33" s="68">
        <v>33</v>
      </c>
      <c r="AC33" s="31">
        <v>14</v>
      </c>
      <c r="AD33" s="67"/>
      <c r="AE33" s="67"/>
      <c r="AF33" s="67"/>
      <c r="AG33" s="67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31">
        <v>14</v>
      </c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31">
        <v>14</v>
      </c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</row>
    <row r="34" spans="1:98" s="4" customFormat="1" ht="25.5">
      <c r="A34" s="30" t="s">
        <v>378</v>
      </c>
      <c r="B34" s="36">
        <v>15</v>
      </c>
      <c r="C34" s="32">
        <v>3878</v>
      </c>
      <c r="D34" s="32">
        <v>1331</v>
      </c>
      <c r="E34" s="32">
        <v>2547</v>
      </c>
      <c r="F34" s="37">
        <v>75</v>
      </c>
      <c r="G34" s="37">
        <v>42</v>
      </c>
      <c r="H34" s="37">
        <v>33</v>
      </c>
      <c r="I34" s="37">
        <v>73</v>
      </c>
      <c r="J34" s="37">
        <v>14</v>
      </c>
      <c r="K34" s="37">
        <v>59</v>
      </c>
      <c r="L34" s="37">
        <v>106</v>
      </c>
      <c r="M34" s="37">
        <v>23</v>
      </c>
      <c r="N34" s="37">
        <v>83</v>
      </c>
      <c r="O34" s="30" t="s">
        <v>378</v>
      </c>
      <c r="P34" s="36">
        <v>15</v>
      </c>
      <c r="Q34" s="37">
        <v>2140</v>
      </c>
      <c r="R34" s="37">
        <v>749</v>
      </c>
      <c r="S34" s="37">
        <v>1391</v>
      </c>
      <c r="T34" s="37">
        <v>790</v>
      </c>
      <c r="U34" s="37">
        <v>145</v>
      </c>
      <c r="V34" s="37">
        <v>645</v>
      </c>
      <c r="W34" s="32">
        <v>1350</v>
      </c>
      <c r="X34" s="37">
        <v>604</v>
      </c>
      <c r="Y34" s="37">
        <v>746</v>
      </c>
      <c r="Z34" s="68">
        <v>1484</v>
      </c>
      <c r="AA34" s="68">
        <v>503</v>
      </c>
      <c r="AB34" s="68">
        <v>981</v>
      </c>
      <c r="AC34" s="36">
        <v>15</v>
      </c>
      <c r="AD34" s="67"/>
      <c r="AE34" s="67"/>
      <c r="AF34" s="67"/>
      <c r="AG34" s="67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36">
        <v>15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36">
        <v>15</v>
      </c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</row>
    <row r="35" spans="1:98" s="4" customFormat="1" ht="15.75" customHeight="1">
      <c r="A35" s="38" t="s">
        <v>379</v>
      </c>
      <c r="B35" s="36">
        <v>16</v>
      </c>
      <c r="C35" s="32">
        <v>38</v>
      </c>
      <c r="D35" s="32">
        <v>19</v>
      </c>
      <c r="E35" s="32">
        <v>19</v>
      </c>
      <c r="F35" s="32">
        <v>8</v>
      </c>
      <c r="G35" s="36">
        <v>5</v>
      </c>
      <c r="H35" s="31">
        <v>3</v>
      </c>
      <c r="I35" s="32">
        <v>1</v>
      </c>
      <c r="J35" s="31">
        <v>0</v>
      </c>
      <c r="K35" s="31">
        <v>1</v>
      </c>
      <c r="L35" s="32">
        <v>1</v>
      </c>
      <c r="M35" s="57">
        <v>0</v>
      </c>
      <c r="N35" s="57">
        <v>1</v>
      </c>
      <c r="O35" s="38" t="s">
        <v>379</v>
      </c>
      <c r="P35" s="36">
        <v>16</v>
      </c>
      <c r="Q35" s="32">
        <v>26</v>
      </c>
      <c r="R35" s="32">
        <v>13</v>
      </c>
      <c r="S35" s="32">
        <v>13</v>
      </c>
      <c r="T35" s="32">
        <v>7</v>
      </c>
      <c r="U35" s="31">
        <v>1</v>
      </c>
      <c r="V35" s="31">
        <v>6</v>
      </c>
      <c r="W35" s="32">
        <v>19</v>
      </c>
      <c r="X35" s="31">
        <v>12</v>
      </c>
      <c r="Y35" s="31">
        <v>7</v>
      </c>
      <c r="Z35" s="68">
        <v>2</v>
      </c>
      <c r="AA35" s="68">
        <v>1</v>
      </c>
      <c r="AB35" s="68">
        <v>1</v>
      </c>
      <c r="AC35" s="36">
        <v>16</v>
      </c>
      <c r="AD35" s="67"/>
      <c r="AE35" s="67"/>
      <c r="AF35" s="67"/>
      <c r="AG35" s="67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36">
        <v>16</v>
      </c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36">
        <v>16</v>
      </c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</row>
    <row r="36" spans="1:98" s="4" customFormat="1" ht="15.75" customHeight="1">
      <c r="A36" s="38" t="s">
        <v>380</v>
      </c>
      <c r="B36" s="36">
        <v>17</v>
      </c>
      <c r="C36" s="32">
        <v>1311</v>
      </c>
      <c r="D36" s="32">
        <v>311</v>
      </c>
      <c r="E36" s="32">
        <v>1000</v>
      </c>
      <c r="F36" s="32">
        <v>55</v>
      </c>
      <c r="G36" s="36">
        <v>29</v>
      </c>
      <c r="H36" s="31">
        <v>26</v>
      </c>
      <c r="I36" s="32">
        <v>52</v>
      </c>
      <c r="J36" s="31">
        <v>8</v>
      </c>
      <c r="K36" s="31">
        <v>44</v>
      </c>
      <c r="L36" s="32">
        <v>75</v>
      </c>
      <c r="M36" s="57">
        <v>8</v>
      </c>
      <c r="N36" s="57">
        <v>67</v>
      </c>
      <c r="O36" s="38" t="s">
        <v>380</v>
      </c>
      <c r="P36" s="36">
        <v>17</v>
      </c>
      <c r="Q36" s="32">
        <v>956</v>
      </c>
      <c r="R36" s="32">
        <v>231</v>
      </c>
      <c r="S36" s="32">
        <v>725</v>
      </c>
      <c r="T36" s="32">
        <v>414</v>
      </c>
      <c r="U36" s="31">
        <v>58</v>
      </c>
      <c r="V36" s="31">
        <v>356</v>
      </c>
      <c r="W36" s="32">
        <v>542</v>
      </c>
      <c r="X36" s="31">
        <v>173</v>
      </c>
      <c r="Y36" s="31">
        <v>369</v>
      </c>
      <c r="Z36" s="68">
        <v>173</v>
      </c>
      <c r="AA36" s="68">
        <v>35</v>
      </c>
      <c r="AB36" s="68">
        <v>138</v>
      </c>
      <c r="AC36" s="36">
        <v>17</v>
      </c>
      <c r="AD36" s="67"/>
      <c r="AE36" s="67"/>
      <c r="AF36" s="67"/>
      <c r="AG36" s="67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36">
        <v>17</v>
      </c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36">
        <v>17</v>
      </c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</row>
    <row r="37" spans="1:98" s="4" customFormat="1" ht="15.75" customHeight="1">
      <c r="A37" s="38" t="s">
        <v>381</v>
      </c>
      <c r="B37" s="36">
        <v>18</v>
      </c>
      <c r="C37" s="32">
        <v>1654</v>
      </c>
      <c r="D37" s="32">
        <v>615</v>
      </c>
      <c r="E37" s="32">
        <v>1039</v>
      </c>
      <c r="F37" s="32">
        <v>12</v>
      </c>
      <c r="G37" s="36">
        <v>8</v>
      </c>
      <c r="H37" s="31">
        <v>4</v>
      </c>
      <c r="I37" s="32">
        <v>20</v>
      </c>
      <c r="J37" s="31">
        <v>6</v>
      </c>
      <c r="K37" s="31">
        <v>14</v>
      </c>
      <c r="L37" s="32">
        <v>28</v>
      </c>
      <c r="M37" s="57">
        <v>14</v>
      </c>
      <c r="N37" s="57">
        <v>14</v>
      </c>
      <c r="O37" s="38" t="s">
        <v>381</v>
      </c>
      <c r="P37" s="36">
        <v>18</v>
      </c>
      <c r="Q37" s="32">
        <v>1027</v>
      </c>
      <c r="R37" s="32">
        <v>425</v>
      </c>
      <c r="S37" s="32">
        <v>602</v>
      </c>
      <c r="T37" s="32">
        <v>348</v>
      </c>
      <c r="U37" s="31">
        <v>85</v>
      </c>
      <c r="V37" s="31">
        <v>263</v>
      </c>
      <c r="W37" s="32">
        <v>679</v>
      </c>
      <c r="X37" s="31">
        <v>340</v>
      </c>
      <c r="Y37" s="31">
        <v>339</v>
      </c>
      <c r="Z37" s="68">
        <v>567</v>
      </c>
      <c r="AA37" s="68">
        <v>162</v>
      </c>
      <c r="AB37" s="68">
        <v>405</v>
      </c>
      <c r="AC37" s="36">
        <v>18</v>
      </c>
      <c r="AD37" s="67"/>
      <c r="AE37" s="67"/>
      <c r="AF37" s="67"/>
      <c r="AG37" s="67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36">
        <v>18</v>
      </c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36">
        <v>18</v>
      </c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</row>
    <row r="38" spans="1:98" s="4" customFormat="1" ht="15.75" customHeight="1">
      <c r="A38" s="38" t="s">
        <v>382</v>
      </c>
      <c r="B38" s="36">
        <v>19</v>
      </c>
      <c r="C38" s="32">
        <v>253</v>
      </c>
      <c r="D38" s="32">
        <v>124</v>
      </c>
      <c r="E38" s="32">
        <v>129</v>
      </c>
      <c r="F38" s="32">
        <v>0</v>
      </c>
      <c r="G38" s="36">
        <v>0</v>
      </c>
      <c r="H38" s="31">
        <v>0</v>
      </c>
      <c r="I38" s="32">
        <v>0</v>
      </c>
      <c r="J38" s="31">
        <v>0</v>
      </c>
      <c r="K38" s="31">
        <v>0</v>
      </c>
      <c r="L38" s="32">
        <v>1</v>
      </c>
      <c r="M38" s="57">
        <v>0</v>
      </c>
      <c r="N38" s="57">
        <v>1</v>
      </c>
      <c r="O38" s="38" t="s">
        <v>382</v>
      </c>
      <c r="P38" s="36">
        <v>19</v>
      </c>
      <c r="Q38" s="32">
        <v>119</v>
      </c>
      <c r="R38" s="32">
        <v>69</v>
      </c>
      <c r="S38" s="32">
        <v>50</v>
      </c>
      <c r="T38" s="32">
        <v>20</v>
      </c>
      <c r="U38" s="31">
        <v>1</v>
      </c>
      <c r="V38" s="31">
        <v>19</v>
      </c>
      <c r="W38" s="32">
        <v>99</v>
      </c>
      <c r="X38" s="31">
        <v>68</v>
      </c>
      <c r="Y38" s="31">
        <v>31</v>
      </c>
      <c r="Z38" s="68">
        <v>133</v>
      </c>
      <c r="AA38" s="68">
        <v>55</v>
      </c>
      <c r="AB38" s="68">
        <v>78</v>
      </c>
      <c r="AC38" s="36">
        <v>19</v>
      </c>
      <c r="AD38" s="67"/>
      <c r="AE38" s="67"/>
      <c r="AF38" s="67"/>
      <c r="AG38" s="67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36">
        <v>19</v>
      </c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36">
        <v>19</v>
      </c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</row>
    <row r="39" spans="1:98" s="4" customFormat="1" ht="15.75" customHeight="1">
      <c r="A39" s="38" t="s">
        <v>383</v>
      </c>
      <c r="B39" s="36">
        <v>20</v>
      </c>
      <c r="C39" s="32">
        <v>622</v>
      </c>
      <c r="D39" s="32">
        <v>262</v>
      </c>
      <c r="E39" s="32">
        <v>360</v>
      </c>
      <c r="F39" s="32">
        <v>0</v>
      </c>
      <c r="G39" s="36">
        <v>0</v>
      </c>
      <c r="H39" s="31">
        <v>0</v>
      </c>
      <c r="I39" s="32">
        <v>0</v>
      </c>
      <c r="J39" s="31">
        <v>0</v>
      </c>
      <c r="K39" s="31">
        <v>0</v>
      </c>
      <c r="L39" s="32">
        <v>1</v>
      </c>
      <c r="M39" s="57">
        <v>1</v>
      </c>
      <c r="N39" s="57">
        <v>0</v>
      </c>
      <c r="O39" s="38" t="s">
        <v>383</v>
      </c>
      <c r="P39" s="36">
        <v>20</v>
      </c>
      <c r="Q39" s="32">
        <v>12</v>
      </c>
      <c r="R39" s="32">
        <v>11</v>
      </c>
      <c r="S39" s="32">
        <v>1</v>
      </c>
      <c r="T39" s="32">
        <v>1</v>
      </c>
      <c r="U39" s="31">
        <v>0</v>
      </c>
      <c r="V39" s="31">
        <v>1</v>
      </c>
      <c r="W39" s="32">
        <v>11</v>
      </c>
      <c r="X39" s="31">
        <v>11</v>
      </c>
      <c r="Y39" s="31">
        <v>0</v>
      </c>
      <c r="Z39" s="68">
        <v>609</v>
      </c>
      <c r="AA39" s="68">
        <v>250</v>
      </c>
      <c r="AB39" s="68">
        <v>359</v>
      </c>
      <c r="AC39" s="36">
        <v>20</v>
      </c>
      <c r="AD39" s="67"/>
      <c r="AE39" s="67"/>
      <c r="AF39" s="67"/>
      <c r="AG39" s="67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36">
        <v>20</v>
      </c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36">
        <v>20</v>
      </c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</row>
    <row r="40" spans="1:98" ht="31.5" customHeight="1">
      <c r="A40" s="30" t="s">
        <v>384</v>
      </c>
      <c r="B40" s="36">
        <v>21</v>
      </c>
      <c r="C40" s="32">
        <v>2113</v>
      </c>
      <c r="D40" s="32">
        <v>707</v>
      </c>
      <c r="E40" s="32">
        <v>1406</v>
      </c>
      <c r="F40" s="32">
        <v>27</v>
      </c>
      <c r="G40" s="36">
        <v>14</v>
      </c>
      <c r="H40" s="31">
        <v>13</v>
      </c>
      <c r="I40" s="32">
        <v>34</v>
      </c>
      <c r="J40" s="31">
        <v>9</v>
      </c>
      <c r="K40" s="31">
        <v>25</v>
      </c>
      <c r="L40" s="32">
        <v>49</v>
      </c>
      <c r="M40" s="57">
        <v>12</v>
      </c>
      <c r="N40" s="57">
        <v>37</v>
      </c>
      <c r="O40" s="30" t="s">
        <v>384</v>
      </c>
      <c r="P40" s="36">
        <v>21</v>
      </c>
      <c r="Q40" s="32">
        <v>2003</v>
      </c>
      <c r="R40" s="32">
        <v>672</v>
      </c>
      <c r="S40" s="32">
        <v>1331</v>
      </c>
      <c r="T40" s="32">
        <v>766</v>
      </c>
      <c r="U40" s="31">
        <v>138</v>
      </c>
      <c r="V40" s="31">
        <v>628</v>
      </c>
      <c r="W40" s="32">
        <v>1237</v>
      </c>
      <c r="X40" s="31">
        <v>534</v>
      </c>
      <c r="Y40" s="31">
        <v>703</v>
      </c>
      <c r="Z40" s="68" t="s">
        <v>385</v>
      </c>
      <c r="AA40" s="68" t="s">
        <v>385</v>
      </c>
      <c r="AB40" s="68" t="s">
        <v>385</v>
      </c>
      <c r="AC40" s="36">
        <v>21</v>
      </c>
      <c r="AD40" s="31" t="s">
        <v>385</v>
      </c>
      <c r="AE40" s="31"/>
      <c r="AF40" s="31" t="s">
        <v>385</v>
      </c>
      <c r="AG40" s="31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36">
        <v>21</v>
      </c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36">
        <v>21</v>
      </c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4"/>
    </row>
    <row r="41" spans="1:98" ht="36" customHeight="1">
      <c r="A41" s="30" t="s">
        <v>386</v>
      </c>
      <c r="B41" s="36">
        <v>22</v>
      </c>
      <c r="C41" s="32">
        <v>1206</v>
      </c>
      <c r="D41" s="32">
        <v>334</v>
      </c>
      <c r="E41" s="32">
        <v>872</v>
      </c>
      <c r="F41" s="37">
        <v>25</v>
      </c>
      <c r="G41" s="37">
        <v>13</v>
      </c>
      <c r="H41" s="37">
        <v>12</v>
      </c>
      <c r="I41" s="37">
        <v>44</v>
      </c>
      <c r="J41" s="37">
        <v>11</v>
      </c>
      <c r="K41" s="37">
        <v>33</v>
      </c>
      <c r="L41" s="37">
        <v>78</v>
      </c>
      <c r="M41" s="37">
        <v>16</v>
      </c>
      <c r="N41" s="37">
        <v>62</v>
      </c>
      <c r="O41" s="30" t="s">
        <v>386</v>
      </c>
      <c r="P41" s="36">
        <v>22</v>
      </c>
      <c r="Q41" s="32">
        <v>1059</v>
      </c>
      <c r="R41" s="32">
        <v>294</v>
      </c>
      <c r="S41" s="32">
        <v>765</v>
      </c>
      <c r="T41" s="32">
        <v>433</v>
      </c>
      <c r="U41" s="31">
        <v>67</v>
      </c>
      <c r="V41" s="31">
        <v>366</v>
      </c>
      <c r="W41" s="32">
        <v>626</v>
      </c>
      <c r="X41" s="31">
        <v>227</v>
      </c>
      <c r="Y41" s="31">
        <v>399</v>
      </c>
      <c r="Z41" s="68" t="s">
        <v>385</v>
      </c>
      <c r="AA41" s="68" t="s">
        <v>385</v>
      </c>
      <c r="AB41" s="68" t="s">
        <v>385</v>
      </c>
      <c r="AC41" s="36">
        <v>22</v>
      </c>
      <c r="AD41" s="67"/>
      <c r="AE41" s="67"/>
      <c r="AF41" s="67"/>
      <c r="AG41" s="67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36">
        <v>22</v>
      </c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36">
        <v>22</v>
      </c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4"/>
    </row>
    <row r="42" spans="1:98" ht="15" customHeight="1">
      <c r="A42" s="33" t="s">
        <v>387</v>
      </c>
      <c r="B42" s="36">
        <v>23</v>
      </c>
      <c r="C42" s="32">
        <v>100</v>
      </c>
      <c r="D42" s="32">
        <v>29</v>
      </c>
      <c r="E42" s="32">
        <v>71</v>
      </c>
      <c r="F42" s="32">
        <v>17</v>
      </c>
      <c r="G42" s="36">
        <v>8</v>
      </c>
      <c r="H42" s="31">
        <v>9</v>
      </c>
      <c r="I42" s="32">
        <v>18</v>
      </c>
      <c r="J42" s="31">
        <v>4</v>
      </c>
      <c r="K42" s="31">
        <v>14</v>
      </c>
      <c r="L42" s="32">
        <v>7</v>
      </c>
      <c r="M42" s="31">
        <v>2</v>
      </c>
      <c r="N42" s="31">
        <v>5</v>
      </c>
      <c r="O42" s="33" t="s">
        <v>387</v>
      </c>
      <c r="P42" s="36">
        <v>23</v>
      </c>
      <c r="Q42" s="32">
        <v>58</v>
      </c>
      <c r="R42" s="32">
        <v>15</v>
      </c>
      <c r="S42" s="32">
        <v>43</v>
      </c>
      <c r="T42" s="32">
        <v>17</v>
      </c>
      <c r="U42" s="31">
        <v>1</v>
      </c>
      <c r="V42" s="31">
        <v>16</v>
      </c>
      <c r="W42" s="32">
        <v>41</v>
      </c>
      <c r="X42" s="31">
        <v>14</v>
      </c>
      <c r="Y42" s="31">
        <v>27</v>
      </c>
      <c r="Z42" s="68" t="s">
        <v>385</v>
      </c>
      <c r="AA42" s="68" t="s">
        <v>385</v>
      </c>
      <c r="AB42" s="68" t="s">
        <v>385</v>
      </c>
      <c r="AC42" s="36">
        <v>23</v>
      </c>
      <c r="AD42" s="67"/>
      <c r="AE42" s="67"/>
      <c r="AF42" s="67"/>
      <c r="AG42" s="67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36">
        <v>23</v>
      </c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36">
        <v>23</v>
      </c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4"/>
    </row>
    <row r="43" spans="1:98" ht="15" customHeight="1">
      <c r="A43" s="33" t="s">
        <v>388</v>
      </c>
      <c r="B43" s="36">
        <v>24</v>
      </c>
      <c r="C43" s="32">
        <v>341</v>
      </c>
      <c r="D43" s="32">
        <v>66</v>
      </c>
      <c r="E43" s="32">
        <v>275</v>
      </c>
      <c r="F43" s="32">
        <v>7</v>
      </c>
      <c r="G43" s="36">
        <v>5</v>
      </c>
      <c r="H43" s="31">
        <v>2</v>
      </c>
      <c r="I43" s="32">
        <v>16</v>
      </c>
      <c r="J43" s="31">
        <v>3</v>
      </c>
      <c r="K43" s="31">
        <v>13</v>
      </c>
      <c r="L43" s="32">
        <v>43</v>
      </c>
      <c r="M43" s="31">
        <v>4</v>
      </c>
      <c r="N43" s="31">
        <v>39</v>
      </c>
      <c r="O43" s="33" t="s">
        <v>388</v>
      </c>
      <c r="P43" s="36">
        <v>24</v>
      </c>
      <c r="Q43" s="32">
        <v>275</v>
      </c>
      <c r="R43" s="32">
        <v>54</v>
      </c>
      <c r="S43" s="32">
        <v>221</v>
      </c>
      <c r="T43" s="32">
        <v>115</v>
      </c>
      <c r="U43" s="31">
        <v>16</v>
      </c>
      <c r="V43" s="31">
        <v>99</v>
      </c>
      <c r="W43" s="32">
        <v>160</v>
      </c>
      <c r="X43" s="31">
        <v>38</v>
      </c>
      <c r="Y43" s="31">
        <v>122</v>
      </c>
      <c r="Z43" s="68" t="s">
        <v>385</v>
      </c>
      <c r="AA43" s="68" t="s">
        <v>385</v>
      </c>
      <c r="AB43" s="68" t="s">
        <v>385</v>
      </c>
      <c r="AC43" s="36">
        <v>24</v>
      </c>
      <c r="AD43" s="67"/>
      <c r="AE43" s="67"/>
      <c r="AF43" s="67"/>
      <c r="AG43" s="67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36">
        <v>24</v>
      </c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36">
        <v>24</v>
      </c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4"/>
    </row>
    <row r="44" spans="1:98" ht="15" customHeight="1">
      <c r="A44" s="33" t="s">
        <v>389</v>
      </c>
      <c r="B44" s="36">
        <v>25</v>
      </c>
      <c r="C44" s="32">
        <v>765</v>
      </c>
      <c r="D44" s="32">
        <v>239</v>
      </c>
      <c r="E44" s="32">
        <v>526</v>
      </c>
      <c r="F44" s="32">
        <v>1</v>
      </c>
      <c r="G44" s="36">
        <v>0</v>
      </c>
      <c r="H44" s="31">
        <v>1</v>
      </c>
      <c r="I44" s="32">
        <v>10</v>
      </c>
      <c r="J44" s="31">
        <v>4</v>
      </c>
      <c r="K44" s="31">
        <v>6</v>
      </c>
      <c r="L44" s="32">
        <v>28</v>
      </c>
      <c r="M44" s="31">
        <v>10</v>
      </c>
      <c r="N44" s="31">
        <v>18</v>
      </c>
      <c r="O44" s="33" t="s">
        <v>389</v>
      </c>
      <c r="P44" s="36">
        <v>25</v>
      </c>
      <c r="Q44" s="32">
        <v>726</v>
      </c>
      <c r="R44" s="32">
        <v>225</v>
      </c>
      <c r="S44" s="32">
        <v>501</v>
      </c>
      <c r="T44" s="32">
        <v>301</v>
      </c>
      <c r="U44" s="31">
        <v>50</v>
      </c>
      <c r="V44" s="31">
        <v>251</v>
      </c>
      <c r="W44" s="32">
        <v>425</v>
      </c>
      <c r="X44" s="31">
        <v>175</v>
      </c>
      <c r="Y44" s="31">
        <v>250</v>
      </c>
      <c r="Z44" s="68" t="s">
        <v>385</v>
      </c>
      <c r="AA44" s="68" t="s">
        <v>385</v>
      </c>
      <c r="AB44" s="68" t="s">
        <v>385</v>
      </c>
      <c r="AC44" s="36">
        <v>25</v>
      </c>
      <c r="AD44" s="67"/>
      <c r="AE44" s="67"/>
      <c r="AF44" s="67"/>
      <c r="AG44" s="67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36">
        <v>25</v>
      </c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36">
        <v>25</v>
      </c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4"/>
    </row>
    <row r="45" spans="1:98" ht="40.5" customHeight="1">
      <c r="A45" s="30" t="s">
        <v>390</v>
      </c>
      <c r="B45" s="36">
        <v>26</v>
      </c>
      <c r="C45" s="32">
        <v>2104</v>
      </c>
      <c r="D45" s="32">
        <v>723</v>
      </c>
      <c r="E45" s="32">
        <v>1381</v>
      </c>
      <c r="F45" s="32">
        <v>15</v>
      </c>
      <c r="G45" s="32">
        <v>7</v>
      </c>
      <c r="H45" s="32">
        <v>8</v>
      </c>
      <c r="I45" s="32">
        <v>25</v>
      </c>
      <c r="J45" s="32">
        <v>2</v>
      </c>
      <c r="K45" s="32">
        <v>23</v>
      </c>
      <c r="L45" s="32">
        <v>37</v>
      </c>
      <c r="M45" s="32">
        <v>10</v>
      </c>
      <c r="N45" s="32">
        <v>27</v>
      </c>
      <c r="O45" s="30" t="s">
        <v>390</v>
      </c>
      <c r="P45" s="36">
        <v>26</v>
      </c>
      <c r="Q45" s="32">
        <v>2027</v>
      </c>
      <c r="R45" s="32">
        <v>704</v>
      </c>
      <c r="S45" s="32">
        <v>1323</v>
      </c>
      <c r="T45" s="32">
        <v>753</v>
      </c>
      <c r="U45" s="31">
        <v>134</v>
      </c>
      <c r="V45" s="31">
        <v>619</v>
      </c>
      <c r="W45" s="32">
        <v>1274</v>
      </c>
      <c r="X45" s="31">
        <v>570</v>
      </c>
      <c r="Y45" s="31">
        <v>704</v>
      </c>
      <c r="Z45" s="68" t="s">
        <v>385</v>
      </c>
      <c r="AA45" s="68" t="s">
        <v>385</v>
      </c>
      <c r="AB45" s="68" t="s">
        <v>385</v>
      </c>
      <c r="AC45" s="36">
        <v>26</v>
      </c>
      <c r="AD45" s="67"/>
      <c r="AE45" s="67"/>
      <c r="AF45" s="67"/>
      <c r="AG45" s="67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36">
        <v>26</v>
      </c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36">
        <v>26</v>
      </c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4"/>
    </row>
    <row r="46" spans="1:98" ht="15.75" customHeight="1">
      <c r="A46" s="38" t="s">
        <v>391</v>
      </c>
      <c r="B46" s="36">
        <v>27</v>
      </c>
      <c r="C46" s="32">
        <v>54</v>
      </c>
      <c r="D46" s="32">
        <v>24</v>
      </c>
      <c r="E46" s="32">
        <v>30</v>
      </c>
      <c r="F46" s="32">
        <v>4</v>
      </c>
      <c r="G46" s="36">
        <v>3</v>
      </c>
      <c r="H46" s="31">
        <v>1</v>
      </c>
      <c r="I46" s="32">
        <v>3</v>
      </c>
      <c r="J46" s="31">
        <v>0</v>
      </c>
      <c r="K46" s="31">
        <v>3</v>
      </c>
      <c r="L46" s="32">
        <v>2</v>
      </c>
      <c r="M46" s="31">
        <v>1</v>
      </c>
      <c r="N46" s="31">
        <v>1</v>
      </c>
      <c r="O46" s="38" t="s">
        <v>391</v>
      </c>
      <c r="P46" s="36">
        <v>27</v>
      </c>
      <c r="Q46" s="32">
        <v>45</v>
      </c>
      <c r="R46" s="32">
        <v>20</v>
      </c>
      <c r="S46" s="32">
        <v>25</v>
      </c>
      <c r="T46" s="32" t="s">
        <v>385</v>
      </c>
      <c r="U46" s="31" t="s">
        <v>385</v>
      </c>
      <c r="V46" s="31" t="s">
        <v>385</v>
      </c>
      <c r="W46" s="32">
        <v>45</v>
      </c>
      <c r="X46" s="31">
        <v>20</v>
      </c>
      <c r="Y46" s="31">
        <v>25</v>
      </c>
      <c r="Z46" s="68" t="s">
        <v>385</v>
      </c>
      <c r="AA46" s="68" t="s">
        <v>385</v>
      </c>
      <c r="AB46" s="68" t="s">
        <v>385</v>
      </c>
      <c r="AC46" s="36">
        <v>27</v>
      </c>
      <c r="AD46" s="67"/>
      <c r="AE46" s="67"/>
      <c r="AF46" s="67"/>
      <c r="AG46" s="67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36">
        <v>27</v>
      </c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36">
        <v>27</v>
      </c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4"/>
    </row>
    <row r="47" spans="1:98" ht="15.75" customHeight="1">
      <c r="A47" s="38" t="s">
        <v>392</v>
      </c>
      <c r="B47" s="36">
        <v>28</v>
      </c>
      <c r="C47" s="32">
        <v>446</v>
      </c>
      <c r="D47" s="32">
        <v>135</v>
      </c>
      <c r="E47" s="32">
        <v>311</v>
      </c>
      <c r="F47" s="32">
        <v>6</v>
      </c>
      <c r="G47" s="36">
        <v>3</v>
      </c>
      <c r="H47" s="31">
        <v>3</v>
      </c>
      <c r="I47" s="32">
        <v>9</v>
      </c>
      <c r="J47" s="31">
        <v>1</v>
      </c>
      <c r="K47" s="31">
        <v>8</v>
      </c>
      <c r="L47" s="32">
        <v>14</v>
      </c>
      <c r="M47" s="31">
        <v>3</v>
      </c>
      <c r="N47" s="31">
        <v>11</v>
      </c>
      <c r="O47" s="38" t="s">
        <v>392</v>
      </c>
      <c r="P47" s="36">
        <v>28</v>
      </c>
      <c r="Q47" s="32">
        <v>417</v>
      </c>
      <c r="R47" s="32">
        <v>128</v>
      </c>
      <c r="S47" s="32">
        <v>289</v>
      </c>
      <c r="T47" s="32">
        <v>154</v>
      </c>
      <c r="U47" s="31">
        <v>20</v>
      </c>
      <c r="V47" s="31">
        <v>134</v>
      </c>
      <c r="W47" s="32">
        <v>263</v>
      </c>
      <c r="X47" s="31">
        <v>108</v>
      </c>
      <c r="Y47" s="31">
        <v>155</v>
      </c>
      <c r="Z47" s="68" t="s">
        <v>385</v>
      </c>
      <c r="AA47" s="68" t="s">
        <v>385</v>
      </c>
      <c r="AB47" s="68" t="s">
        <v>385</v>
      </c>
      <c r="AC47" s="36">
        <v>28</v>
      </c>
      <c r="AD47" s="67"/>
      <c r="AE47" s="67"/>
      <c r="AF47" s="67"/>
      <c r="AG47" s="67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36">
        <v>28</v>
      </c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36">
        <v>28</v>
      </c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4"/>
    </row>
    <row r="48" spans="1:98" ht="15.75" customHeight="1">
      <c r="A48" s="39" t="s">
        <v>393</v>
      </c>
      <c r="B48" s="36">
        <v>29</v>
      </c>
      <c r="C48" s="32">
        <v>1218</v>
      </c>
      <c r="D48" s="32">
        <v>430</v>
      </c>
      <c r="E48" s="32">
        <v>788</v>
      </c>
      <c r="F48" s="32">
        <v>5</v>
      </c>
      <c r="G48" s="36">
        <v>1</v>
      </c>
      <c r="H48" s="31">
        <v>4</v>
      </c>
      <c r="I48" s="32">
        <v>12</v>
      </c>
      <c r="J48" s="31">
        <v>1</v>
      </c>
      <c r="K48" s="31">
        <v>11</v>
      </c>
      <c r="L48" s="32">
        <v>20</v>
      </c>
      <c r="M48" s="31">
        <v>5</v>
      </c>
      <c r="N48" s="31">
        <v>15</v>
      </c>
      <c r="O48" s="39" t="s">
        <v>393</v>
      </c>
      <c r="P48" s="36">
        <v>29</v>
      </c>
      <c r="Q48" s="32">
        <v>1181</v>
      </c>
      <c r="R48" s="32">
        <v>423</v>
      </c>
      <c r="S48" s="32">
        <v>758</v>
      </c>
      <c r="T48" s="32">
        <v>459</v>
      </c>
      <c r="U48" s="31">
        <v>90</v>
      </c>
      <c r="V48" s="31">
        <v>369</v>
      </c>
      <c r="W48" s="32">
        <v>722</v>
      </c>
      <c r="X48" s="31">
        <v>333</v>
      </c>
      <c r="Y48" s="31">
        <v>389</v>
      </c>
      <c r="Z48" s="68" t="s">
        <v>385</v>
      </c>
      <c r="AA48" s="68" t="s">
        <v>385</v>
      </c>
      <c r="AB48" s="68" t="s">
        <v>385</v>
      </c>
      <c r="AC48" s="36">
        <v>29</v>
      </c>
      <c r="AD48" s="67"/>
      <c r="AE48" s="67"/>
      <c r="AF48" s="67"/>
      <c r="AG48" s="67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36">
        <v>29</v>
      </c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36">
        <v>29</v>
      </c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4"/>
    </row>
    <row r="49" spans="1:98" ht="15.75" customHeight="1">
      <c r="A49" s="38" t="s">
        <v>394</v>
      </c>
      <c r="B49" s="36">
        <v>30</v>
      </c>
      <c r="C49" s="32">
        <v>386</v>
      </c>
      <c r="D49" s="32">
        <v>134</v>
      </c>
      <c r="E49" s="32">
        <v>252</v>
      </c>
      <c r="F49" s="32">
        <v>0</v>
      </c>
      <c r="G49" s="36">
        <v>0</v>
      </c>
      <c r="H49" s="31">
        <v>0</v>
      </c>
      <c r="I49" s="32">
        <v>1</v>
      </c>
      <c r="J49" s="31">
        <v>0</v>
      </c>
      <c r="K49" s="31">
        <v>1</v>
      </c>
      <c r="L49" s="32">
        <v>1</v>
      </c>
      <c r="M49" s="31">
        <v>1</v>
      </c>
      <c r="N49" s="31">
        <v>0</v>
      </c>
      <c r="O49" s="38" t="s">
        <v>394</v>
      </c>
      <c r="P49" s="36">
        <v>30</v>
      </c>
      <c r="Q49" s="32">
        <v>384</v>
      </c>
      <c r="R49" s="32">
        <v>133</v>
      </c>
      <c r="S49" s="32">
        <v>251</v>
      </c>
      <c r="T49" s="32">
        <v>140</v>
      </c>
      <c r="U49" s="31">
        <v>24</v>
      </c>
      <c r="V49" s="31">
        <v>116</v>
      </c>
      <c r="W49" s="32">
        <v>244</v>
      </c>
      <c r="X49" s="31">
        <v>109</v>
      </c>
      <c r="Y49" s="31">
        <v>135</v>
      </c>
      <c r="Z49" s="68" t="s">
        <v>385</v>
      </c>
      <c r="AA49" s="68" t="s">
        <v>385</v>
      </c>
      <c r="AB49" s="68" t="s">
        <v>385</v>
      </c>
      <c r="AC49" s="36">
        <v>30</v>
      </c>
      <c r="AD49" s="67"/>
      <c r="AE49" s="67"/>
      <c r="AF49" s="67"/>
      <c r="AG49" s="67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36">
        <v>30</v>
      </c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36">
        <v>30</v>
      </c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4"/>
    </row>
    <row r="50" spans="1:98" ht="25.5">
      <c r="A50" s="30" t="s">
        <v>395</v>
      </c>
      <c r="B50" s="36">
        <v>31</v>
      </c>
      <c r="C50" s="32">
        <v>1062</v>
      </c>
      <c r="D50" s="32">
        <v>329</v>
      </c>
      <c r="E50" s="32">
        <v>733</v>
      </c>
      <c r="F50" s="32">
        <v>51</v>
      </c>
      <c r="G50" s="32">
        <v>31</v>
      </c>
      <c r="H50" s="32">
        <v>20</v>
      </c>
      <c r="I50" s="32">
        <v>53</v>
      </c>
      <c r="J50" s="32">
        <v>11</v>
      </c>
      <c r="K50" s="32">
        <v>42</v>
      </c>
      <c r="L50" s="32">
        <v>61</v>
      </c>
      <c r="M50" s="32">
        <v>20</v>
      </c>
      <c r="N50" s="32">
        <v>41</v>
      </c>
      <c r="O50" s="30" t="s">
        <v>395</v>
      </c>
      <c r="P50" s="36">
        <v>31</v>
      </c>
      <c r="Q50" s="32">
        <v>594</v>
      </c>
      <c r="R50" s="32">
        <v>178</v>
      </c>
      <c r="S50" s="32">
        <v>416</v>
      </c>
      <c r="T50" s="32">
        <v>227</v>
      </c>
      <c r="U50" s="31">
        <v>25</v>
      </c>
      <c r="V50" s="31">
        <v>202</v>
      </c>
      <c r="W50" s="32">
        <v>367</v>
      </c>
      <c r="X50" s="31">
        <v>153</v>
      </c>
      <c r="Y50" s="31">
        <v>214</v>
      </c>
      <c r="Z50" s="68">
        <v>303</v>
      </c>
      <c r="AA50" s="68">
        <v>89</v>
      </c>
      <c r="AB50" s="68">
        <v>214</v>
      </c>
      <c r="AC50" s="36">
        <v>31</v>
      </c>
      <c r="AD50" s="67"/>
      <c r="AE50" s="67"/>
      <c r="AF50" s="67"/>
      <c r="AG50" s="31" t="s">
        <v>385</v>
      </c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36">
        <v>31</v>
      </c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36">
        <v>31</v>
      </c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4"/>
    </row>
    <row r="51" spans="1:98" ht="17.25" customHeight="1">
      <c r="A51" s="39" t="s">
        <v>396</v>
      </c>
      <c r="B51" s="36">
        <v>32</v>
      </c>
      <c r="C51" s="32">
        <v>126</v>
      </c>
      <c r="D51" s="32">
        <v>55</v>
      </c>
      <c r="E51" s="32">
        <v>71</v>
      </c>
      <c r="F51" s="32">
        <v>13</v>
      </c>
      <c r="G51" s="36">
        <v>7</v>
      </c>
      <c r="H51" s="31">
        <v>6</v>
      </c>
      <c r="I51" s="32">
        <v>7</v>
      </c>
      <c r="J51" s="31">
        <v>3</v>
      </c>
      <c r="K51" s="31">
        <v>4</v>
      </c>
      <c r="L51" s="32">
        <v>3</v>
      </c>
      <c r="M51" s="31">
        <v>0</v>
      </c>
      <c r="N51" s="31">
        <v>3</v>
      </c>
      <c r="O51" s="58" t="s">
        <v>396</v>
      </c>
      <c r="P51" s="36">
        <v>32</v>
      </c>
      <c r="Q51" s="32">
        <v>85</v>
      </c>
      <c r="R51" s="32">
        <v>36</v>
      </c>
      <c r="S51" s="32">
        <v>49</v>
      </c>
      <c r="T51" s="32">
        <v>15</v>
      </c>
      <c r="U51" s="31">
        <v>1</v>
      </c>
      <c r="V51" s="31">
        <v>14</v>
      </c>
      <c r="W51" s="32">
        <v>70</v>
      </c>
      <c r="X51" s="31">
        <v>35</v>
      </c>
      <c r="Y51" s="31">
        <v>35</v>
      </c>
      <c r="Z51" s="68">
        <v>18</v>
      </c>
      <c r="AA51" s="68">
        <v>9</v>
      </c>
      <c r="AB51" s="68">
        <v>9</v>
      </c>
      <c r="AC51" s="36">
        <v>32</v>
      </c>
      <c r="AD51" s="67"/>
      <c r="AE51" s="67"/>
      <c r="AF51" s="67"/>
      <c r="AG51" s="31" t="s">
        <v>385</v>
      </c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36">
        <v>32</v>
      </c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36">
        <v>32</v>
      </c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4"/>
    </row>
    <row r="52" spans="1:98" ht="17.25" customHeight="1">
      <c r="A52" s="39" t="s">
        <v>397</v>
      </c>
      <c r="B52" s="36">
        <v>33</v>
      </c>
      <c r="C52" s="32">
        <v>936</v>
      </c>
      <c r="D52" s="32">
        <v>274</v>
      </c>
      <c r="E52" s="32">
        <v>662</v>
      </c>
      <c r="F52" s="32">
        <v>38</v>
      </c>
      <c r="G52" s="36">
        <v>24</v>
      </c>
      <c r="H52" s="31">
        <v>14</v>
      </c>
      <c r="I52" s="32">
        <v>46</v>
      </c>
      <c r="J52" s="31">
        <v>8</v>
      </c>
      <c r="K52" s="31">
        <v>38</v>
      </c>
      <c r="L52" s="32">
        <v>58</v>
      </c>
      <c r="M52" s="31">
        <v>20</v>
      </c>
      <c r="N52" s="31">
        <v>38</v>
      </c>
      <c r="O52" s="58" t="s">
        <v>397</v>
      </c>
      <c r="P52" s="36">
        <v>33</v>
      </c>
      <c r="Q52" s="32">
        <v>509</v>
      </c>
      <c r="R52" s="32">
        <v>142</v>
      </c>
      <c r="S52" s="32">
        <v>367</v>
      </c>
      <c r="T52" s="32">
        <v>212</v>
      </c>
      <c r="U52" s="31">
        <v>24</v>
      </c>
      <c r="V52" s="31">
        <v>188</v>
      </c>
      <c r="W52" s="32">
        <v>297</v>
      </c>
      <c r="X52" s="31">
        <v>118</v>
      </c>
      <c r="Y52" s="31">
        <v>179</v>
      </c>
      <c r="Z52" s="68">
        <v>285</v>
      </c>
      <c r="AA52" s="68">
        <v>80</v>
      </c>
      <c r="AB52" s="68">
        <v>205</v>
      </c>
      <c r="AC52" s="36">
        <v>33</v>
      </c>
      <c r="AD52" s="67"/>
      <c r="AE52" s="67"/>
      <c r="AF52" s="67"/>
      <c r="AG52" s="31" t="s">
        <v>385</v>
      </c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36">
        <v>33</v>
      </c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36">
        <v>33</v>
      </c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4"/>
    </row>
    <row r="53" spans="1:98" ht="51" customHeight="1">
      <c r="A53" s="30" t="s">
        <v>398</v>
      </c>
      <c r="B53" s="36">
        <v>34</v>
      </c>
      <c r="C53" s="32">
        <v>1272</v>
      </c>
      <c r="D53" s="32">
        <v>408</v>
      </c>
      <c r="E53" s="32">
        <v>864</v>
      </c>
      <c r="F53" s="32">
        <v>45</v>
      </c>
      <c r="G53" s="32">
        <v>28</v>
      </c>
      <c r="H53" s="32">
        <v>17</v>
      </c>
      <c r="I53" s="32">
        <v>49</v>
      </c>
      <c r="J53" s="32">
        <v>9</v>
      </c>
      <c r="K53" s="32">
        <v>40</v>
      </c>
      <c r="L53" s="32">
        <v>54</v>
      </c>
      <c r="M53" s="32">
        <v>20</v>
      </c>
      <c r="N53" s="32">
        <v>34</v>
      </c>
      <c r="O53" s="30" t="s">
        <v>398</v>
      </c>
      <c r="P53" s="36">
        <v>34</v>
      </c>
      <c r="Q53" s="32">
        <v>836</v>
      </c>
      <c r="R53" s="32">
        <v>259</v>
      </c>
      <c r="S53" s="32">
        <v>577</v>
      </c>
      <c r="T53" s="32">
        <v>316</v>
      </c>
      <c r="U53" s="31">
        <v>44</v>
      </c>
      <c r="V53" s="31">
        <v>272</v>
      </c>
      <c r="W53" s="32">
        <v>520</v>
      </c>
      <c r="X53" s="31">
        <v>215</v>
      </c>
      <c r="Y53" s="31">
        <v>305</v>
      </c>
      <c r="Z53" s="68">
        <v>288</v>
      </c>
      <c r="AA53" s="68">
        <v>92</v>
      </c>
      <c r="AB53" s="68">
        <v>196</v>
      </c>
      <c r="AC53" s="36">
        <v>34</v>
      </c>
      <c r="AD53" s="67"/>
      <c r="AE53" s="67"/>
      <c r="AF53" s="67"/>
      <c r="AG53" s="67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36">
        <v>34</v>
      </c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36">
        <v>34</v>
      </c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4"/>
    </row>
    <row r="54" spans="1:98" ht="15" customHeight="1">
      <c r="A54" s="40" t="s">
        <v>399</v>
      </c>
      <c r="B54" s="36">
        <v>35</v>
      </c>
      <c r="C54" s="32">
        <v>809</v>
      </c>
      <c r="D54" s="32">
        <v>245</v>
      </c>
      <c r="E54" s="32">
        <v>564</v>
      </c>
      <c r="F54" s="32">
        <v>32</v>
      </c>
      <c r="G54" s="36">
        <v>21</v>
      </c>
      <c r="H54" s="31">
        <v>11</v>
      </c>
      <c r="I54" s="32">
        <v>33</v>
      </c>
      <c r="J54" s="31">
        <v>4</v>
      </c>
      <c r="K54" s="31">
        <v>29</v>
      </c>
      <c r="L54" s="32">
        <v>43</v>
      </c>
      <c r="M54" s="31">
        <v>14</v>
      </c>
      <c r="N54" s="31">
        <v>29</v>
      </c>
      <c r="O54" s="40" t="s">
        <v>399</v>
      </c>
      <c r="P54" s="36">
        <v>35</v>
      </c>
      <c r="Q54" s="32">
        <v>478</v>
      </c>
      <c r="R54" s="32">
        <v>146</v>
      </c>
      <c r="S54" s="32">
        <v>332</v>
      </c>
      <c r="T54" s="32">
        <v>208</v>
      </c>
      <c r="U54" s="31">
        <v>33</v>
      </c>
      <c r="V54" s="31">
        <v>175</v>
      </c>
      <c r="W54" s="32">
        <v>270</v>
      </c>
      <c r="X54" s="31">
        <v>113</v>
      </c>
      <c r="Y54" s="31">
        <v>157</v>
      </c>
      <c r="Z54" s="68">
        <v>223</v>
      </c>
      <c r="AA54" s="68">
        <v>60</v>
      </c>
      <c r="AB54" s="68">
        <v>163</v>
      </c>
      <c r="AC54" s="36">
        <v>35</v>
      </c>
      <c r="AD54" s="67"/>
      <c r="AE54" s="67"/>
      <c r="AF54" s="67"/>
      <c r="AG54" s="67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36">
        <v>35</v>
      </c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36">
        <v>35</v>
      </c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4"/>
    </row>
    <row r="55" spans="1:98" ht="15" customHeight="1">
      <c r="A55" s="40" t="s">
        <v>400</v>
      </c>
      <c r="B55" s="36">
        <v>36</v>
      </c>
      <c r="C55" s="32">
        <v>238</v>
      </c>
      <c r="D55" s="32">
        <v>92</v>
      </c>
      <c r="E55" s="32">
        <v>146</v>
      </c>
      <c r="F55" s="32">
        <v>8</v>
      </c>
      <c r="G55" s="36">
        <v>3</v>
      </c>
      <c r="H55" s="31">
        <v>5</v>
      </c>
      <c r="I55" s="32">
        <v>11</v>
      </c>
      <c r="J55" s="31">
        <v>3</v>
      </c>
      <c r="K55" s="31">
        <v>8</v>
      </c>
      <c r="L55" s="32">
        <v>4</v>
      </c>
      <c r="M55" s="31">
        <v>1</v>
      </c>
      <c r="N55" s="31">
        <v>3</v>
      </c>
      <c r="O55" s="40" t="s">
        <v>400</v>
      </c>
      <c r="P55" s="36">
        <v>36</v>
      </c>
      <c r="Q55" s="32">
        <v>195</v>
      </c>
      <c r="R55" s="32">
        <v>76</v>
      </c>
      <c r="S55" s="32">
        <v>119</v>
      </c>
      <c r="T55" s="32">
        <v>52</v>
      </c>
      <c r="U55" s="31">
        <v>7</v>
      </c>
      <c r="V55" s="31">
        <v>45</v>
      </c>
      <c r="W55" s="32">
        <v>143</v>
      </c>
      <c r="X55" s="31">
        <v>69</v>
      </c>
      <c r="Y55" s="31">
        <v>74</v>
      </c>
      <c r="Z55" s="68">
        <v>20</v>
      </c>
      <c r="AA55" s="68">
        <v>9</v>
      </c>
      <c r="AB55" s="68">
        <v>11</v>
      </c>
      <c r="AC55" s="36">
        <v>36</v>
      </c>
      <c r="AD55" s="67"/>
      <c r="AE55" s="67"/>
      <c r="AF55" s="67"/>
      <c r="AG55" s="67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36">
        <v>36</v>
      </c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36">
        <v>36</v>
      </c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4"/>
    </row>
    <row r="56" spans="1:98" ht="15" customHeight="1">
      <c r="A56" s="40" t="s">
        <v>401</v>
      </c>
      <c r="B56" s="36">
        <v>37</v>
      </c>
      <c r="C56" s="32">
        <v>84</v>
      </c>
      <c r="D56" s="32">
        <v>14</v>
      </c>
      <c r="E56" s="32">
        <v>70</v>
      </c>
      <c r="F56" s="32">
        <v>0</v>
      </c>
      <c r="G56" s="36">
        <v>0</v>
      </c>
      <c r="H56" s="31">
        <v>0</v>
      </c>
      <c r="I56" s="32">
        <v>3</v>
      </c>
      <c r="J56" s="31">
        <v>0</v>
      </c>
      <c r="K56" s="31">
        <v>3</v>
      </c>
      <c r="L56" s="32">
        <v>0</v>
      </c>
      <c r="M56" s="31">
        <v>0</v>
      </c>
      <c r="N56" s="31">
        <v>0</v>
      </c>
      <c r="O56" s="40" t="s">
        <v>401</v>
      </c>
      <c r="P56" s="36">
        <v>37</v>
      </c>
      <c r="Q56" s="32">
        <v>73</v>
      </c>
      <c r="R56" s="32">
        <v>9</v>
      </c>
      <c r="S56" s="32">
        <v>64</v>
      </c>
      <c r="T56" s="32">
        <v>34</v>
      </c>
      <c r="U56" s="31">
        <v>4</v>
      </c>
      <c r="V56" s="31">
        <v>30</v>
      </c>
      <c r="W56" s="32">
        <v>39</v>
      </c>
      <c r="X56" s="31">
        <v>5</v>
      </c>
      <c r="Y56" s="31">
        <v>34</v>
      </c>
      <c r="Z56" s="68">
        <v>8</v>
      </c>
      <c r="AA56" s="68">
        <v>5</v>
      </c>
      <c r="AB56" s="68">
        <v>3</v>
      </c>
      <c r="AC56" s="36">
        <v>37</v>
      </c>
      <c r="AD56" s="67"/>
      <c r="AE56" s="67"/>
      <c r="AF56" s="67"/>
      <c r="AG56" s="67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36">
        <v>37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36">
        <v>37</v>
      </c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4"/>
    </row>
    <row r="57" spans="1:98" ht="15" customHeight="1">
      <c r="A57" s="41" t="s">
        <v>402</v>
      </c>
      <c r="B57" s="36">
        <v>38</v>
      </c>
      <c r="C57" s="32">
        <v>141</v>
      </c>
      <c r="D57" s="32">
        <v>57</v>
      </c>
      <c r="E57" s="32">
        <v>84</v>
      </c>
      <c r="F57" s="32">
        <v>5</v>
      </c>
      <c r="G57" s="36">
        <v>4</v>
      </c>
      <c r="H57" s="31">
        <v>1</v>
      </c>
      <c r="I57" s="32">
        <v>2</v>
      </c>
      <c r="J57" s="31">
        <v>2</v>
      </c>
      <c r="K57" s="31">
        <v>0</v>
      </c>
      <c r="L57" s="32">
        <v>7</v>
      </c>
      <c r="M57" s="31">
        <v>5</v>
      </c>
      <c r="N57" s="31">
        <v>2</v>
      </c>
      <c r="O57" s="41" t="s">
        <v>402</v>
      </c>
      <c r="P57" s="36">
        <v>38</v>
      </c>
      <c r="Q57" s="32">
        <v>90</v>
      </c>
      <c r="R57" s="32">
        <v>28</v>
      </c>
      <c r="S57" s="32">
        <v>62</v>
      </c>
      <c r="T57" s="32">
        <v>22</v>
      </c>
      <c r="U57" s="31">
        <v>0</v>
      </c>
      <c r="V57" s="31">
        <v>22</v>
      </c>
      <c r="W57" s="32">
        <v>68</v>
      </c>
      <c r="X57" s="31">
        <v>28</v>
      </c>
      <c r="Y57" s="31">
        <v>40</v>
      </c>
      <c r="Z57" s="68">
        <v>37</v>
      </c>
      <c r="AA57" s="68">
        <v>18</v>
      </c>
      <c r="AB57" s="68">
        <v>19</v>
      </c>
      <c r="AC57" s="36">
        <v>38</v>
      </c>
      <c r="AD57" s="67"/>
      <c r="AE57" s="67"/>
      <c r="AF57" s="67"/>
      <c r="AG57" s="67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36">
        <v>38</v>
      </c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36">
        <v>38</v>
      </c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4"/>
    </row>
    <row r="58" spans="1:98">
      <c r="A58" s="42"/>
      <c r="B58" s="42"/>
      <c r="C58" s="42"/>
      <c r="D58" s="43"/>
      <c r="E58" s="44"/>
      <c r="F58" s="45"/>
      <c r="G58" s="46"/>
      <c r="H58" s="46"/>
      <c r="I58" s="42"/>
      <c r="J58" s="42"/>
      <c r="K58" s="42"/>
      <c r="L58" s="42"/>
      <c r="M58" s="42"/>
      <c r="N58" s="42"/>
      <c r="O58" s="122"/>
      <c r="P58" s="42"/>
      <c r="Q58" s="44"/>
      <c r="R58" s="44"/>
      <c r="S58" s="44"/>
      <c r="T58" s="44"/>
      <c r="U58" s="44"/>
      <c r="V58" s="44"/>
      <c r="W58" s="2"/>
      <c r="X58" s="2"/>
      <c r="Y58" s="2"/>
      <c r="Z58" s="2"/>
      <c r="AA58" s="2"/>
      <c r="AB58" s="2"/>
      <c r="AC58" s="2"/>
      <c r="AI58" s="77"/>
      <c r="AJ58" s="77"/>
      <c r="AK58" s="44"/>
      <c r="AL58" s="44"/>
    </row>
    <row r="59" spans="1:98">
      <c r="A59" s="42"/>
      <c r="B59" s="42"/>
      <c r="C59" s="42"/>
      <c r="D59" s="43"/>
      <c r="E59" s="44"/>
      <c r="F59" s="45"/>
      <c r="G59" s="46"/>
      <c r="H59" s="46"/>
      <c r="I59" s="42"/>
      <c r="J59" s="42"/>
      <c r="K59" s="42"/>
      <c r="L59" s="42"/>
      <c r="M59" s="42"/>
      <c r="N59" s="42"/>
      <c r="O59" s="122"/>
      <c r="P59" s="42"/>
      <c r="Q59" s="44"/>
      <c r="R59" s="44"/>
      <c r="S59" s="44"/>
      <c r="T59" s="44"/>
      <c r="U59" s="44"/>
      <c r="V59" s="44"/>
      <c r="W59" s="2"/>
      <c r="X59" s="2"/>
      <c r="Y59" s="2"/>
      <c r="Z59" s="2"/>
      <c r="AA59" s="2"/>
      <c r="AB59" s="2"/>
      <c r="AC59" s="2"/>
      <c r="AI59" s="77"/>
      <c r="AJ59" s="77"/>
      <c r="AK59" s="44"/>
      <c r="AL59" s="44"/>
    </row>
    <row r="60" spans="1:98">
      <c r="A60" s="42"/>
      <c r="B60" s="42"/>
      <c r="C60" s="42"/>
      <c r="D60" s="43"/>
      <c r="E60" s="44"/>
      <c r="F60" s="45"/>
      <c r="G60" s="46"/>
      <c r="H60" s="46"/>
      <c r="I60" s="42"/>
      <c r="J60" s="42"/>
      <c r="K60" s="42"/>
      <c r="L60" s="42"/>
      <c r="M60" s="42"/>
      <c r="N60" s="42"/>
      <c r="O60" s="122"/>
      <c r="P60" s="42"/>
      <c r="Q60" s="44"/>
      <c r="R60" s="44"/>
      <c r="S60" s="44"/>
      <c r="T60" s="44"/>
      <c r="U60" s="44"/>
      <c r="V60" s="44"/>
      <c r="W60" s="2"/>
      <c r="X60" s="2"/>
      <c r="Y60" s="2"/>
      <c r="Z60" s="2"/>
      <c r="AA60" s="2"/>
      <c r="AB60" s="2"/>
      <c r="AC60" s="2"/>
      <c r="AI60" s="77"/>
      <c r="AJ60" s="77"/>
      <c r="AK60" s="44"/>
      <c r="AL60" s="44"/>
    </row>
    <row r="61" spans="1:98" ht="14.25">
      <c r="A61" s="47"/>
      <c r="B61" s="47"/>
      <c r="C61" s="48"/>
      <c r="D61" s="47"/>
      <c r="E61" s="2"/>
      <c r="F61" s="49"/>
      <c r="G61" s="15"/>
      <c r="H61" s="15"/>
      <c r="I61" s="52"/>
      <c r="J61" s="51"/>
      <c r="K61" s="59"/>
      <c r="L61" s="59"/>
      <c r="M61" s="15"/>
      <c r="N61" s="15"/>
      <c r="O61" s="224"/>
      <c r="P61" s="15"/>
      <c r="Q61" s="52"/>
      <c r="R61" s="51"/>
      <c r="S61" s="59"/>
      <c r="T61" s="59"/>
      <c r="U61" s="15"/>
      <c r="V61" s="15"/>
      <c r="W61" s="15"/>
      <c r="X61" s="49"/>
      <c r="Y61" s="49"/>
      <c r="Z61" s="69"/>
      <c r="AA61" s="69"/>
      <c r="AB61" s="70"/>
      <c r="AC61" s="70"/>
      <c r="AD61" s="44"/>
      <c r="AE61" s="44"/>
      <c r="AI61" s="77"/>
      <c r="AJ61" s="77"/>
      <c r="AK61" s="77"/>
      <c r="AL61" s="44"/>
    </row>
    <row r="62" spans="1:98" ht="14.25">
      <c r="G62" s="50"/>
      <c r="H62" s="51"/>
      <c r="I62" s="50"/>
      <c r="J62" s="51"/>
      <c r="K62" s="50"/>
      <c r="L62" s="50"/>
      <c r="M62" s="42"/>
      <c r="N62" s="42"/>
      <c r="O62" s="50"/>
      <c r="P62" s="51"/>
      <c r="Q62" s="50"/>
      <c r="R62" s="51"/>
      <c r="S62" s="50"/>
      <c r="T62" s="50"/>
      <c r="U62" s="42"/>
      <c r="V62" s="42"/>
      <c r="W62" s="42"/>
      <c r="X62" s="49"/>
      <c r="Y62" s="49"/>
      <c r="Z62" s="69"/>
      <c r="AA62" s="69"/>
      <c r="AB62" s="70"/>
      <c r="AC62" s="70"/>
      <c r="AD62" s="44"/>
      <c r="AE62" s="44"/>
    </row>
    <row r="63" spans="1:98" ht="14.25">
      <c r="G63" s="2"/>
      <c r="H63" s="51"/>
      <c r="I63" s="50"/>
      <c r="J63" s="51"/>
      <c r="K63" s="50"/>
      <c r="L63" s="50"/>
      <c r="M63" s="51"/>
      <c r="N63" s="51"/>
      <c r="O63" s="50"/>
      <c r="P63" s="51"/>
      <c r="Q63" s="50"/>
      <c r="R63" s="51"/>
      <c r="S63" s="50"/>
      <c r="T63" s="50"/>
      <c r="U63" s="51"/>
      <c r="V63" s="51"/>
      <c r="W63" s="51"/>
      <c r="X63" s="63"/>
      <c r="Y63" s="63"/>
      <c r="Z63" s="63"/>
      <c r="AA63" s="63"/>
      <c r="AB63" s="70"/>
      <c r="AC63" s="70"/>
      <c r="AD63" s="71"/>
      <c r="AE63" s="71"/>
    </row>
    <row r="64" spans="1:98" ht="14.25">
      <c r="G64" s="2"/>
      <c r="H64" s="51"/>
      <c r="I64" s="52"/>
      <c r="J64" s="51"/>
      <c r="K64" s="50"/>
      <c r="L64" s="50"/>
      <c r="M64" s="51"/>
      <c r="N64" s="51"/>
      <c r="O64" s="50"/>
      <c r="P64" s="51"/>
      <c r="Q64" s="52"/>
      <c r="R64" s="51"/>
      <c r="S64" s="50"/>
      <c r="T64" s="50"/>
      <c r="U64" s="51"/>
      <c r="V64" s="51"/>
      <c r="W64" s="51"/>
      <c r="X64" s="64"/>
      <c r="Y64" s="64"/>
      <c r="Z64" s="64"/>
      <c r="AA64" s="64"/>
      <c r="AB64" s="70"/>
      <c r="AC64" s="70"/>
      <c r="AD64" s="71"/>
      <c r="AE64" s="71"/>
    </row>
    <row r="65" spans="1:31" ht="14.25">
      <c r="G65" s="51"/>
      <c r="H65" s="51"/>
      <c r="I65" s="50"/>
      <c r="J65" s="51"/>
      <c r="K65" s="59"/>
      <c r="L65" s="59"/>
      <c r="M65" s="51"/>
      <c r="N65" s="51"/>
      <c r="O65" s="365"/>
      <c r="P65" s="51"/>
      <c r="Q65" s="50"/>
      <c r="R65" s="51"/>
      <c r="S65" s="59"/>
      <c r="T65" s="59"/>
      <c r="U65" s="51"/>
      <c r="V65" s="51"/>
      <c r="W65" s="51"/>
      <c r="X65" s="64"/>
      <c r="Y65" s="64"/>
      <c r="Z65" s="64"/>
      <c r="AA65" s="64"/>
      <c r="AB65" s="70"/>
      <c r="AC65" s="70"/>
      <c r="AD65" s="71"/>
      <c r="AE65" s="71"/>
    </row>
    <row r="66" spans="1:31" ht="14.25">
      <c r="G66" s="52"/>
      <c r="H66" s="52"/>
      <c r="I66" s="51"/>
      <c r="J66" s="80"/>
      <c r="K66" s="51"/>
      <c r="L66" s="51"/>
      <c r="M66" s="51"/>
      <c r="N66" s="51"/>
      <c r="O66" s="366"/>
      <c r="P66" s="52"/>
      <c r="Q66" s="51"/>
      <c r="R66" s="316"/>
      <c r="S66" s="51"/>
      <c r="T66" s="51"/>
      <c r="U66" s="51"/>
      <c r="V66" s="51"/>
      <c r="W66" s="51"/>
      <c r="X66" s="64"/>
      <c r="Y66" s="64"/>
      <c r="Z66" s="64"/>
      <c r="AA66" s="64"/>
      <c r="AB66" s="52"/>
      <c r="AC66" s="70"/>
      <c r="AD66" s="70"/>
      <c r="AE66" s="70"/>
    </row>
    <row r="67" spans="1:31">
      <c r="A67" s="2"/>
    </row>
    <row r="70" spans="1:31">
      <c r="F70" s="5"/>
      <c r="G70" s="5"/>
      <c r="H70" s="5"/>
      <c r="O70" s="5"/>
    </row>
    <row r="71" spans="1:31">
      <c r="F71" s="5"/>
      <c r="G71" s="5"/>
      <c r="H71" s="5"/>
      <c r="O71" s="5"/>
    </row>
    <row r="72" spans="1:31">
      <c r="F72" s="5"/>
      <c r="G72" s="5"/>
      <c r="H72" s="5"/>
      <c r="O72" s="5"/>
    </row>
    <row r="73" spans="1:31">
      <c r="F73" s="5"/>
      <c r="G73" s="5"/>
      <c r="H73" s="5"/>
      <c r="O73" s="5"/>
    </row>
    <row r="74" spans="1:31">
      <c r="F74" s="5"/>
      <c r="G74" s="5"/>
      <c r="H74" s="5"/>
      <c r="O74" s="5"/>
    </row>
    <row r="75" spans="1:31">
      <c r="F75" s="5"/>
      <c r="G75" s="5"/>
      <c r="H75" s="5"/>
      <c r="O75" s="5"/>
    </row>
    <row r="76" spans="1:31">
      <c r="F76" s="5"/>
      <c r="G76" s="5"/>
      <c r="H76" s="5"/>
      <c r="O76" s="5"/>
    </row>
  </sheetData>
  <mergeCells count="102">
    <mergeCell ref="M1:N1"/>
    <mergeCell ref="Y1:AD1"/>
    <mergeCell ref="A5:N5"/>
    <mergeCell ref="A10:C10"/>
    <mergeCell ref="B12:D12"/>
    <mergeCell ref="G16:H16"/>
    <mergeCell ref="J16:K16"/>
    <mergeCell ref="M16:N16"/>
    <mergeCell ref="R16:S16"/>
    <mergeCell ref="A15:A18"/>
    <mergeCell ref="B15:B18"/>
    <mergeCell ref="C15:C18"/>
    <mergeCell ref="D16:D18"/>
    <mergeCell ref="E16:E18"/>
    <mergeCell ref="F16:F18"/>
    <mergeCell ref="G17:G18"/>
    <mergeCell ref="H17:H18"/>
    <mergeCell ref="I16:I18"/>
    <mergeCell ref="J17:J18"/>
    <mergeCell ref="K17:K18"/>
    <mergeCell ref="L16:L18"/>
    <mergeCell ref="M17:M18"/>
    <mergeCell ref="N17:N18"/>
    <mergeCell ref="O15:O18"/>
    <mergeCell ref="P15:P18"/>
    <mergeCell ref="Q16:Q18"/>
    <mergeCell ref="R17:R18"/>
    <mergeCell ref="S17:S18"/>
    <mergeCell ref="T17:T18"/>
    <mergeCell ref="W17:W18"/>
    <mergeCell ref="Z16:Z18"/>
    <mergeCell ref="AA17:AA18"/>
    <mergeCell ref="AB17:AB18"/>
    <mergeCell ref="AC15:AC18"/>
    <mergeCell ref="AD16:AD18"/>
    <mergeCell ref="AE17:AE18"/>
    <mergeCell ref="AF17:AF18"/>
    <mergeCell ref="AG16:AG18"/>
    <mergeCell ref="AH17:AH18"/>
    <mergeCell ref="AI17:AI18"/>
    <mergeCell ref="AJ16:AJ18"/>
    <mergeCell ref="AK17:AK18"/>
    <mergeCell ref="AL17:AL18"/>
    <mergeCell ref="AM16:AM18"/>
    <mergeCell ref="AN17:AN18"/>
    <mergeCell ref="AO17:AO18"/>
    <mergeCell ref="AP16:AP18"/>
    <mergeCell ref="AQ17:AQ18"/>
    <mergeCell ref="AR17:AR18"/>
    <mergeCell ref="AS16:AS18"/>
    <mergeCell ref="AT17:AT18"/>
    <mergeCell ref="AU17:AU18"/>
    <mergeCell ref="AV15:AV18"/>
    <mergeCell ref="AW16:AW18"/>
    <mergeCell ref="AX17:AX18"/>
    <mergeCell ref="AY17:AY18"/>
    <mergeCell ref="AZ16:AZ18"/>
    <mergeCell ref="BA17:BA18"/>
    <mergeCell ref="BB17:BB18"/>
    <mergeCell ref="BC16:BC18"/>
    <mergeCell ref="BD17:BD18"/>
    <mergeCell ref="BE17:BE18"/>
    <mergeCell ref="BF16:BF18"/>
    <mergeCell ref="BG17:BG18"/>
    <mergeCell ref="BH17:BH18"/>
    <mergeCell ref="BI16:BI18"/>
    <mergeCell ref="BJ17:BJ18"/>
    <mergeCell ref="BK17:BK18"/>
    <mergeCell ref="BL16:BL18"/>
    <mergeCell ref="BM17:BM18"/>
    <mergeCell ref="BN17:BN18"/>
    <mergeCell ref="BO16:BO18"/>
    <mergeCell ref="BP17:BP18"/>
    <mergeCell ref="BQ17:BQ18"/>
    <mergeCell ref="BR15:BR18"/>
    <mergeCell ref="BS16:BS18"/>
    <mergeCell ref="BT17:BT18"/>
    <mergeCell ref="BU17:BU18"/>
    <mergeCell ref="BV16:BV18"/>
    <mergeCell ref="BW17:BW18"/>
    <mergeCell ref="BX17:BX18"/>
    <mergeCell ref="BY16:BY18"/>
    <mergeCell ref="BZ17:BZ18"/>
    <mergeCell ref="CA17:CA18"/>
    <mergeCell ref="CB16:CB18"/>
    <mergeCell ref="CC17:CC18"/>
    <mergeCell ref="CD17:CD18"/>
    <mergeCell ref="CN16:CN18"/>
    <mergeCell ref="CO17:CO18"/>
    <mergeCell ref="CP17:CP18"/>
    <mergeCell ref="CQ16:CQ18"/>
    <mergeCell ref="CR17:CR18"/>
    <mergeCell ref="CS17:CS18"/>
    <mergeCell ref="CE16:CE18"/>
    <mergeCell ref="CF17:CF18"/>
    <mergeCell ref="CG17:CG18"/>
    <mergeCell ref="CH16:CH18"/>
    <mergeCell ref="CI17:CI18"/>
    <mergeCell ref="CJ17:CJ18"/>
    <mergeCell ref="CK16:CK18"/>
    <mergeCell ref="CL17:CL18"/>
    <mergeCell ref="CM17:CM18"/>
  </mergeCells>
  <printOptions horizontalCentered="1"/>
  <pageMargins left="0.5" right="0.2" top="0.59" bottom="0" header="0.3" footer="0.3"/>
  <pageSetup paperSize="9" scale="60" orientation="portrait" r:id="rId1"/>
  <colBreaks count="3" manualBreakCount="3">
    <brk id="28" max="1048575" man="1"/>
    <brk id="47" max="1048575" man="1"/>
    <brk id="6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66"/>
  <sheetViews>
    <sheetView view="pageBreakPreview" topLeftCell="A7" zoomScale="70" zoomScaleNormal="80" zoomScaleSheetLayoutView="70" workbookViewId="0">
      <selection activeCell="U65" sqref="U65"/>
    </sheetView>
  </sheetViews>
  <sheetFormatPr defaultColWidth="8.85546875" defaultRowHeight="12.75"/>
  <cols>
    <col min="1" max="1" width="20.42578125" style="412" customWidth="1"/>
    <col min="2" max="2" width="4.42578125" style="412" customWidth="1"/>
    <col min="3" max="3" width="12" style="412" customWidth="1"/>
    <col min="4" max="5" width="9.85546875" style="412" customWidth="1"/>
    <col min="6" max="6" width="11.7109375" style="412" customWidth="1"/>
    <col min="7" max="7" width="10.5703125" style="412" customWidth="1"/>
    <col min="8" max="8" width="16.140625" style="412" customWidth="1"/>
    <col min="9" max="9" width="14" style="412" customWidth="1"/>
    <col min="10" max="10" width="16.42578125" style="412" customWidth="1"/>
    <col min="11" max="11" width="11.140625" style="412" customWidth="1"/>
    <col min="12" max="12" width="9.85546875" style="412" customWidth="1"/>
    <col min="13" max="13" width="11.140625" style="412" customWidth="1"/>
    <col min="14" max="14" width="11.7109375" style="412" customWidth="1"/>
    <col min="15" max="15" width="11.42578125" style="412" customWidth="1"/>
    <col min="16" max="16" width="12.7109375" style="412" customWidth="1"/>
    <col min="17" max="17" width="9.85546875" style="412" customWidth="1"/>
    <col min="18" max="18" width="21.28515625" style="412" customWidth="1"/>
    <col min="19" max="19" width="4.85546875" style="412" customWidth="1"/>
    <col min="20" max="20" width="12.28515625" style="412" customWidth="1"/>
    <col min="21" max="21" width="13.140625" style="412" customWidth="1"/>
    <col min="22" max="22" width="15.85546875" style="412" customWidth="1"/>
    <col min="23" max="23" width="14" style="412" customWidth="1"/>
    <col min="24" max="24" width="20.5703125" style="412" customWidth="1"/>
    <col min="25" max="25" width="13.5703125" style="412" customWidth="1"/>
    <col min="26" max="26" width="9.85546875" style="412" customWidth="1"/>
    <col min="27" max="27" width="17.140625" style="412" customWidth="1"/>
    <col min="28" max="28" width="9.85546875" style="412" customWidth="1"/>
    <col min="29" max="29" width="12" style="412" customWidth="1"/>
    <col min="30" max="182" width="8.85546875" style="412"/>
    <col min="183" max="183" width="3.7109375" style="412" customWidth="1"/>
    <col min="184" max="185" width="6.7109375" style="412" customWidth="1"/>
    <col min="186" max="186" width="27.140625" style="412" customWidth="1"/>
    <col min="187" max="205" width="7.7109375" style="412" customWidth="1"/>
    <col min="206" max="207" width="8.85546875" style="412"/>
    <col min="208" max="211" width="8.42578125" style="412" customWidth="1"/>
    <col min="212" max="230" width="8.85546875" style="412"/>
    <col min="231" max="231" width="10.140625" style="412" customWidth="1"/>
    <col min="232" max="236" width="8.85546875" style="412"/>
    <col min="237" max="237" width="10" style="412" customWidth="1"/>
    <col min="238" max="238" width="10.42578125" style="412" customWidth="1"/>
    <col min="239" max="239" width="11.42578125" style="412" customWidth="1"/>
    <col min="240" max="438" width="8.85546875" style="412"/>
    <col min="439" max="439" width="3.7109375" style="412" customWidth="1"/>
    <col min="440" max="441" width="6.7109375" style="412" customWidth="1"/>
    <col min="442" max="442" width="27.140625" style="412" customWidth="1"/>
    <col min="443" max="461" width="7.7109375" style="412" customWidth="1"/>
    <col min="462" max="463" width="8.85546875" style="412"/>
    <col min="464" max="467" width="8.42578125" style="412" customWidth="1"/>
    <col min="468" max="486" width="8.85546875" style="412"/>
    <col min="487" max="487" width="10.140625" style="412" customWidth="1"/>
    <col min="488" max="492" width="8.85546875" style="412"/>
    <col min="493" max="493" width="10" style="412" customWidth="1"/>
    <col min="494" max="494" width="10.42578125" style="412" customWidth="1"/>
    <col min="495" max="495" width="11.42578125" style="412" customWidth="1"/>
    <col min="496" max="694" width="8.85546875" style="412"/>
    <col min="695" max="695" width="3.7109375" style="412" customWidth="1"/>
    <col min="696" max="697" width="6.7109375" style="412" customWidth="1"/>
    <col min="698" max="698" width="27.140625" style="412" customWidth="1"/>
    <col min="699" max="717" width="7.7109375" style="412" customWidth="1"/>
    <col min="718" max="719" width="8.85546875" style="412"/>
    <col min="720" max="723" width="8.42578125" style="412" customWidth="1"/>
    <col min="724" max="742" width="8.85546875" style="412"/>
    <col min="743" max="743" width="10.140625" style="412" customWidth="1"/>
    <col min="744" max="748" width="8.85546875" style="412"/>
    <col min="749" max="749" width="10" style="412" customWidth="1"/>
    <col min="750" max="750" width="10.42578125" style="412" customWidth="1"/>
    <col min="751" max="751" width="11.42578125" style="412" customWidth="1"/>
    <col min="752" max="950" width="8.85546875" style="412"/>
    <col min="951" max="951" width="3.7109375" style="412" customWidth="1"/>
    <col min="952" max="953" width="6.7109375" style="412" customWidth="1"/>
    <col min="954" max="954" width="27.140625" style="412" customWidth="1"/>
    <col min="955" max="973" width="7.7109375" style="412" customWidth="1"/>
    <col min="974" max="975" width="8.85546875" style="412"/>
    <col min="976" max="979" width="8.42578125" style="412" customWidth="1"/>
    <col min="980" max="998" width="8.85546875" style="412"/>
    <col min="999" max="999" width="10.140625" style="412" customWidth="1"/>
    <col min="1000" max="1004" width="8.85546875" style="412"/>
    <col min="1005" max="1005" width="10" style="412" customWidth="1"/>
    <col min="1006" max="1006" width="10.42578125" style="412" customWidth="1"/>
    <col min="1007" max="1007" width="11.42578125" style="412" customWidth="1"/>
    <col min="1008" max="1206" width="8.85546875" style="412"/>
    <col min="1207" max="1207" width="3.7109375" style="412" customWidth="1"/>
    <col min="1208" max="1209" width="6.7109375" style="412" customWidth="1"/>
    <col min="1210" max="1210" width="27.140625" style="412" customWidth="1"/>
    <col min="1211" max="1229" width="7.7109375" style="412" customWidth="1"/>
    <col min="1230" max="1231" width="8.85546875" style="412"/>
    <col min="1232" max="1235" width="8.42578125" style="412" customWidth="1"/>
    <col min="1236" max="1254" width="8.85546875" style="412"/>
    <col min="1255" max="1255" width="10.140625" style="412" customWidth="1"/>
    <col min="1256" max="1260" width="8.85546875" style="412"/>
    <col min="1261" max="1261" width="10" style="412" customWidth="1"/>
    <col min="1262" max="1262" width="10.42578125" style="412" customWidth="1"/>
    <col min="1263" max="1263" width="11.42578125" style="412" customWidth="1"/>
    <col min="1264" max="1462" width="8.85546875" style="412"/>
    <col min="1463" max="1463" width="3.7109375" style="412" customWidth="1"/>
    <col min="1464" max="1465" width="6.7109375" style="412" customWidth="1"/>
    <col min="1466" max="1466" width="27.140625" style="412" customWidth="1"/>
    <col min="1467" max="1485" width="7.7109375" style="412" customWidth="1"/>
    <col min="1486" max="1487" width="8.85546875" style="412"/>
    <col min="1488" max="1491" width="8.42578125" style="412" customWidth="1"/>
    <col min="1492" max="1510" width="8.85546875" style="412"/>
    <col min="1511" max="1511" width="10.140625" style="412" customWidth="1"/>
    <col min="1512" max="1516" width="8.85546875" style="412"/>
    <col min="1517" max="1517" width="10" style="412" customWidth="1"/>
    <col min="1518" max="1518" width="10.42578125" style="412" customWidth="1"/>
    <col min="1519" max="1519" width="11.42578125" style="412" customWidth="1"/>
    <col min="1520" max="1718" width="8.85546875" style="412"/>
    <col min="1719" max="1719" width="3.7109375" style="412" customWidth="1"/>
    <col min="1720" max="1721" width="6.7109375" style="412" customWidth="1"/>
    <col min="1722" max="1722" width="27.140625" style="412" customWidth="1"/>
    <col min="1723" max="1741" width="7.7109375" style="412" customWidth="1"/>
    <col min="1742" max="1743" width="8.85546875" style="412"/>
    <col min="1744" max="1747" width="8.42578125" style="412" customWidth="1"/>
    <col min="1748" max="1766" width="8.85546875" style="412"/>
    <col min="1767" max="1767" width="10.140625" style="412" customWidth="1"/>
    <col min="1768" max="1772" width="8.85546875" style="412"/>
    <col min="1773" max="1773" width="10" style="412" customWidth="1"/>
    <col min="1774" max="1774" width="10.42578125" style="412" customWidth="1"/>
    <col min="1775" max="1775" width="11.42578125" style="412" customWidth="1"/>
    <col min="1776" max="1974" width="8.85546875" style="412"/>
    <col min="1975" max="1975" width="3.7109375" style="412" customWidth="1"/>
    <col min="1976" max="1977" width="6.7109375" style="412" customWidth="1"/>
    <col min="1978" max="1978" width="27.140625" style="412" customWidth="1"/>
    <col min="1979" max="1997" width="7.7109375" style="412" customWidth="1"/>
    <col min="1998" max="1999" width="8.85546875" style="412"/>
    <col min="2000" max="2003" width="8.42578125" style="412" customWidth="1"/>
    <col min="2004" max="2022" width="8.85546875" style="412"/>
    <col min="2023" max="2023" width="10.140625" style="412" customWidth="1"/>
    <col min="2024" max="2028" width="8.85546875" style="412"/>
    <col min="2029" max="2029" width="10" style="412" customWidth="1"/>
    <col min="2030" max="2030" width="10.42578125" style="412" customWidth="1"/>
    <col min="2031" max="2031" width="11.42578125" style="412" customWidth="1"/>
    <col min="2032" max="2230" width="8.85546875" style="412"/>
    <col min="2231" max="2231" width="3.7109375" style="412" customWidth="1"/>
    <col min="2232" max="2233" width="6.7109375" style="412" customWidth="1"/>
    <col min="2234" max="2234" width="27.140625" style="412" customWidth="1"/>
    <col min="2235" max="2253" width="7.7109375" style="412" customWidth="1"/>
    <col min="2254" max="2255" width="8.85546875" style="412"/>
    <col min="2256" max="2259" width="8.42578125" style="412" customWidth="1"/>
    <col min="2260" max="2278" width="8.85546875" style="412"/>
    <col min="2279" max="2279" width="10.140625" style="412" customWidth="1"/>
    <col min="2280" max="2284" width="8.85546875" style="412"/>
    <col min="2285" max="2285" width="10" style="412" customWidth="1"/>
    <col min="2286" max="2286" width="10.42578125" style="412" customWidth="1"/>
    <col min="2287" max="2287" width="11.42578125" style="412" customWidth="1"/>
    <col min="2288" max="2486" width="8.85546875" style="412"/>
    <col min="2487" max="2487" width="3.7109375" style="412" customWidth="1"/>
    <col min="2488" max="2489" width="6.7109375" style="412" customWidth="1"/>
    <col min="2490" max="2490" width="27.140625" style="412" customWidth="1"/>
    <col min="2491" max="2509" width="7.7109375" style="412" customWidth="1"/>
    <col min="2510" max="2511" width="8.85546875" style="412"/>
    <col min="2512" max="2515" width="8.42578125" style="412" customWidth="1"/>
    <col min="2516" max="2534" width="8.85546875" style="412"/>
    <col min="2535" max="2535" width="10.140625" style="412" customWidth="1"/>
    <col min="2536" max="2540" width="8.85546875" style="412"/>
    <col min="2541" max="2541" width="10" style="412" customWidth="1"/>
    <col min="2542" max="2542" width="10.42578125" style="412" customWidth="1"/>
    <col min="2543" max="2543" width="11.42578125" style="412" customWidth="1"/>
    <col min="2544" max="2742" width="8.85546875" style="412"/>
    <col min="2743" max="2743" width="3.7109375" style="412" customWidth="1"/>
    <col min="2744" max="2745" width="6.7109375" style="412" customWidth="1"/>
    <col min="2746" max="2746" width="27.140625" style="412" customWidth="1"/>
    <col min="2747" max="2765" width="7.7109375" style="412" customWidth="1"/>
    <col min="2766" max="2767" width="8.85546875" style="412"/>
    <col min="2768" max="2771" width="8.42578125" style="412" customWidth="1"/>
    <col min="2772" max="2790" width="8.85546875" style="412"/>
    <col min="2791" max="2791" width="10.140625" style="412" customWidth="1"/>
    <col min="2792" max="2796" width="8.85546875" style="412"/>
    <col min="2797" max="2797" width="10" style="412" customWidth="1"/>
    <col min="2798" max="2798" width="10.42578125" style="412" customWidth="1"/>
    <col min="2799" max="2799" width="11.42578125" style="412" customWidth="1"/>
    <col min="2800" max="2998" width="8.85546875" style="412"/>
    <col min="2999" max="2999" width="3.7109375" style="412" customWidth="1"/>
    <col min="3000" max="3001" width="6.7109375" style="412" customWidth="1"/>
    <col min="3002" max="3002" width="27.140625" style="412" customWidth="1"/>
    <col min="3003" max="3021" width="7.7109375" style="412" customWidth="1"/>
    <col min="3022" max="3023" width="8.85546875" style="412"/>
    <col min="3024" max="3027" width="8.42578125" style="412" customWidth="1"/>
    <col min="3028" max="3046" width="8.85546875" style="412"/>
    <col min="3047" max="3047" width="10.140625" style="412" customWidth="1"/>
    <col min="3048" max="3052" width="8.85546875" style="412"/>
    <col min="3053" max="3053" width="10" style="412" customWidth="1"/>
    <col min="3054" max="3054" width="10.42578125" style="412" customWidth="1"/>
    <col min="3055" max="3055" width="11.42578125" style="412" customWidth="1"/>
    <col min="3056" max="3254" width="8.85546875" style="412"/>
    <col min="3255" max="3255" width="3.7109375" style="412" customWidth="1"/>
    <col min="3256" max="3257" width="6.7109375" style="412" customWidth="1"/>
    <col min="3258" max="3258" width="27.140625" style="412" customWidth="1"/>
    <col min="3259" max="3277" width="7.7109375" style="412" customWidth="1"/>
    <col min="3278" max="3279" width="8.85546875" style="412"/>
    <col min="3280" max="3283" width="8.42578125" style="412" customWidth="1"/>
    <col min="3284" max="3302" width="8.85546875" style="412"/>
    <col min="3303" max="3303" width="10.140625" style="412" customWidth="1"/>
    <col min="3304" max="3308" width="8.85546875" style="412"/>
    <col min="3309" max="3309" width="10" style="412" customWidth="1"/>
    <col min="3310" max="3310" width="10.42578125" style="412" customWidth="1"/>
    <col min="3311" max="3311" width="11.42578125" style="412" customWidth="1"/>
    <col min="3312" max="3510" width="8.85546875" style="412"/>
    <col min="3511" max="3511" width="3.7109375" style="412" customWidth="1"/>
    <col min="3512" max="3513" width="6.7109375" style="412" customWidth="1"/>
    <col min="3514" max="3514" width="27.140625" style="412" customWidth="1"/>
    <col min="3515" max="3533" width="7.7109375" style="412" customWidth="1"/>
    <col min="3534" max="3535" width="8.85546875" style="412"/>
    <col min="3536" max="3539" width="8.42578125" style="412" customWidth="1"/>
    <col min="3540" max="3558" width="8.85546875" style="412"/>
    <col min="3559" max="3559" width="10.140625" style="412" customWidth="1"/>
    <col min="3560" max="3564" width="8.85546875" style="412"/>
    <col min="3565" max="3565" width="10" style="412" customWidth="1"/>
    <col min="3566" max="3566" width="10.42578125" style="412" customWidth="1"/>
    <col min="3567" max="3567" width="11.42578125" style="412" customWidth="1"/>
    <col min="3568" max="3766" width="8.85546875" style="412"/>
    <col min="3767" max="3767" width="3.7109375" style="412" customWidth="1"/>
    <col min="3768" max="3769" width="6.7109375" style="412" customWidth="1"/>
    <col min="3770" max="3770" width="27.140625" style="412" customWidth="1"/>
    <col min="3771" max="3789" width="7.7109375" style="412" customWidth="1"/>
    <col min="3790" max="3791" width="8.85546875" style="412"/>
    <col min="3792" max="3795" width="8.42578125" style="412" customWidth="1"/>
    <col min="3796" max="3814" width="8.85546875" style="412"/>
    <col min="3815" max="3815" width="10.140625" style="412" customWidth="1"/>
    <col min="3816" max="3820" width="8.85546875" style="412"/>
    <col min="3821" max="3821" width="10" style="412" customWidth="1"/>
    <col min="3822" max="3822" width="10.42578125" style="412" customWidth="1"/>
    <col min="3823" max="3823" width="11.42578125" style="412" customWidth="1"/>
    <col min="3824" max="4022" width="8.85546875" style="412"/>
    <col min="4023" max="4023" width="3.7109375" style="412" customWidth="1"/>
    <col min="4024" max="4025" width="6.7109375" style="412" customWidth="1"/>
    <col min="4026" max="4026" width="27.140625" style="412" customWidth="1"/>
    <col min="4027" max="4045" width="7.7109375" style="412" customWidth="1"/>
    <col min="4046" max="4047" width="8.85546875" style="412"/>
    <col min="4048" max="4051" width="8.42578125" style="412" customWidth="1"/>
    <col min="4052" max="4070" width="8.85546875" style="412"/>
    <col min="4071" max="4071" width="10.140625" style="412" customWidth="1"/>
    <col min="4072" max="4076" width="8.85546875" style="412"/>
    <col min="4077" max="4077" width="10" style="412" customWidth="1"/>
    <col min="4078" max="4078" width="10.42578125" style="412" customWidth="1"/>
    <col min="4079" max="4079" width="11.42578125" style="412" customWidth="1"/>
    <col min="4080" max="4278" width="8.85546875" style="412"/>
    <col min="4279" max="4279" width="3.7109375" style="412" customWidth="1"/>
    <col min="4280" max="4281" width="6.7109375" style="412" customWidth="1"/>
    <col min="4282" max="4282" width="27.140625" style="412" customWidth="1"/>
    <col min="4283" max="4301" width="7.7109375" style="412" customWidth="1"/>
    <col min="4302" max="4303" width="8.85546875" style="412"/>
    <col min="4304" max="4307" width="8.42578125" style="412" customWidth="1"/>
    <col min="4308" max="4326" width="8.85546875" style="412"/>
    <col min="4327" max="4327" width="10.140625" style="412" customWidth="1"/>
    <col min="4328" max="4332" width="8.85546875" style="412"/>
    <col min="4333" max="4333" width="10" style="412" customWidth="1"/>
    <col min="4334" max="4334" width="10.42578125" style="412" customWidth="1"/>
    <col min="4335" max="4335" width="11.42578125" style="412" customWidth="1"/>
    <col min="4336" max="4534" width="8.85546875" style="412"/>
    <col min="4535" max="4535" width="3.7109375" style="412" customWidth="1"/>
    <col min="4536" max="4537" width="6.7109375" style="412" customWidth="1"/>
    <col min="4538" max="4538" width="27.140625" style="412" customWidth="1"/>
    <col min="4539" max="4557" width="7.7109375" style="412" customWidth="1"/>
    <col min="4558" max="4559" width="8.85546875" style="412"/>
    <col min="4560" max="4563" width="8.42578125" style="412" customWidth="1"/>
    <col min="4564" max="4582" width="8.85546875" style="412"/>
    <col min="4583" max="4583" width="10.140625" style="412" customWidth="1"/>
    <col min="4584" max="4588" width="8.85546875" style="412"/>
    <col min="4589" max="4589" width="10" style="412" customWidth="1"/>
    <col min="4590" max="4590" width="10.42578125" style="412" customWidth="1"/>
    <col min="4591" max="4591" width="11.42578125" style="412" customWidth="1"/>
    <col min="4592" max="4790" width="8.85546875" style="412"/>
    <col min="4791" max="4791" width="3.7109375" style="412" customWidth="1"/>
    <col min="4792" max="4793" width="6.7109375" style="412" customWidth="1"/>
    <col min="4794" max="4794" width="27.140625" style="412" customWidth="1"/>
    <col min="4795" max="4813" width="7.7109375" style="412" customWidth="1"/>
    <col min="4814" max="4815" width="8.85546875" style="412"/>
    <col min="4816" max="4819" width="8.42578125" style="412" customWidth="1"/>
    <col min="4820" max="4838" width="8.85546875" style="412"/>
    <col min="4839" max="4839" width="10.140625" style="412" customWidth="1"/>
    <col min="4840" max="4844" width="8.85546875" style="412"/>
    <col min="4845" max="4845" width="10" style="412" customWidth="1"/>
    <col min="4846" max="4846" width="10.42578125" style="412" customWidth="1"/>
    <col min="4847" max="4847" width="11.42578125" style="412" customWidth="1"/>
    <col min="4848" max="5046" width="8.85546875" style="412"/>
    <col min="5047" max="5047" width="3.7109375" style="412" customWidth="1"/>
    <col min="5048" max="5049" width="6.7109375" style="412" customWidth="1"/>
    <col min="5050" max="5050" width="27.140625" style="412" customWidth="1"/>
    <col min="5051" max="5069" width="7.7109375" style="412" customWidth="1"/>
    <col min="5070" max="5071" width="8.85546875" style="412"/>
    <col min="5072" max="5075" width="8.42578125" style="412" customWidth="1"/>
    <col min="5076" max="5094" width="8.85546875" style="412"/>
    <col min="5095" max="5095" width="10.140625" style="412" customWidth="1"/>
    <col min="5096" max="5100" width="8.85546875" style="412"/>
    <col min="5101" max="5101" width="10" style="412" customWidth="1"/>
    <col min="5102" max="5102" width="10.42578125" style="412" customWidth="1"/>
    <col min="5103" max="5103" width="11.42578125" style="412" customWidth="1"/>
    <col min="5104" max="5302" width="8.85546875" style="412"/>
    <col min="5303" max="5303" width="3.7109375" style="412" customWidth="1"/>
    <col min="5304" max="5305" width="6.7109375" style="412" customWidth="1"/>
    <col min="5306" max="5306" width="27.140625" style="412" customWidth="1"/>
    <col min="5307" max="5325" width="7.7109375" style="412" customWidth="1"/>
    <col min="5326" max="5327" width="8.85546875" style="412"/>
    <col min="5328" max="5331" width="8.42578125" style="412" customWidth="1"/>
    <col min="5332" max="5350" width="8.85546875" style="412"/>
    <col min="5351" max="5351" width="10.140625" style="412" customWidth="1"/>
    <col min="5352" max="5356" width="8.85546875" style="412"/>
    <col min="5357" max="5357" width="10" style="412" customWidth="1"/>
    <col min="5358" max="5358" width="10.42578125" style="412" customWidth="1"/>
    <col min="5359" max="5359" width="11.42578125" style="412" customWidth="1"/>
    <col min="5360" max="5558" width="8.85546875" style="412"/>
    <col min="5559" max="5559" width="3.7109375" style="412" customWidth="1"/>
    <col min="5560" max="5561" width="6.7109375" style="412" customWidth="1"/>
    <col min="5562" max="5562" width="27.140625" style="412" customWidth="1"/>
    <col min="5563" max="5581" width="7.7109375" style="412" customWidth="1"/>
    <col min="5582" max="5583" width="8.85546875" style="412"/>
    <col min="5584" max="5587" width="8.42578125" style="412" customWidth="1"/>
    <col min="5588" max="5606" width="8.85546875" style="412"/>
    <col min="5607" max="5607" width="10.140625" style="412" customWidth="1"/>
    <col min="5608" max="5612" width="8.85546875" style="412"/>
    <col min="5613" max="5613" width="10" style="412" customWidth="1"/>
    <col min="5614" max="5614" width="10.42578125" style="412" customWidth="1"/>
    <col min="5615" max="5615" width="11.42578125" style="412" customWidth="1"/>
    <col min="5616" max="5814" width="8.85546875" style="412"/>
    <col min="5815" max="5815" width="3.7109375" style="412" customWidth="1"/>
    <col min="5816" max="5817" width="6.7109375" style="412" customWidth="1"/>
    <col min="5818" max="5818" width="27.140625" style="412" customWidth="1"/>
    <col min="5819" max="5837" width="7.7109375" style="412" customWidth="1"/>
    <col min="5838" max="5839" width="8.85546875" style="412"/>
    <col min="5840" max="5843" width="8.42578125" style="412" customWidth="1"/>
    <col min="5844" max="5862" width="8.85546875" style="412"/>
    <col min="5863" max="5863" width="10.140625" style="412" customWidth="1"/>
    <col min="5864" max="5868" width="8.85546875" style="412"/>
    <col min="5869" max="5869" width="10" style="412" customWidth="1"/>
    <col min="5870" max="5870" width="10.42578125" style="412" customWidth="1"/>
    <col min="5871" max="5871" width="11.42578125" style="412" customWidth="1"/>
    <col min="5872" max="6070" width="8.85546875" style="412"/>
    <col min="6071" max="6071" width="3.7109375" style="412" customWidth="1"/>
    <col min="6072" max="6073" width="6.7109375" style="412" customWidth="1"/>
    <col min="6074" max="6074" width="27.140625" style="412" customWidth="1"/>
    <col min="6075" max="6093" width="7.7109375" style="412" customWidth="1"/>
    <col min="6094" max="6095" width="8.85546875" style="412"/>
    <col min="6096" max="6099" width="8.42578125" style="412" customWidth="1"/>
    <col min="6100" max="6118" width="8.85546875" style="412"/>
    <col min="6119" max="6119" width="10.140625" style="412" customWidth="1"/>
    <col min="6120" max="6124" width="8.85546875" style="412"/>
    <col min="6125" max="6125" width="10" style="412" customWidth="1"/>
    <col min="6126" max="6126" width="10.42578125" style="412" customWidth="1"/>
    <col min="6127" max="6127" width="11.42578125" style="412" customWidth="1"/>
    <col min="6128" max="6326" width="8.85546875" style="412"/>
    <col min="6327" max="6327" width="3.7109375" style="412" customWidth="1"/>
    <col min="6328" max="6329" width="6.7109375" style="412" customWidth="1"/>
    <col min="6330" max="6330" width="27.140625" style="412" customWidth="1"/>
    <col min="6331" max="6349" width="7.7109375" style="412" customWidth="1"/>
    <col min="6350" max="6351" width="8.85546875" style="412"/>
    <col min="6352" max="6355" width="8.42578125" style="412" customWidth="1"/>
    <col min="6356" max="6374" width="8.85546875" style="412"/>
    <col min="6375" max="6375" width="10.140625" style="412" customWidth="1"/>
    <col min="6376" max="6380" width="8.85546875" style="412"/>
    <col min="6381" max="6381" width="10" style="412" customWidth="1"/>
    <col min="6382" max="6382" width="10.42578125" style="412" customWidth="1"/>
    <col min="6383" max="6383" width="11.42578125" style="412" customWidth="1"/>
    <col min="6384" max="6582" width="8.85546875" style="412"/>
    <col min="6583" max="6583" width="3.7109375" style="412" customWidth="1"/>
    <col min="6584" max="6585" width="6.7109375" style="412" customWidth="1"/>
    <col min="6586" max="6586" width="27.140625" style="412" customWidth="1"/>
    <col min="6587" max="6605" width="7.7109375" style="412" customWidth="1"/>
    <col min="6606" max="6607" width="8.85546875" style="412"/>
    <col min="6608" max="6611" width="8.42578125" style="412" customWidth="1"/>
    <col min="6612" max="6630" width="8.85546875" style="412"/>
    <col min="6631" max="6631" width="10.140625" style="412" customWidth="1"/>
    <col min="6632" max="6636" width="8.85546875" style="412"/>
    <col min="6637" max="6637" width="10" style="412" customWidth="1"/>
    <col min="6638" max="6638" width="10.42578125" style="412" customWidth="1"/>
    <col min="6639" max="6639" width="11.42578125" style="412" customWidth="1"/>
    <col min="6640" max="6838" width="8.85546875" style="412"/>
    <col min="6839" max="6839" width="3.7109375" style="412" customWidth="1"/>
    <col min="6840" max="6841" width="6.7109375" style="412" customWidth="1"/>
    <col min="6842" max="6842" width="27.140625" style="412" customWidth="1"/>
    <col min="6843" max="6861" width="7.7109375" style="412" customWidth="1"/>
    <col min="6862" max="6863" width="8.85546875" style="412"/>
    <col min="6864" max="6867" width="8.42578125" style="412" customWidth="1"/>
    <col min="6868" max="6886" width="8.85546875" style="412"/>
    <col min="6887" max="6887" width="10.140625" style="412" customWidth="1"/>
    <col min="6888" max="6892" width="8.85546875" style="412"/>
    <col min="6893" max="6893" width="10" style="412" customWidth="1"/>
    <col min="6894" max="6894" width="10.42578125" style="412" customWidth="1"/>
    <col min="6895" max="6895" width="11.42578125" style="412" customWidth="1"/>
    <col min="6896" max="7094" width="8.85546875" style="412"/>
    <col min="7095" max="7095" width="3.7109375" style="412" customWidth="1"/>
    <col min="7096" max="7097" width="6.7109375" style="412" customWidth="1"/>
    <col min="7098" max="7098" width="27.140625" style="412" customWidth="1"/>
    <col min="7099" max="7117" width="7.7109375" style="412" customWidth="1"/>
    <col min="7118" max="7119" width="8.85546875" style="412"/>
    <col min="7120" max="7123" width="8.42578125" style="412" customWidth="1"/>
    <col min="7124" max="7142" width="8.85546875" style="412"/>
    <col min="7143" max="7143" width="10.140625" style="412" customWidth="1"/>
    <col min="7144" max="7148" width="8.85546875" style="412"/>
    <col min="7149" max="7149" width="10" style="412" customWidth="1"/>
    <col min="7150" max="7150" width="10.42578125" style="412" customWidth="1"/>
    <col min="7151" max="7151" width="11.42578125" style="412" customWidth="1"/>
    <col min="7152" max="7350" width="8.85546875" style="412"/>
    <col min="7351" max="7351" width="3.7109375" style="412" customWidth="1"/>
    <col min="7352" max="7353" width="6.7109375" style="412" customWidth="1"/>
    <col min="7354" max="7354" width="27.140625" style="412" customWidth="1"/>
    <col min="7355" max="7373" width="7.7109375" style="412" customWidth="1"/>
    <col min="7374" max="7375" width="8.85546875" style="412"/>
    <col min="7376" max="7379" width="8.42578125" style="412" customWidth="1"/>
    <col min="7380" max="7398" width="8.85546875" style="412"/>
    <col min="7399" max="7399" width="10.140625" style="412" customWidth="1"/>
    <col min="7400" max="7404" width="8.85546875" style="412"/>
    <col min="7405" max="7405" width="10" style="412" customWidth="1"/>
    <col min="7406" max="7406" width="10.42578125" style="412" customWidth="1"/>
    <col min="7407" max="7407" width="11.42578125" style="412" customWidth="1"/>
    <col min="7408" max="7606" width="8.85546875" style="412"/>
    <col min="7607" max="7607" width="3.7109375" style="412" customWidth="1"/>
    <col min="7608" max="7609" width="6.7109375" style="412" customWidth="1"/>
    <col min="7610" max="7610" width="27.140625" style="412" customWidth="1"/>
    <col min="7611" max="7629" width="7.7109375" style="412" customWidth="1"/>
    <col min="7630" max="7631" width="8.85546875" style="412"/>
    <col min="7632" max="7635" width="8.42578125" style="412" customWidth="1"/>
    <col min="7636" max="7654" width="8.85546875" style="412"/>
    <col min="7655" max="7655" width="10.140625" style="412" customWidth="1"/>
    <col min="7656" max="7660" width="8.85546875" style="412"/>
    <col min="7661" max="7661" width="10" style="412" customWidth="1"/>
    <col min="7662" max="7662" width="10.42578125" style="412" customWidth="1"/>
    <col min="7663" max="7663" width="11.42578125" style="412" customWidth="1"/>
    <col min="7664" max="7862" width="8.85546875" style="412"/>
    <col min="7863" max="7863" width="3.7109375" style="412" customWidth="1"/>
    <col min="7864" max="7865" width="6.7109375" style="412" customWidth="1"/>
    <col min="7866" max="7866" width="27.140625" style="412" customWidth="1"/>
    <col min="7867" max="7885" width="7.7109375" style="412" customWidth="1"/>
    <col min="7886" max="7887" width="8.85546875" style="412"/>
    <col min="7888" max="7891" width="8.42578125" style="412" customWidth="1"/>
    <col min="7892" max="7910" width="8.85546875" style="412"/>
    <col min="7911" max="7911" width="10.140625" style="412" customWidth="1"/>
    <col min="7912" max="7916" width="8.85546875" style="412"/>
    <col min="7917" max="7917" width="10" style="412" customWidth="1"/>
    <col min="7918" max="7918" width="10.42578125" style="412" customWidth="1"/>
    <col min="7919" max="7919" width="11.42578125" style="412" customWidth="1"/>
    <col min="7920" max="8118" width="8.85546875" style="412"/>
    <col min="8119" max="8119" width="3.7109375" style="412" customWidth="1"/>
    <col min="8120" max="8121" width="6.7109375" style="412" customWidth="1"/>
    <col min="8122" max="8122" width="27.140625" style="412" customWidth="1"/>
    <col min="8123" max="8141" width="7.7109375" style="412" customWidth="1"/>
    <col min="8142" max="8143" width="8.85546875" style="412"/>
    <col min="8144" max="8147" width="8.42578125" style="412" customWidth="1"/>
    <col min="8148" max="8166" width="8.85546875" style="412"/>
    <col min="8167" max="8167" width="10.140625" style="412" customWidth="1"/>
    <col min="8168" max="8172" width="8.85546875" style="412"/>
    <col min="8173" max="8173" width="10" style="412" customWidth="1"/>
    <col min="8174" max="8174" width="10.42578125" style="412" customWidth="1"/>
    <col min="8175" max="8175" width="11.42578125" style="412" customWidth="1"/>
    <col min="8176" max="8374" width="8.85546875" style="412"/>
    <col min="8375" max="8375" width="3.7109375" style="412" customWidth="1"/>
    <col min="8376" max="8377" width="6.7109375" style="412" customWidth="1"/>
    <col min="8378" max="8378" width="27.140625" style="412" customWidth="1"/>
    <col min="8379" max="8397" width="7.7109375" style="412" customWidth="1"/>
    <col min="8398" max="8399" width="8.85546875" style="412"/>
    <col min="8400" max="8403" width="8.42578125" style="412" customWidth="1"/>
    <col min="8404" max="8422" width="8.85546875" style="412"/>
    <col min="8423" max="8423" width="10.140625" style="412" customWidth="1"/>
    <col min="8424" max="8428" width="8.85546875" style="412"/>
    <col min="8429" max="8429" width="10" style="412" customWidth="1"/>
    <col min="8430" max="8430" width="10.42578125" style="412" customWidth="1"/>
    <col min="8431" max="8431" width="11.42578125" style="412" customWidth="1"/>
    <col min="8432" max="8630" width="8.85546875" style="412"/>
    <col min="8631" max="8631" width="3.7109375" style="412" customWidth="1"/>
    <col min="8632" max="8633" width="6.7109375" style="412" customWidth="1"/>
    <col min="8634" max="8634" width="27.140625" style="412" customWidth="1"/>
    <col min="8635" max="8653" width="7.7109375" style="412" customWidth="1"/>
    <col min="8654" max="8655" width="8.85546875" style="412"/>
    <col min="8656" max="8659" width="8.42578125" style="412" customWidth="1"/>
    <col min="8660" max="8678" width="8.85546875" style="412"/>
    <col min="8679" max="8679" width="10.140625" style="412" customWidth="1"/>
    <col min="8680" max="8684" width="8.85546875" style="412"/>
    <col min="8685" max="8685" width="10" style="412" customWidth="1"/>
    <col min="8686" max="8686" width="10.42578125" style="412" customWidth="1"/>
    <col min="8687" max="8687" width="11.42578125" style="412" customWidth="1"/>
    <col min="8688" max="8886" width="8.85546875" style="412"/>
    <col min="8887" max="8887" width="3.7109375" style="412" customWidth="1"/>
    <col min="8888" max="8889" width="6.7109375" style="412" customWidth="1"/>
    <col min="8890" max="8890" width="27.140625" style="412" customWidth="1"/>
    <col min="8891" max="8909" width="7.7109375" style="412" customWidth="1"/>
    <col min="8910" max="8911" width="8.85546875" style="412"/>
    <col min="8912" max="8915" width="8.42578125" style="412" customWidth="1"/>
    <col min="8916" max="8934" width="8.85546875" style="412"/>
    <col min="8935" max="8935" width="10.140625" style="412" customWidth="1"/>
    <col min="8936" max="8940" width="8.85546875" style="412"/>
    <col min="8941" max="8941" width="10" style="412" customWidth="1"/>
    <col min="8942" max="8942" width="10.42578125" style="412" customWidth="1"/>
    <col min="8943" max="8943" width="11.42578125" style="412" customWidth="1"/>
    <col min="8944" max="9142" width="8.85546875" style="412"/>
    <col min="9143" max="9143" width="3.7109375" style="412" customWidth="1"/>
    <col min="9144" max="9145" width="6.7109375" style="412" customWidth="1"/>
    <col min="9146" max="9146" width="27.140625" style="412" customWidth="1"/>
    <col min="9147" max="9165" width="7.7109375" style="412" customWidth="1"/>
    <col min="9166" max="9167" width="8.85546875" style="412"/>
    <col min="9168" max="9171" width="8.42578125" style="412" customWidth="1"/>
    <col min="9172" max="9190" width="8.85546875" style="412"/>
    <col min="9191" max="9191" width="10.140625" style="412" customWidth="1"/>
    <col min="9192" max="9196" width="8.85546875" style="412"/>
    <col min="9197" max="9197" width="10" style="412" customWidth="1"/>
    <col min="9198" max="9198" width="10.42578125" style="412" customWidth="1"/>
    <col min="9199" max="9199" width="11.42578125" style="412" customWidth="1"/>
    <col min="9200" max="9398" width="8.85546875" style="412"/>
    <col min="9399" max="9399" width="3.7109375" style="412" customWidth="1"/>
    <col min="9400" max="9401" width="6.7109375" style="412" customWidth="1"/>
    <col min="9402" max="9402" width="27.140625" style="412" customWidth="1"/>
    <col min="9403" max="9421" width="7.7109375" style="412" customWidth="1"/>
    <col min="9422" max="9423" width="8.85546875" style="412"/>
    <col min="9424" max="9427" width="8.42578125" style="412" customWidth="1"/>
    <col min="9428" max="9446" width="8.85546875" style="412"/>
    <col min="9447" max="9447" width="10.140625" style="412" customWidth="1"/>
    <col min="9448" max="9452" width="8.85546875" style="412"/>
    <col min="9453" max="9453" width="10" style="412" customWidth="1"/>
    <col min="9454" max="9454" width="10.42578125" style="412" customWidth="1"/>
    <col min="9455" max="9455" width="11.42578125" style="412" customWidth="1"/>
    <col min="9456" max="9654" width="8.85546875" style="412"/>
    <col min="9655" max="9655" width="3.7109375" style="412" customWidth="1"/>
    <col min="9656" max="9657" width="6.7109375" style="412" customWidth="1"/>
    <col min="9658" max="9658" width="27.140625" style="412" customWidth="1"/>
    <col min="9659" max="9677" width="7.7109375" style="412" customWidth="1"/>
    <col min="9678" max="9679" width="8.85546875" style="412"/>
    <col min="9680" max="9683" width="8.42578125" style="412" customWidth="1"/>
    <col min="9684" max="9702" width="8.85546875" style="412"/>
    <col min="9703" max="9703" width="10.140625" style="412" customWidth="1"/>
    <col min="9704" max="9708" width="8.85546875" style="412"/>
    <col min="9709" max="9709" width="10" style="412" customWidth="1"/>
    <col min="9710" max="9710" width="10.42578125" style="412" customWidth="1"/>
    <col min="9711" max="9711" width="11.42578125" style="412" customWidth="1"/>
    <col min="9712" max="9910" width="8.85546875" style="412"/>
    <col min="9911" max="9911" width="3.7109375" style="412" customWidth="1"/>
    <col min="9912" max="9913" width="6.7109375" style="412" customWidth="1"/>
    <col min="9914" max="9914" width="27.140625" style="412" customWidth="1"/>
    <col min="9915" max="9933" width="7.7109375" style="412" customWidth="1"/>
    <col min="9934" max="9935" width="8.85546875" style="412"/>
    <col min="9936" max="9939" width="8.42578125" style="412" customWidth="1"/>
    <col min="9940" max="9958" width="8.85546875" style="412"/>
    <col min="9959" max="9959" width="10.140625" style="412" customWidth="1"/>
    <col min="9960" max="9964" width="8.85546875" style="412"/>
    <col min="9965" max="9965" width="10" style="412" customWidth="1"/>
    <col min="9966" max="9966" width="10.42578125" style="412" customWidth="1"/>
    <col min="9967" max="9967" width="11.42578125" style="412" customWidth="1"/>
    <col min="9968" max="10166" width="8.85546875" style="412"/>
    <col min="10167" max="10167" width="3.7109375" style="412" customWidth="1"/>
    <col min="10168" max="10169" width="6.7109375" style="412" customWidth="1"/>
    <col min="10170" max="10170" width="27.140625" style="412" customWidth="1"/>
    <col min="10171" max="10189" width="7.7109375" style="412" customWidth="1"/>
    <col min="10190" max="10191" width="8.85546875" style="412"/>
    <col min="10192" max="10195" width="8.42578125" style="412" customWidth="1"/>
    <col min="10196" max="10214" width="8.85546875" style="412"/>
    <col min="10215" max="10215" width="10.140625" style="412" customWidth="1"/>
    <col min="10216" max="10220" width="8.85546875" style="412"/>
    <col min="10221" max="10221" width="10" style="412" customWidth="1"/>
    <col min="10222" max="10222" width="10.42578125" style="412" customWidth="1"/>
    <col min="10223" max="10223" width="11.42578125" style="412" customWidth="1"/>
    <col min="10224" max="10422" width="8.85546875" style="412"/>
    <col min="10423" max="10423" width="3.7109375" style="412" customWidth="1"/>
    <col min="10424" max="10425" width="6.7109375" style="412" customWidth="1"/>
    <col min="10426" max="10426" width="27.140625" style="412" customWidth="1"/>
    <col min="10427" max="10445" width="7.7109375" style="412" customWidth="1"/>
    <col min="10446" max="10447" width="8.85546875" style="412"/>
    <col min="10448" max="10451" width="8.42578125" style="412" customWidth="1"/>
    <col min="10452" max="10470" width="8.85546875" style="412"/>
    <col min="10471" max="10471" width="10.140625" style="412" customWidth="1"/>
    <col min="10472" max="10476" width="8.85546875" style="412"/>
    <col min="10477" max="10477" width="10" style="412" customWidth="1"/>
    <col min="10478" max="10478" width="10.42578125" style="412" customWidth="1"/>
    <col min="10479" max="10479" width="11.42578125" style="412" customWidth="1"/>
    <col min="10480" max="10678" width="8.85546875" style="412"/>
    <col min="10679" max="10679" width="3.7109375" style="412" customWidth="1"/>
    <col min="10680" max="10681" width="6.7109375" style="412" customWidth="1"/>
    <col min="10682" max="10682" width="27.140625" style="412" customWidth="1"/>
    <col min="10683" max="10701" width="7.7109375" style="412" customWidth="1"/>
    <col min="10702" max="10703" width="8.85546875" style="412"/>
    <col min="10704" max="10707" width="8.42578125" style="412" customWidth="1"/>
    <col min="10708" max="10726" width="8.85546875" style="412"/>
    <col min="10727" max="10727" width="10.140625" style="412" customWidth="1"/>
    <col min="10728" max="10732" width="8.85546875" style="412"/>
    <col min="10733" max="10733" width="10" style="412" customWidth="1"/>
    <col min="10734" max="10734" width="10.42578125" style="412" customWidth="1"/>
    <col min="10735" max="10735" width="11.42578125" style="412" customWidth="1"/>
    <col min="10736" max="10934" width="8.85546875" style="412"/>
    <col min="10935" max="10935" width="3.7109375" style="412" customWidth="1"/>
    <col min="10936" max="10937" width="6.7109375" style="412" customWidth="1"/>
    <col min="10938" max="10938" width="27.140625" style="412" customWidth="1"/>
    <col min="10939" max="10957" width="7.7109375" style="412" customWidth="1"/>
    <col min="10958" max="10959" width="8.85546875" style="412"/>
    <col min="10960" max="10963" width="8.42578125" style="412" customWidth="1"/>
    <col min="10964" max="10982" width="8.85546875" style="412"/>
    <col min="10983" max="10983" width="10.140625" style="412" customWidth="1"/>
    <col min="10984" max="10988" width="8.85546875" style="412"/>
    <col min="10989" max="10989" width="10" style="412" customWidth="1"/>
    <col min="10990" max="10990" width="10.42578125" style="412" customWidth="1"/>
    <col min="10991" max="10991" width="11.42578125" style="412" customWidth="1"/>
    <col min="10992" max="11190" width="8.85546875" style="412"/>
    <col min="11191" max="11191" width="3.7109375" style="412" customWidth="1"/>
    <col min="11192" max="11193" width="6.7109375" style="412" customWidth="1"/>
    <col min="11194" max="11194" width="27.140625" style="412" customWidth="1"/>
    <col min="11195" max="11213" width="7.7109375" style="412" customWidth="1"/>
    <col min="11214" max="11215" width="8.85546875" style="412"/>
    <col min="11216" max="11219" width="8.42578125" style="412" customWidth="1"/>
    <col min="11220" max="11238" width="8.85546875" style="412"/>
    <col min="11239" max="11239" width="10.140625" style="412" customWidth="1"/>
    <col min="11240" max="11244" width="8.85546875" style="412"/>
    <col min="11245" max="11245" width="10" style="412" customWidth="1"/>
    <col min="11246" max="11246" width="10.42578125" style="412" customWidth="1"/>
    <col min="11247" max="11247" width="11.42578125" style="412" customWidth="1"/>
    <col min="11248" max="11446" width="8.85546875" style="412"/>
    <col min="11447" max="11447" width="3.7109375" style="412" customWidth="1"/>
    <col min="11448" max="11449" width="6.7109375" style="412" customWidth="1"/>
    <col min="11450" max="11450" width="27.140625" style="412" customWidth="1"/>
    <col min="11451" max="11469" width="7.7109375" style="412" customWidth="1"/>
    <col min="11470" max="11471" width="8.85546875" style="412"/>
    <col min="11472" max="11475" width="8.42578125" style="412" customWidth="1"/>
    <col min="11476" max="11494" width="8.85546875" style="412"/>
    <col min="11495" max="11495" width="10.140625" style="412" customWidth="1"/>
    <col min="11496" max="11500" width="8.85546875" style="412"/>
    <col min="11501" max="11501" width="10" style="412" customWidth="1"/>
    <col min="11502" max="11502" width="10.42578125" style="412" customWidth="1"/>
    <col min="11503" max="11503" width="11.42578125" style="412" customWidth="1"/>
    <col min="11504" max="11702" width="8.85546875" style="412"/>
    <col min="11703" max="11703" width="3.7109375" style="412" customWidth="1"/>
    <col min="11704" max="11705" width="6.7109375" style="412" customWidth="1"/>
    <col min="11706" max="11706" width="27.140625" style="412" customWidth="1"/>
    <col min="11707" max="11725" width="7.7109375" style="412" customWidth="1"/>
    <col min="11726" max="11727" width="8.85546875" style="412"/>
    <col min="11728" max="11731" width="8.42578125" style="412" customWidth="1"/>
    <col min="11732" max="11750" width="8.85546875" style="412"/>
    <col min="11751" max="11751" width="10.140625" style="412" customWidth="1"/>
    <col min="11752" max="11756" width="8.85546875" style="412"/>
    <col min="11757" max="11757" width="10" style="412" customWidth="1"/>
    <col min="11758" max="11758" width="10.42578125" style="412" customWidth="1"/>
    <col min="11759" max="11759" width="11.42578125" style="412" customWidth="1"/>
    <col min="11760" max="11958" width="8.85546875" style="412"/>
    <col min="11959" max="11959" width="3.7109375" style="412" customWidth="1"/>
    <col min="11960" max="11961" width="6.7109375" style="412" customWidth="1"/>
    <col min="11962" max="11962" width="27.140625" style="412" customWidth="1"/>
    <col min="11963" max="11981" width="7.7109375" style="412" customWidth="1"/>
    <col min="11982" max="11983" width="8.85546875" style="412"/>
    <col min="11984" max="11987" width="8.42578125" style="412" customWidth="1"/>
    <col min="11988" max="12006" width="8.85546875" style="412"/>
    <col min="12007" max="12007" width="10.140625" style="412" customWidth="1"/>
    <col min="12008" max="12012" width="8.85546875" style="412"/>
    <col min="12013" max="12013" width="10" style="412" customWidth="1"/>
    <col min="12014" max="12014" width="10.42578125" style="412" customWidth="1"/>
    <col min="12015" max="12015" width="11.42578125" style="412" customWidth="1"/>
    <col min="12016" max="12214" width="8.85546875" style="412"/>
    <col min="12215" max="12215" width="3.7109375" style="412" customWidth="1"/>
    <col min="12216" max="12217" width="6.7109375" style="412" customWidth="1"/>
    <col min="12218" max="12218" width="27.140625" style="412" customWidth="1"/>
    <col min="12219" max="12237" width="7.7109375" style="412" customWidth="1"/>
    <col min="12238" max="12239" width="8.85546875" style="412"/>
    <col min="12240" max="12243" width="8.42578125" style="412" customWidth="1"/>
    <col min="12244" max="12262" width="8.85546875" style="412"/>
    <col min="12263" max="12263" width="10.140625" style="412" customWidth="1"/>
    <col min="12264" max="12268" width="8.85546875" style="412"/>
    <col min="12269" max="12269" width="10" style="412" customWidth="1"/>
    <col min="12270" max="12270" width="10.42578125" style="412" customWidth="1"/>
    <col min="12271" max="12271" width="11.42578125" style="412" customWidth="1"/>
    <col min="12272" max="12470" width="8.85546875" style="412"/>
    <col min="12471" max="12471" width="3.7109375" style="412" customWidth="1"/>
    <col min="12472" max="12473" width="6.7109375" style="412" customWidth="1"/>
    <col min="12474" max="12474" width="27.140625" style="412" customWidth="1"/>
    <col min="12475" max="12493" width="7.7109375" style="412" customWidth="1"/>
    <col min="12494" max="12495" width="8.85546875" style="412"/>
    <col min="12496" max="12499" width="8.42578125" style="412" customWidth="1"/>
    <col min="12500" max="12518" width="8.85546875" style="412"/>
    <col min="12519" max="12519" width="10.140625" style="412" customWidth="1"/>
    <col min="12520" max="12524" width="8.85546875" style="412"/>
    <col min="12525" max="12525" width="10" style="412" customWidth="1"/>
    <col min="12526" max="12526" width="10.42578125" style="412" customWidth="1"/>
    <col min="12527" max="12527" width="11.42578125" style="412" customWidth="1"/>
    <col min="12528" max="12726" width="8.85546875" style="412"/>
    <col min="12727" max="12727" width="3.7109375" style="412" customWidth="1"/>
    <col min="12728" max="12729" width="6.7109375" style="412" customWidth="1"/>
    <col min="12730" max="12730" width="27.140625" style="412" customWidth="1"/>
    <col min="12731" max="12749" width="7.7109375" style="412" customWidth="1"/>
    <col min="12750" max="12751" width="8.85546875" style="412"/>
    <col min="12752" max="12755" width="8.42578125" style="412" customWidth="1"/>
    <col min="12756" max="12774" width="8.85546875" style="412"/>
    <col min="12775" max="12775" width="10.140625" style="412" customWidth="1"/>
    <col min="12776" max="12780" width="8.85546875" style="412"/>
    <col min="12781" max="12781" width="10" style="412" customWidth="1"/>
    <col min="12782" max="12782" width="10.42578125" style="412" customWidth="1"/>
    <col min="12783" max="12783" width="11.42578125" style="412" customWidth="1"/>
    <col min="12784" max="12982" width="8.85546875" style="412"/>
    <col min="12983" max="12983" width="3.7109375" style="412" customWidth="1"/>
    <col min="12984" max="12985" width="6.7109375" style="412" customWidth="1"/>
    <col min="12986" max="12986" width="27.140625" style="412" customWidth="1"/>
    <col min="12987" max="13005" width="7.7109375" style="412" customWidth="1"/>
    <col min="13006" max="13007" width="8.85546875" style="412"/>
    <col min="13008" max="13011" width="8.42578125" style="412" customWidth="1"/>
    <col min="13012" max="13030" width="8.85546875" style="412"/>
    <col min="13031" max="13031" width="10.140625" style="412" customWidth="1"/>
    <col min="13032" max="13036" width="8.85546875" style="412"/>
    <col min="13037" max="13037" width="10" style="412" customWidth="1"/>
    <col min="13038" max="13038" width="10.42578125" style="412" customWidth="1"/>
    <col min="13039" max="13039" width="11.42578125" style="412" customWidth="1"/>
    <col min="13040" max="13238" width="8.85546875" style="412"/>
    <col min="13239" max="13239" width="3.7109375" style="412" customWidth="1"/>
    <col min="13240" max="13241" width="6.7109375" style="412" customWidth="1"/>
    <col min="13242" max="13242" width="27.140625" style="412" customWidth="1"/>
    <col min="13243" max="13261" width="7.7109375" style="412" customWidth="1"/>
    <col min="13262" max="13263" width="8.85546875" style="412"/>
    <col min="13264" max="13267" width="8.42578125" style="412" customWidth="1"/>
    <col min="13268" max="13286" width="8.85546875" style="412"/>
    <col min="13287" max="13287" width="10.140625" style="412" customWidth="1"/>
    <col min="13288" max="13292" width="8.85546875" style="412"/>
    <col min="13293" max="13293" width="10" style="412" customWidth="1"/>
    <col min="13294" max="13294" width="10.42578125" style="412" customWidth="1"/>
    <col min="13295" max="13295" width="11.42578125" style="412" customWidth="1"/>
    <col min="13296" max="13494" width="8.85546875" style="412"/>
    <col min="13495" max="13495" width="3.7109375" style="412" customWidth="1"/>
    <col min="13496" max="13497" width="6.7109375" style="412" customWidth="1"/>
    <col min="13498" max="13498" width="27.140625" style="412" customWidth="1"/>
    <col min="13499" max="13517" width="7.7109375" style="412" customWidth="1"/>
    <col min="13518" max="13519" width="8.85546875" style="412"/>
    <col min="13520" max="13523" width="8.42578125" style="412" customWidth="1"/>
    <col min="13524" max="13542" width="8.85546875" style="412"/>
    <col min="13543" max="13543" width="10.140625" style="412" customWidth="1"/>
    <col min="13544" max="13548" width="8.85546875" style="412"/>
    <col min="13549" max="13549" width="10" style="412" customWidth="1"/>
    <col min="13550" max="13550" width="10.42578125" style="412" customWidth="1"/>
    <col min="13551" max="13551" width="11.42578125" style="412" customWidth="1"/>
    <col min="13552" max="13750" width="8.85546875" style="412"/>
    <col min="13751" max="13751" width="3.7109375" style="412" customWidth="1"/>
    <col min="13752" max="13753" width="6.7109375" style="412" customWidth="1"/>
    <col min="13754" max="13754" width="27.140625" style="412" customWidth="1"/>
    <col min="13755" max="13773" width="7.7109375" style="412" customWidth="1"/>
    <col min="13774" max="13775" width="8.85546875" style="412"/>
    <col min="13776" max="13779" width="8.42578125" style="412" customWidth="1"/>
    <col min="13780" max="13798" width="8.85546875" style="412"/>
    <col min="13799" max="13799" width="10.140625" style="412" customWidth="1"/>
    <col min="13800" max="13804" width="8.85546875" style="412"/>
    <col min="13805" max="13805" width="10" style="412" customWidth="1"/>
    <col min="13806" max="13806" width="10.42578125" style="412" customWidth="1"/>
    <col min="13807" max="13807" width="11.42578125" style="412" customWidth="1"/>
    <col min="13808" max="14006" width="8.85546875" style="412"/>
    <col min="14007" max="14007" width="3.7109375" style="412" customWidth="1"/>
    <col min="14008" max="14009" width="6.7109375" style="412" customWidth="1"/>
    <col min="14010" max="14010" width="27.140625" style="412" customWidth="1"/>
    <col min="14011" max="14029" width="7.7109375" style="412" customWidth="1"/>
    <col min="14030" max="14031" width="8.85546875" style="412"/>
    <col min="14032" max="14035" width="8.42578125" style="412" customWidth="1"/>
    <col min="14036" max="14054" width="8.85546875" style="412"/>
    <col min="14055" max="14055" width="10.140625" style="412" customWidth="1"/>
    <col min="14056" max="14060" width="8.85546875" style="412"/>
    <col min="14061" max="14061" width="10" style="412" customWidth="1"/>
    <col min="14062" max="14062" width="10.42578125" style="412" customWidth="1"/>
    <col min="14063" max="14063" width="11.42578125" style="412" customWidth="1"/>
    <col min="14064" max="14262" width="8.85546875" style="412"/>
    <col min="14263" max="14263" width="3.7109375" style="412" customWidth="1"/>
    <col min="14264" max="14265" width="6.7109375" style="412" customWidth="1"/>
    <col min="14266" max="14266" width="27.140625" style="412" customWidth="1"/>
    <col min="14267" max="14285" width="7.7109375" style="412" customWidth="1"/>
    <col min="14286" max="14287" width="8.85546875" style="412"/>
    <col min="14288" max="14291" width="8.42578125" style="412" customWidth="1"/>
    <col min="14292" max="14310" width="8.85546875" style="412"/>
    <col min="14311" max="14311" width="10.140625" style="412" customWidth="1"/>
    <col min="14312" max="14316" width="8.85546875" style="412"/>
    <col min="14317" max="14317" width="10" style="412" customWidth="1"/>
    <col min="14318" max="14318" width="10.42578125" style="412" customWidth="1"/>
    <col min="14319" max="14319" width="11.42578125" style="412" customWidth="1"/>
    <col min="14320" max="14518" width="8.85546875" style="412"/>
    <col min="14519" max="14519" width="3.7109375" style="412" customWidth="1"/>
    <col min="14520" max="14521" width="6.7109375" style="412" customWidth="1"/>
    <col min="14522" max="14522" width="27.140625" style="412" customWidth="1"/>
    <col min="14523" max="14541" width="7.7109375" style="412" customWidth="1"/>
    <col min="14542" max="14543" width="8.85546875" style="412"/>
    <col min="14544" max="14547" width="8.42578125" style="412" customWidth="1"/>
    <col min="14548" max="14566" width="8.85546875" style="412"/>
    <col min="14567" max="14567" width="10.140625" style="412" customWidth="1"/>
    <col min="14568" max="14572" width="8.85546875" style="412"/>
    <col min="14573" max="14573" width="10" style="412" customWidth="1"/>
    <col min="14574" max="14574" width="10.42578125" style="412" customWidth="1"/>
    <col min="14575" max="14575" width="11.42578125" style="412" customWidth="1"/>
    <col min="14576" max="14774" width="8.85546875" style="412"/>
    <col min="14775" max="14775" width="3.7109375" style="412" customWidth="1"/>
    <col min="14776" max="14777" width="6.7109375" style="412" customWidth="1"/>
    <col min="14778" max="14778" width="27.140625" style="412" customWidth="1"/>
    <col min="14779" max="14797" width="7.7109375" style="412" customWidth="1"/>
    <col min="14798" max="14799" width="8.85546875" style="412"/>
    <col min="14800" max="14803" width="8.42578125" style="412" customWidth="1"/>
    <col min="14804" max="14822" width="8.85546875" style="412"/>
    <col min="14823" max="14823" width="10.140625" style="412" customWidth="1"/>
    <col min="14824" max="14828" width="8.85546875" style="412"/>
    <col min="14829" max="14829" width="10" style="412" customWidth="1"/>
    <col min="14830" max="14830" width="10.42578125" style="412" customWidth="1"/>
    <col min="14831" max="14831" width="11.42578125" style="412" customWidth="1"/>
    <col min="14832" max="15030" width="8.85546875" style="412"/>
    <col min="15031" max="15031" width="3.7109375" style="412" customWidth="1"/>
    <col min="15032" max="15033" width="6.7109375" style="412" customWidth="1"/>
    <col min="15034" max="15034" width="27.140625" style="412" customWidth="1"/>
    <col min="15035" max="15053" width="7.7109375" style="412" customWidth="1"/>
    <col min="15054" max="15055" width="8.85546875" style="412"/>
    <col min="15056" max="15059" width="8.42578125" style="412" customWidth="1"/>
    <col min="15060" max="15078" width="8.85546875" style="412"/>
    <col min="15079" max="15079" width="10.140625" style="412" customWidth="1"/>
    <col min="15080" max="15084" width="8.85546875" style="412"/>
    <col min="15085" max="15085" width="10" style="412" customWidth="1"/>
    <col min="15086" max="15086" width="10.42578125" style="412" customWidth="1"/>
    <col min="15087" max="15087" width="11.42578125" style="412" customWidth="1"/>
    <col min="15088" max="15286" width="8.85546875" style="412"/>
    <col min="15287" max="15287" width="3.7109375" style="412" customWidth="1"/>
    <col min="15288" max="15289" width="6.7109375" style="412" customWidth="1"/>
    <col min="15290" max="15290" width="27.140625" style="412" customWidth="1"/>
    <col min="15291" max="15309" width="7.7109375" style="412" customWidth="1"/>
    <col min="15310" max="15311" width="8.85546875" style="412"/>
    <col min="15312" max="15315" width="8.42578125" style="412" customWidth="1"/>
    <col min="15316" max="15334" width="8.85546875" style="412"/>
    <col min="15335" max="15335" width="10.140625" style="412" customWidth="1"/>
    <col min="15336" max="15340" width="8.85546875" style="412"/>
    <col min="15341" max="15341" width="10" style="412" customWidth="1"/>
    <col min="15342" max="15342" width="10.42578125" style="412" customWidth="1"/>
    <col min="15343" max="15343" width="11.42578125" style="412" customWidth="1"/>
    <col min="15344" max="15542" width="8.85546875" style="412"/>
    <col min="15543" max="15543" width="3.7109375" style="412" customWidth="1"/>
    <col min="15544" max="15545" width="6.7109375" style="412" customWidth="1"/>
    <col min="15546" max="15546" width="27.140625" style="412" customWidth="1"/>
    <col min="15547" max="15565" width="7.7109375" style="412" customWidth="1"/>
    <col min="15566" max="15567" width="8.85546875" style="412"/>
    <col min="15568" max="15571" width="8.42578125" style="412" customWidth="1"/>
    <col min="15572" max="15590" width="8.85546875" style="412"/>
    <col min="15591" max="15591" width="10.140625" style="412" customWidth="1"/>
    <col min="15592" max="15596" width="8.85546875" style="412"/>
    <col min="15597" max="15597" width="10" style="412" customWidth="1"/>
    <col min="15598" max="15598" width="10.42578125" style="412" customWidth="1"/>
    <col min="15599" max="15599" width="11.42578125" style="412" customWidth="1"/>
    <col min="15600" max="15798" width="8.85546875" style="412"/>
    <col min="15799" max="15799" width="3.7109375" style="412" customWidth="1"/>
    <col min="15800" max="15801" width="6.7109375" style="412" customWidth="1"/>
    <col min="15802" max="15802" width="27.140625" style="412" customWidth="1"/>
    <col min="15803" max="15821" width="7.7109375" style="412" customWidth="1"/>
    <col min="15822" max="15823" width="8.85546875" style="412"/>
    <col min="15824" max="15827" width="8.42578125" style="412" customWidth="1"/>
    <col min="15828" max="15846" width="8.85546875" style="412"/>
    <col min="15847" max="15847" width="10.140625" style="412" customWidth="1"/>
    <col min="15848" max="15852" width="8.85546875" style="412"/>
    <col min="15853" max="15853" width="10" style="412" customWidth="1"/>
    <col min="15854" max="15854" width="10.42578125" style="412" customWidth="1"/>
    <col min="15855" max="15855" width="11.42578125" style="412" customWidth="1"/>
    <col min="15856" max="16054" width="8.85546875" style="412"/>
    <col min="16055" max="16055" width="3.7109375" style="412" customWidth="1"/>
    <col min="16056" max="16057" width="6.7109375" style="412" customWidth="1"/>
    <col min="16058" max="16058" width="27.140625" style="412" customWidth="1"/>
    <col min="16059" max="16077" width="7.7109375" style="412" customWidth="1"/>
    <col min="16078" max="16079" width="8.85546875" style="412"/>
    <col min="16080" max="16083" width="8.42578125" style="412" customWidth="1"/>
    <col min="16084" max="16102" width="8.85546875" style="412"/>
    <col min="16103" max="16103" width="10.140625" style="412" customWidth="1"/>
    <col min="16104" max="16108" width="8.85546875" style="412"/>
    <col min="16109" max="16109" width="10" style="412" customWidth="1"/>
    <col min="16110" max="16110" width="10.42578125" style="412" customWidth="1"/>
    <col min="16111" max="16111" width="11.42578125" style="412" customWidth="1"/>
    <col min="16112" max="16384" width="8.85546875" style="412"/>
  </cols>
  <sheetData>
    <row r="1" spans="1:35" ht="15.75" customHeight="1">
      <c r="A1" s="445"/>
      <c r="B1" s="445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46"/>
      <c r="O1" s="589" t="s">
        <v>69</v>
      </c>
      <c r="P1" s="589"/>
      <c r="Q1" s="589"/>
      <c r="R1" s="411"/>
      <c r="S1" s="411"/>
      <c r="T1" s="411"/>
      <c r="U1" s="411"/>
    </row>
    <row r="2" spans="1:35" ht="15">
      <c r="A2" s="445"/>
      <c r="B2" s="445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</row>
    <row r="3" spans="1:35" ht="39" customHeight="1">
      <c r="B3" s="413"/>
      <c r="C3" s="413"/>
      <c r="D3" s="413"/>
      <c r="E3" s="591" t="s">
        <v>70</v>
      </c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</row>
    <row r="4" spans="1:35" ht="14.25" customHeight="1">
      <c r="B4" s="414"/>
      <c r="C4" s="414"/>
      <c r="D4" s="414"/>
      <c r="E4" s="414"/>
      <c r="F4" s="414" t="s">
        <v>71</v>
      </c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</row>
    <row r="5" spans="1:35" ht="14.25" customHeight="1"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</row>
    <row r="6" spans="1:35" ht="14.25" customHeight="1"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</row>
    <row r="7" spans="1:35" ht="14.25" customHeight="1">
      <c r="A7" s="410"/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AB7" s="589" t="s">
        <v>72</v>
      </c>
      <c r="AC7" s="589"/>
    </row>
    <row r="8" spans="1:35" ht="14.25" customHeight="1">
      <c r="A8" s="447"/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</row>
    <row r="9" spans="1:35" ht="14.25" customHeight="1">
      <c r="A9" s="448"/>
      <c r="B9" s="448"/>
      <c r="C9" s="448"/>
      <c r="D9" s="448"/>
      <c r="E9" s="448"/>
      <c r="F9" s="402"/>
      <c r="G9" s="402"/>
      <c r="H9" s="402"/>
      <c r="I9" s="402"/>
      <c r="J9" s="402"/>
      <c r="K9" s="402"/>
      <c r="L9" s="402"/>
      <c r="M9" s="415"/>
    </row>
    <row r="10" spans="1:35" ht="14.25" customHeight="1">
      <c r="A10" s="402"/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15"/>
      <c r="Q10" s="412" t="s">
        <v>3</v>
      </c>
      <c r="AC10" s="412" t="s">
        <v>3</v>
      </c>
    </row>
    <row r="11" spans="1:35" ht="14.25" customHeight="1">
      <c r="A11" s="590" t="s">
        <v>4</v>
      </c>
      <c r="B11" s="590" t="s">
        <v>5</v>
      </c>
      <c r="C11" s="610" t="s">
        <v>73</v>
      </c>
      <c r="D11" s="615"/>
      <c r="E11" s="618"/>
      <c r="F11" s="590" t="s">
        <v>74</v>
      </c>
      <c r="G11" s="590" t="s">
        <v>75</v>
      </c>
      <c r="H11" s="592" t="s">
        <v>76</v>
      </c>
      <c r="I11" s="592" t="s">
        <v>77</v>
      </c>
      <c r="J11" s="592" t="s">
        <v>78</v>
      </c>
      <c r="K11" s="597" t="s">
        <v>79</v>
      </c>
      <c r="L11" s="598"/>
      <c r="M11" s="599"/>
      <c r="N11" s="603" t="s">
        <v>80</v>
      </c>
      <c r="O11" s="603"/>
      <c r="P11" s="603"/>
      <c r="Q11" s="604"/>
      <c r="R11" s="590" t="s">
        <v>4</v>
      </c>
      <c r="S11" s="590" t="s">
        <v>5</v>
      </c>
      <c r="T11" s="621" t="s">
        <v>81</v>
      </c>
      <c r="U11" s="417"/>
      <c r="V11" s="590" t="s">
        <v>81</v>
      </c>
      <c r="W11" s="590"/>
      <c r="X11" s="590"/>
      <c r="Y11" s="590"/>
      <c r="Z11" s="590"/>
      <c r="AA11" s="590"/>
      <c r="AB11" s="590" t="s">
        <v>82</v>
      </c>
      <c r="AC11" s="607" t="s">
        <v>83</v>
      </c>
    </row>
    <row r="12" spans="1:35" ht="14.25" customHeight="1">
      <c r="A12" s="590"/>
      <c r="B12" s="590"/>
      <c r="C12" s="610"/>
      <c r="D12" s="616"/>
      <c r="E12" s="619"/>
      <c r="F12" s="590"/>
      <c r="G12" s="590" t="s">
        <v>75</v>
      </c>
      <c r="H12" s="592" t="s">
        <v>76</v>
      </c>
      <c r="I12" s="592" t="s">
        <v>77</v>
      </c>
      <c r="J12" s="592" t="s">
        <v>84</v>
      </c>
      <c r="K12" s="600"/>
      <c r="L12" s="601"/>
      <c r="M12" s="602"/>
      <c r="N12" s="605"/>
      <c r="O12" s="605"/>
      <c r="P12" s="605"/>
      <c r="Q12" s="606"/>
      <c r="R12" s="590"/>
      <c r="S12" s="590"/>
      <c r="T12" s="622"/>
      <c r="U12" s="418"/>
      <c r="V12" s="590"/>
      <c r="W12" s="590"/>
      <c r="X12" s="590"/>
      <c r="Y12" s="590"/>
      <c r="Z12" s="590"/>
      <c r="AA12" s="590"/>
      <c r="AB12" s="590"/>
      <c r="AC12" s="608"/>
    </row>
    <row r="13" spans="1:35" ht="11.25" customHeight="1">
      <c r="A13" s="590"/>
      <c r="B13" s="590"/>
      <c r="C13" s="610"/>
      <c r="D13" s="616"/>
      <c r="E13" s="620"/>
      <c r="F13" s="590"/>
      <c r="G13" s="590"/>
      <c r="H13" s="592"/>
      <c r="I13" s="592"/>
      <c r="J13" s="592"/>
      <c r="K13" s="593" t="s">
        <v>85</v>
      </c>
      <c r="L13" s="592" t="s">
        <v>86</v>
      </c>
      <c r="M13" s="596" t="s">
        <v>87</v>
      </c>
      <c r="N13" s="590" t="s">
        <v>85</v>
      </c>
      <c r="O13" s="590" t="s">
        <v>88</v>
      </c>
      <c r="P13" s="590" t="s">
        <v>89</v>
      </c>
      <c r="Q13" s="590" t="s">
        <v>90</v>
      </c>
      <c r="R13" s="590"/>
      <c r="S13" s="590"/>
      <c r="T13" s="622"/>
      <c r="U13" s="621" t="s">
        <v>83</v>
      </c>
      <c r="V13" s="590" t="s">
        <v>91</v>
      </c>
      <c r="W13" s="607" t="s">
        <v>83</v>
      </c>
      <c r="X13" s="590" t="s">
        <v>92</v>
      </c>
      <c r="Y13" s="607" t="s">
        <v>83</v>
      </c>
      <c r="Z13" s="590" t="s">
        <v>93</v>
      </c>
      <c r="AA13" s="607" t="s">
        <v>83</v>
      </c>
      <c r="AB13" s="590"/>
      <c r="AC13" s="608"/>
    </row>
    <row r="14" spans="1:35" s="409" customFormat="1" ht="11.25" customHeight="1">
      <c r="A14" s="590"/>
      <c r="B14" s="590"/>
      <c r="C14" s="611"/>
      <c r="D14" s="612" t="s">
        <v>94</v>
      </c>
      <c r="E14" s="615" t="s">
        <v>95</v>
      </c>
      <c r="F14" s="590"/>
      <c r="G14" s="590"/>
      <c r="H14" s="592"/>
      <c r="I14" s="592"/>
      <c r="J14" s="592"/>
      <c r="K14" s="594"/>
      <c r="L14" s="592"/>
      <c r="M14" s="596"/>
      <c r="N14" s="590"/>
      <c r="O14" s="590"/>
      <c r="P14" s="590"/>
      <c r="Q14" s="590"/>
      <c r="R14" s="590"/>
      <c r="S14" s="590"/>
      <c r="T14" s="622"/>
      <c r="U14" s="622"/>
      <c r="V14" s="590"/>
      <c r="W14" s="608"/>
      <c r="X14" s="590"/>
      <c r="Y14" s="608"/>
      <c r="Z14" s="590"/>
      <c r="AA14" s="608"/>
      <c r="AB14" s="590"/>
      <c r="AC14" s="608"/>
    </row>
    <row r="15" spans="1:35" s="409" customFormat="1" ht="11.25" customHeight="1">
      <c r="A15" s="590"/>
      <c r="B15" s="590"/>
      <c r="C15" s="611"/>
      <c r="D15" s="613"/>
      <c r="E15" s="616"/>
      <c r="F15" s="590"/>
      <c r="G15" s="590"/>
      <c r="H15" s="592"/>
      <c r="I15" s="592"/>
      <c r="J15" s="592"/>
      <c r="K15" s="594"/>
      <c r="L15" s="592"/>
      <c r="M15" s="596"/>
      <c r="N15" s="590"/>
      <c r="O15" s="590"/>
      <c r="P15" s="590"/>
      <c r="Q15" s="590"/>
      <c r="R15" s="590"/>
      <c r="S15" s="590"/>
      <c r="T15" s="622"/>
      <c r="U15" s="622"/>
      <c r="V15" s="590"/>
      <c r="W15" s="608"/>
      <c r="X15" s="590"/>
      <c r="Y15" s="608"/>
      <c r="Z15" s="590"/>
      <c r="AA15" s="608"/>
      <c r="AB15" s="590"/>
      <c r="AC15" s="608"/>
    </row>
    <row r="16" spans="1:35" ht="15.75" customHeight="1">
      <c r="A16" s="590"/>
      <c r="B16" s="590"/>
      <c r="C16" s="611"/>
      <c r="D16" s="614"/>
      <c r="E16" s="617"/>
      <c r="F16" s="590"/>
      <c r="G16" s="590"/>
      <c r="H16" s="592"/>
      <c r="I16" s="592"/>
      <c r="J16" s="592"/>
      <c r="K16" s="595"/>
      <c r="L16" s="592"/>
      <c r="M16" s="596"/>
      <c r="N16" s="590"/>
      <c r="O16" s="590"/>
      <c r="P16" s="590"/>
      <c r="Q16" s="590"/>
      <c r="R16" s="590"/>
      <c r="S16" s="590"/>
      <c r="T16" s="623"/>
      <c r="U16" s="623"/>
      <c r="V16" s="590"/>
      <c r="W16" s="609"/>
      <c r="X16" s="590"/>
      <c r="Y16" s="609"/>
      <c r="Z16" s="590"/>
      <c r="AA16" s="609"/>
      <c r="AB16" s="590"/>
      <c r="AC16" s="609"/>
      <c r="AE16" s="449"/>
      <c r="AF16" s="449"/>
      <c r="AG16" s="449"/>
      <c r="AH16" s="449"/>
      <c r="AI16" s="449"/>
    </row>
    <row r="17" spans="1:31" s="409" customFormat="1">
      <c r="A17" s="420" t="s">
        <v>31</v>
      </c>
      <c r="B17" s="403" t="s">
        <v>32</v>
      </c>
      <c r="C17" s="403">
        <v>1</v>
      </c>
      <c r="D17" s="419">
        <v>2</v>
      </c>
      <c r="E17" s="403">
        <v>3</v>
      </c>
      <c r="F17" s="403">
        <v>4</v>
      </c>
      <c r="G17" s="403">
        <v>5</v>
      </c>
      <c r="H17" s="416">
        <v>6</v>
      </c>
      <c r="I17" s="416">
        <v>7</v>
      </c>
      <c r="J17" s="416">
        <v>8</v>
      </c>
      <c r="K17" s="416">
        <v>9</v>
      </c>
      <c r="L17" s="416">
        <v>10</v>
      </c>
      <c r="M17" s="416">
        <v>11</v>
      </c>
      <c r="N17" s="403">
        <v>12</v>
      </c>
      <c r="O17" s="403">
        <v>13</v>
      </c>
      <c r="P17" s="403">
        <v>14</v>
      </c>
      <c r="Q17" s="403">
        <v>15</v>
      </c>
      <c r="R17" s="420" t="s">
        <v>31</v>
      </c>
      <c r="S17" s="403" t="s">
        <v>32</v>
      </c>
      <c r="T17" s="403">
        <v>16</v>
      </c>
      <c r="U17" s="421">
        <v>17</v>
      </c>
      <c r="V17" s="403">
        <v>18</v>
      </c>
      <c r="W17" s="403">
        <v>19</v>
      </c>
      <c r="X17" s="403">
        <v>20</v>
      </c>
      <c r="Y17" s="403">
        <v>21</v>
      </c>
      <c r="Z17" s="403">
        <v>22</v>
      </c>
      <c r="AA17" s="403">
        <v>23</v>
      </c>
      <c r="AB17" s="403">
        <v>24</v>
      </c>
      <c r="AC17" s="403">
        <v>25</v>
      </c>
      <c r="AD17" s="412"/>
    </row>
    <row r="18" spans="1:31">
      <c r="A18" s="331" t="s">
        <v>33</v>
      </c>
      <c r="B18" s="420">
        <v>1</v>
      </c>
      <c r="C18" s="422">
        <f>+C19+C25+C32+C44+C40</f>
        <v>70</v>
      </c>
      <c r="D18" s="404">
        <v>41</v>
      </c>
      <c r="E18" s="404">
        <v>29</v>
      </c>
      <c r="F18" s="404">
        <v>291</v>
      </c>
      <c r="G18" s="404">
        <v>908</v>
      </c>
      <c r="H18" s="423">
        <v>17</v>
      </c>
      <c r="I18" s="423">
        <v>75</v>
      </c>
      <c r="J18" s="423">
        <v>59</v>
      </c>
      <c r="K18" s="423">
        <v>109</v>
      </c>
      <c r="L18" s="423">
        <v>1</v>
      </c>
      <c r="M18" s="423">
        <f t="shared" ref="M18" si="0">+M19+M25+M32+M44+M40</f>
        <v>0</v>
      </c>
      <c r="N18" s="404">
        <v>86</v>
      </c>
      <c r="O18" s="404">
        <v>16</v>
      </c>
      <c r="P18" s="404">
        <v>5</v>
      </c>
      <c r="Q18" s="404">
        <v>3</v>
      </c>
      <c r="R18" s="331" t="s">
        <v>33</v>
      </c>
      <c r="S18" s="420">
        <v>1</v>
      </c>
      <c r="T18" s="404">
        <v>676</v>
      </c>
      <c r="U18" s="424">
        <v>668</v>
      </c>
      <c r="V18" s="404">
        <v>612</v>
      </c>
      <c r="W18" s="404">
        <v>612</v>
      </c>
      <c r="X18" s="404">
        <v>25</v>
      </c>
      <c r="Y18" s="404">
        <v>25</v>
      </c>
      <c r="Z18" s="404">
        <v>39</v>
      </c>
      <c r="AA18" s="404">
        <v>31</v>
      </c>
      <c r="AB18" s="404">
        <v>510</v>
      </c>
      <c r="AC18" s="404">
        <v>510</v>
      </c>
      <c r="AE18" s="412">
        <f>+C18-D18-E18</f>
        <v>0</v>
      </c>
    </row>
    <row r="19" spans="1:31">
      <c r="A19" s="329" t="s">
        <v>34</v>
      </c>
      <c r="B19" s="420">
        <v>2</v>
      </c>
      <c r="C19" s="405">
        <f>SUM(C20:C24)</f>
        <v>7</v>
      </c>
      <c r="D19" s="405">
        <v>7</v>
      </c>
      <c r="E19" s="405">
        <v>0</v>
      </c>
      <c r="F19" s="405">
        <v>17</v>
      </c>
      <c r="G19" s="405">
        <v>150</v>
      </c>
      <c r="H19" s="425">
        <v>0</v>
      </c>
      <c r="I19" s="425">
        <v>9</v>
      </c>
      <c r="J19" s="425">
        <v>7</v>
      </c>
      <c r="K19" s="425">
        <v>13</v>
      </c>
      <c r="L19" s="425">
        <v>0</v>
      </c>
      <c r="M19" s="425">
        <f t="shared" ref="M19" si="1">SUM(M20:M24)</f>
        <v>0</v>
      </c>
      <c r="N19" s="405">
        <v>12</v>
      </c>
      <c r="O19" s="405">
        <v>1</v>
      </c>
      <c r="P19" s="405">
        <v>0</v>
      </c>
      <c r="Q19" s="405">
        <v>0</v>
      </c>
      <c r="R19" s="329" t="s">
        <v>34</v>
      </c>
      <c r="S19" s="420">
        <v>2</v>
      </c>
      <c r="T19" s="405">
        <v>69</v>
      </c>
      <c r="U19" s="405">
        <v>69</v>
      </c>
      <c r="V19" s="426">
        <v>64</v>
      </c>
      <c r="W19" s="426">
        <v>64</v>
      </c>
      <c r="X19" s="426">
        <v>0</v>
      </c>
      <c r="Y19" s="426">
        <v>0</v>
      </c>
      <c r="Z19" s="426">
        <v>5</v>
      </c>
      <c r="AA19" s="426">
        <v>5</v>
      </c>
      <c r="AB19" s="426">
        <v>81</v>
      </c>
      <c r="AC19" s="426">
        <v>81</v>
      </c>
      <c r="AE19" s="412">
        <f t="shared" ref="AE19:AE55" si="2">+C19-D19-E19</f>
        <v>0</v>
      </c>
    </row>
    <row r="20" spans="1:31" s="440" customFormat="1">
      <c r="A20" s="100" t="s">
        <v>35</v>
      </c>
      <c r="B20" s="420">
        <v>3</v>
      </c>
      <c r="C20" s="427">
        <f>+D20+E20</f>
        <v>1</v>
      </c>
      <c r="D20" s="406">
        <v>1</v>
      </c>
      <c r="E20" s="406">
        <v>0</v>
      </c>
      <c r="F20" s="428">
        <v>2</v>
      </c>
      <c r="G20" s="406">
        <v>18</v>
      </c>
      <c r="H20" s="429">
        <v>0</v>
      </c>
      <c r="I20" s="430">
        <v>2</v>
      </c>
      <c r="J20" s="430">
        <v>0</v>
      </c>
      <c r="K20" s="429">
        <v>1</v>
      </c>
      <c r="L20" s="429">
        <v>0</v>
      </c>
      <c r="M20" s="429">
        <v>0</v>
      </c>
      <c r="N20" s="429">
        <v>1</v>
      </c>
      <c r="O20" s="429">
        <v>0</v>
      </c>
      <c r="P20" s="429">
        <v>0</v>
      </c>
      <c r="Q20" s="429">
        <v>0</v>
      </c>
      <c r="R20" s="100" t="s">
        <v>35</v>
      </c>
      <c r="S20" s="420">
        <v>3</v>
      </c>
      <c r="T20" s="429">
        <v>2</v>
      </c>
      <c r="U20" s="428">
        <v>2</v>
      </c>
      <c r="V20" s="429">
        <v>2</v>
      </c>
      <c r="W20" s="429">
        <v>2</v>
      </c>
      <c r="X20" s="429">
        <v>0</v>
      </c>
      <c r="Y20" s="429">
        <v>0</v>
      </c>
      <c r="Z20" s="429">
        <v>0</v>
      </c>
      <c r="AA20" s="429">
        <v>0</v>
      </c>
      <c r="AB20" s="429">
        <v>5</v>
      </c>
      <c r="AC20" s="429">
        <v>5</v>
      </c>
      <c r="AE20" s="412">
        <f t="shared" si="2"/>
        <v>0</v>
      </c>
    </row>
    <row r="21" spans="1:31" s="440" customFormat="1">
      <c r="A21" s="100" t="s">
        <v>36</v>
      </c>
      <c r="B21" s="420">
        <v>4</v>
      </c>
      <c r="C21" s="427">
        <f t="shared" ref="C21:C53" si="3">+D21+E21</f>
        <v>1</v>
      </c>
      <c r="D21" s="406">
        <v>1</v>
      </c>
      <c r="E21" s="406">
        <v>0</v>
      </c>
      <c r="F21" s="428">
        <v>3</v>
      </c>
      <c r="G21" s="406">
        <v>19</v>
      </c>
      <c r="H21" s="429">
        <v>0</v>
      </c>
      <c r="I21" s="430">
        <v>1</v>
      </c>
      <c r="J21" s="430">
        <v>1</v>
      </c>
      <c r="K21" s="429">
        <v>1</v>
      </c>
      <c r="L21" s="429">
        <v>0</v>
      </c>
      <c r="M21" s="429">
        <v>0</v>
      </c>
      <c r="N21" s="429">
        <v>1</v>
      </c>
      <c r="O21" s="429">
        <v>0</v>
      </c>
      <c r="P21" s="429">
        <v>0</v>
      </c>
      <c r="Q21" s="429">
        <v>0</v>
      </c>
      <c r="R21" s="100" t="s">
        <v>36</v>
      </c>
      <c r="S21" s="420">
        <v>4</v>
      </c>
      <c r="T21" s="429">
        <v>12</v>
      </c>
      <c r="U21" s="428">
        <v>12</v>
      </c>
      <c r="V21" s="429">
        <v>12</v>
      </c>
      <c r="W21" s="429">
        <v>12</v>
      </c>
      <c r="X21" s="429">
        <v>0</v>
      </c>
      <c r="Y21" s="429">
        <v>0</v>
      </c>
      <c r="Z21" s="429">
        <v>0</v>
      </c>
      <c r="AA21" s="429">
        <v>0</v>
      </c>
      <c r="AB21" s="429">
        <v>6</v>
      </c>
      <c r="AC21" s="429">
        <v>6</v>
      </c>
      <c r="AE21" s="412">
        <f t="shared" si="2"/>
        <v>0</v>
      </c>
    </row>
    <row r="22" spans="1:31" s="440" customFormat="1">
      <c r="A22" s="100" t="s">
        <v>37</v>
      </c>
      <c r="B22" s="420">
        <v>5</v>
      </c>
      <c r="C22" s="427">
        <f t="shared" si="3"/>
        <v>3</v>
      </c>
      <c r="D22" s="406">
        <v>3</v>
      </c>
      <c r="E22" s="406">
        <v>0</v>
      </c>
      <c r="F22" s="428">
        <v>6</v>
      </c>
      <c r="G22" s="406">
        <v>53</v>
      </c>
      <c r="H22" s="429">
        <v>0</v>
      </c>
      <c r="I22" s="430">
        <v>3</v>
      </c>
      <c r="J22" s="430">
        <v>3</v>
      </c>
      <c r="K22" s="429">
        <v>5</v>
      </c>
      <c r="L22" s="429">
        <v>0</v>
      </c>
      <c r="M22" s="429">
        <v>0</v>
      </c>
      <c r="N22" s="429">
        <v>4</v>
      </c>
      <c r="O22" s="429">
        <v>1</v>
      </c>
      <c r="P22" s="429">
        <v>0</v>
      </c>
      <c r="Q22" s="429">
        <v>0</v>
      </c>
      <c r="R22" s="100" t="s">
        <v>37</v>
      </c>
      <c r="S22" s="420">
        <v>5</v>
      </c>
      <c r="T22" s="429">
        <v>21</v>
      </c>
      <c r="U22" s="428">
        <v>21</v>
      </c>
      <c r="V22" s="429">
        <v>18</v>
      </c>
      <c r="W22" s="429">
        <v>18</v>
      </c>
      <c r="X22" s="429">
        <v>0</v>
      </c>
      <c r="Y22" s="429">
        <v>0</v>
      </c>
      <c r="Z22" s="429">
        <v>3</v>
      </c>
      <c r="AA22" s="429">
        <v>3</v>
      </c>
      <c r="AB22" s="429">
        <v>45</v>
      </c>
      <c r="AC22" s="429">
        <v>45</v>
      </c>
      <c r="AE22" s="412">
        <f t="shared" si="2"/>
        <v>0</v>
      </c>
    </row>
    <row r="23" spans="1:31" s="440" customFormat="1">
      <c r="A23" s="100" t="s">
        <v>38</v>
      </c>
      <c r="B23" s="420">
        <v>6</v>
      </c>
      <c r="C23" s="427">
        <f t="shared" si="3"/>
        <v>1</v>
      </c>
      <c r="D23" s="406">
        <v>1</v>
      </c>
      <c r="E23" s="406">
        <v>0</v>
      </c>
      <c r="F23" s="428">
        <v>3</v>
      </c>
      <c r="G23" s="406">
        <v>24</v>
      </c>
      <c r="H23" s="429">
        <v>0</v>
      </c>
      <c r="I23" s="430">
        <v>1</v>
      </c>
      <c r="J23" s="430">
        <v>0</v>
      </c>
      <c r="K23" s="429">
        <v>3</v>
      </c>
      <c r="L23" s="429">
        <v>0</v>
      </c>
      <c r="M23" s="429">
        <v>0</v>
      </c>
      <c r="N23" s="429">
        <v>3</v>
      </c>
      <c r="O23" s="429">
        <v>0</v>
      </c>
      <c r="P23" s="429">
        <v>0</v>
      </c>
      <c r="Q23" s="429">
        <v>0</v>
      </c>
      <c r="R23" s="100" t="s">
        <v>38</v>
      </c>
      <c r="S23" s="420">
        <v>6</v>
      </c>
      <c r="T23" s="429">
        <v>18</v>
      </c>
      <c r="U23" s="428">
        <v>18</v>
      </c>
      <c r="V23" s="429">
        <v>16</v>
      </c>
      <c r="W23" s="429">
        <v>16</v>
      </c>
      <c r="X23" s="429">
        <v>0</v>
      </c>
      <c r="Y23" s="429">
        <v>0</v>
      </c>
      <c r="Z23" s="429">
        <v>2</v>
      </c>
      <c r="AA23" s="429">
        <v>2</v>
      </c>
      <c r="AB23" s="429">
        <v>9</v>
      </c>
      <c r="AC23" s="429">
        <v>9</v>
      </c>
      <c r="AE23" s="412">
        <f t="shared" si="2"/>
        <v>0</v>
      </c>
    </row>
    <row r="24" spans="1:31" s="440" customFormat="1">
      <c r="A24" s="100" t="s">
        <v>39</v>
      </c>
      <c r="B24" s="420">
        <v>7</v>
      </c>
      <c r="C24" s="427">
        <f t="shared" si="3"/>
        <v>1</v>
      </c>
      <c r="D24" s="406">
        <v>1</v>
      </c>
      <c r="E24" s="406">
        <v>0</v>
      </c>
      <c r="F24" s="428">
        <v>3</v>
      </c>
      <c r="G24" s="406">
        <v>36</v>
      </c>
      <c r="H24" s="429">
        <v>0</v>
      </c>
      <c r="I24" s="430">
        <v>2</v>
      </c>
      <c r="J24" s="430">
        <v>3</v>
      </c>
      <c r="K24" s="429">
        <v>3</v>
      </c>
      <c r="L24" s="429">
        <v>0</v>
      </c>
      <c r="M24" s="429">
        <v>0</v>
      </c>
      <c r="N24" s="429">
        <v>3</v>
      </c>
      <c r="O24" s="429">
        <v>0</v>
      </c>
      <c r="P24" s="429">
        <v>0</v>
      </c>
      <c r="Q24" s="429">
        <v>0</v>
      </c>
      <c r="R24" s="100" t="s">
        <v>39</v>
      </c>
      <c r="S24" s="420">
        <v>7</v>
      </c>
      <c r="T24" s="429">
        <v>16</v>
      </c>
      <c r="U24" s="428">
        <v>16</v>
      </c>
      <c r="V24" s="429">
        <v>16</v>
      </c>
      <c r="W24" s="429">
        <v>16</v>
      </c>
      <c r="X24" s="429">
        <v>0</v>
      </c>
      <c r="Y24" s="429">
        <v>0</v>
      </c>
      <c r="Z24" s="429">
        <v>0</v>
      </c>
      <c r="AA24" s="429">
        <v>0</v>
      </c>
      <c r="AB24" s="429">
        <v>16</v>
      </c>
      <c r="AC24" s="429">
        <v>16</v>
      </c>
      <c r="AE24" s="412">
        <f t="shared" si="2"/>
        <v>0</v>
      </c>
    </row>
    <row r="25" spans="1:31">
      <c r="A25" s="329" t="s">
        <v>40</v>
      </c>
      <c r="B25" s="420">
        <v>8</v>
      </c>
      <c r="C25" s="405">
        <f>SUM(C26:C31)</f>
        <v>10</v>
      </c>
      <c r="D25" s="405">
        <v>7</v>
      </c>
      <c r="E25" s="405">
        <v>3</v>
      </c>
      <c r="F25" s="405">
        <v>40</v>
      </c>
      <c r="G25" s="405">
        <v>129</v>
      </c>
      <c r="H25" s="425">
        <v>2</v>
      </c>
      <c r="I25" s="425">
        <v>12</v>
      </c>
      <c r="J25" s="425">
        <v>9</v>
      </c>
      <c r="K25" s="425">
        <v>14</v>
      </c>
      <c r="L25" s="425">
        <v>0</v>
      </c>
      <c r="M25" s="425">
        <f t="shared" ref="M25" si="4">SUM(M26:M31)</f>
        <v>0</v>
      </c>
      <c r="N25" s="405">
        <v>8</v>
      </c>
      <c r="O25" s="405">
        <v>3</v>
      </c>
      <c r="P25" s="405">
        <v>2</v>
      </c>
      <c r="Q25" s="405">
        <v>2</v>
      </c>
      <c r="R25" s="329" t="s">
        <v>40</v>
      </c>
      <c r="S25" s="420">
        <v>8</v>
      </c>
      <c r="T25" s="405">
        <v>139</v>
      </c>
      <c r="U25" s="405">
        <v>135</v>
      </c>
      <c r="V25" s="426">
        <v>103</v>
      </c>
      <c r="W25" s="426">
        <v>103</v>
      </c>
      <c r="X25" s="426">
        <v>16</v>
      </c>
      <c r="Y25" s="426">
        <v>16</v>
      </c>
      <c r="Z25" s="426">
        <v>20</v>
      </c>
      <c r="AA25" s="426">
        <v>16</v>
      </c>
      <c r="AB25" s="426">
        <v>38</v>
      </c>
      <c r="AC25" s="426">
        <v>38</v>
      </c>
      <c r="AE25" s="412">
        <f t="shared" si="2"/>
        <v>0</v>
      </c>
    </row>
    <row r="26" spans="1:31" s="440" customFormat="1">
      <c r="A26" s="100" t="s">
        <v>41</v>
      </c>
      <c r="B26" s="420">
        <v>9</v>
      </c>
      <c r="C26" s="427">
        <f t="shared" si="3"/>
        <v>3</v>
      </c>
      <c r="D26" s="406">
        <v>1</v>
      </c>
      <c r="E26" s="406">
        <v>2</v>
      </c>
      <c r="F26" s="428">
        <v>9</v>
      </c>
      <c r="G26" s="406">
        <v>33</v>
      </c>
      <c r="H26" s="429">
        <v>0</v>
      </c>
      <c r="I26" s="430">
        <v>4</v>
      </c>
      <c r="J26" s="430">
        <v>4</v>
      </c>
      <c r="K26" s="429">
        <v>3</v>
      </c>
      <c r="L26" s="429">
        <v>0</v>
      </c>
      <c r="M26" s="429">
        <v>0</v>
      </c>
      <c r="N26" s="429">
        <v>0</v>
      </c>
      <c r="O26" s="429">
        <v>2</v>
      </c>
      <c r="P26" s="429">
        <v>0</v>
      </c>
      <c r="Q26" s="429">
        <v>2</v>
      </c>
      <c r="R26" s="100" t="s">
        <v>41</v>
      </c>
      <c r="S26" s="420">
        <v>9</v>
      </c>
      <c r="T26" s="429">
        <v>38</v>
      </c>
      <c r="U26" s="428">
        <v>36</v>
      </c>
      <c r="V26" s="429">
        <v>22</v>
      </c>
      <c r="W26" s="429">
        <v>22</v>
      </c>
      <c r="X26" s="429">
        <v>2</v>
      </c>
      <c r="Y26" s="429">
        <v>2</v>
      </c>
      <c r="Z26" s="429">
        <v>14</v>
      </c>
      <c r="AA26" s="429">
        <v>12</v>
      </c>
      <c r="AB26" s="429">
        <v>6</v>
      </c>
      <c r="AC26" s="429">
        <v>6</v>
      </c>
      <c r="AE26" s="412">
        <f t="shared" si="2"/>
        <v>0</v>
      </c>
    </row>
    <row r="27" spans="1:31" s="440" customFormat="1">
      <c r="A27" s="100" t="s">
        <v>42</v>
      </c>
      <c r="B27" s="420">
        <v>10</v>
      </c>
      <c r="C27" s="427">
        <f t="shared" si="3"/>
        <v>2</v>
      </c>
      <c r="D27" s="406">
        <v>1</v>
      </c>
      <c r="E27" s="406">
        <v>1</v>
      </c>
      <c r="F27" s="428">
        <v>1</v>
      </c>
      <c r="G27" s="406">
        <v>14</v>
      </c>
      <c r="H27" s="429">
        <v>1</v>
      </c>
      <c r="I27" s="430">
        <v>1</v>
      </c>
      <c r="J27" s="430">
        <v>0</v>
      </c>
      <c r="K27" s="429">
        <v>3</v>
      </c>
      <c r="L27" s="429">
        <v>0</v>
      </c>
      <c r="M27" s="429">
        <v>0</v>
      </c>
      <c r="N27" s="429">
        <v>1</v>
      </c>
      <c r="O27" s="429">
        <v>0</v>
      </c>
      <c r="P27" s="429">
        <v>2</v>
      </c>
      <c r="Q27" s="429">
        <v>0</v>
      </c>
      <c r="R27" s="100" t="s">
        <v>42</v>
      </c>
      <c r="S27" s="420">
        <v>10</v>
      </c>
      <c r="T27" s="429">
        <v>9</v>
      </c>
      <c r="U27" s="428">
        <v>8</v>
      </c>
      <c r="V27" s="429">
        <v>8</v>
      </c>
      <c r="W27" s="429">
        <v>8</v>
      </c>
      <c r="X27" s="429">
        <v>0</v>
      </c>
      <c r="Y27" s="429">
        <v>0</v>
      </c>
      <c r="Z27" s="429">
        <v>1</v>
      </c>
      <c r="AA27" s="429">
        <v>0</v>
      </c>
      <c r="AB27" s="429">
        <v>2</v>
      </c>
      <c r="AC27" s="429">
        <v>2</v>
      </c>
      <c r="AE27" s="412">
        <f t="shared" si="2"/>
        <v>0</v>
      </c>
    </row>
    <row r="28" spans="1:31" s="440" customFormat="1">
      <c r="A28" s="100" t="s">
        <v>43</v>
      </c>
      <c r="B28" s="420">
        <v>11</v>
      </c>
      <c r="C28" s="427">
        <f t="shared" si="3"/>
        <v>1</v>
      </c>
      <c r="D28" s="406">
        <v>1</v>
      </c>
      <c r="E28" s="406">
        <v>0</v>
      </c>
      <c r="F28" s="428">
        <v>5</v>
      </c>
      <c r="G28" s="406">
        <v>16</v>
      </c>
      <c r="H28" s="429">
        <v>1</v>
      </c>
      <c r="I28" s="430">
        <v>3</v>
      </c>
      <c r="J28" s="430">
        <v>1</v>
      </c>
      <c r="K28" s="429">
        <v>2</v>
      </c>
      <c r="L28" s="429">
        <v>0</v>
      </c>
      <c r="M28" s="429">
        <v>0</v>
      </c>
      <c r="N28" s="429">
        <v>1</v>
      </c>
      <c r="O28" s="429">
        <v>1</v>
      </c>
      <c r="P28" s="429">
        <v>0</v>
      </c>
      <c r="Q28" s="429">
        <v>0</v>
      </c>
      <c r="R28" s="100" t="s">
        <v>43</v>
      </c>
      <c r="S28" s="420">
        <v>11</v>
      </c>
      <c r="T28" s="429">
        <v>21</v>
      </c>
      <c r="U28" s="428">
        <v>20</v>
      </c>
      <c r="V28" s="429">
        <v>6</v>
      </c>
      <c r="W28" s="429">
        <v>6</v>
      </c>
      <c r="X28" s="429">
        <v>12</v>
      </c>
      <c r="Y28" s="429">
        <v>12</v>
      </c>
      <c r="Z28" s="429">
        <v>3</v>
      </c>
      <c r="AA28" s="429">
        <v>2</v>
      </c>
      <c r="AB28" s="429">
        <v>8</v>
      </c>
      <c r="AC28" s="429">
        <v>8</v>
      </c>
      <c r="AE28" s="412">
        <f t="shared" si="2"/>
        <v>0</v>
      </c>
    </row>
    <row r="29" spans="1:31" s="440" customFormat="1">
      <c r="A29" s="100" t="s">
        <v>44</v>
      </c>
      <c r="B29" s="420">
        <v>12</v>
      </c>
      <c r="C29" s="427">
        <f t="shared" si="3"/>
        <v>2</v>
      </c>
      <c r="D29" s="406">
        <v>2</v>
      </c>
      <c r="E29" s="406">
        <v>0</v>
      </c>
      <c r="F29" s="428">
        <v>5</v>
      </c>
      <c r="G29" s="406">
        <v>23</v>
      </c>
      <c r="H29" s="429">
        <v>0</v>
      </c>
      <c r="I29" s="430">
        <v>2</v>
      </c>
      <c r="J29" s="430">
        <v>2</v>
      </c>
      <c r="K29" s="429">
        <v>2</v>
      </c>
      <c r="L29" s="429">
        <v>0</v>
      </c>
      <c r="M29" s="429">
        <v>0</v>
      </c>
      <c r="N29" s="429">
        <v>2</v>
      </c>
      <c r="O29" s="429">
        <v>0</v>
      </c>
      <c r="P29" s="429">
        <v>0</v>
      </c>
      <c r="Q29" s="429">
        <v>0</v>
      </c>
      <c r="R29" s="100" t="s">
        <v>44</v>
      </c>
      <c r="S29" s="420">
        <v>12</v>
      </c>
      <c r="T29" s="429">
        <v>17</v>
      </c>
      <c r="U29" s="428">
        <v>17</v>
      </c>
      <c r="V29" s="429">
        <v>17</v>
      </c>
      <c r="W29" s="429">
        <v>17</v>
      </c>
      <c r="X29" s="429">
        <v>0</v>
      </c>
      <c r="Y29" s="429">
        <v>0</v>
      </c>
      <c r="Z29" s="429">
        <v>0</v>
      </c>
      <c r="AA29" s="429">
        <v>0</v>
      </c>
      <c r="AB29" s="429">
        <v>8</v>
      </c>
      <c r="AC29" s="429">
        <v>8</v>
      </c>
      <c r="AE29" s="412">
        <f t="shared" si="2"/>
        <v>0</v>
      </c>
    </row>
    <row r="30" spans="1:31" s="440" customFormat="1">
      <c r="A30" s="100" t="s">
        <v>45</v>
      </c>
      <c r="B30" s="420">
        <v>13</v>
      </c>
      <c r="C30" s="427">
        <f t="shared" si="3"/>
        <v>1</v>
      </c>
      <c r="D30" s="406">
        <v>1</v>
      </c>
      <c r="E30" s="406">
        <v>0</v>
      </c>
      <c r="F30" s="428">
        <v>18</v>
      </c>
      <c r="G30" s="406">
        <v>24</v>
      </c>
      <c r="H30" s="429">
        <v>0</v>
      </c>
      <c r="I30" s="430">
        <v>1</v>
      </c>
      <c r="J30" s="430">
        <v>1</v>
      </c>
      <c r="K30" s="429">
        <v>3</v>
      </c>
      <c r="L30" s="429">
        <v>0</v>
      </c>
      <c r="M30" s="429">
        <v>0</v>
      </c>
      <c r="N30" s="429">
        <v>3</v>
      </c>
      <c r="O30" s="429">
        <v>0</v>
      </c>
      <c r="P30" s="429">
        <v>0</v>
      </c>
      <c r="Q30" s="429">
        <v>0</v>
      </c>
      <c r="R30" s="100" t="s">
        <v>45</v>
      </c>
      <c r="S30" s="420">
        <v>13</v>
      </c>
      <c r="T30" s="429">
        <v>42</v>
      </c>
      <c r="U30" s="428">
        <v>42</v>
      </c>
      <c r="V30" s="429">
        <v>42</v>
      </c>
      <c r="W30" s="429">
        <v>42</v>
      </c>
      <c r="X30" s="429">
        <v>0</v>
      </c>
      <c r="Y30" s="429">
        <v>0</v>
      </c>
      <c r="Z30" s="429">
        <v>0</v>
      </c>
      <c r="AA30" s="429">
        <v>0</v>
      </c>
      <c r="AB30" s="429">
        <v>10</v>
      </c>
      <c r="AC30" s="429">
        <v>10</v>
      </c>
      <c r="AE30" s="412">
        <f t="shared" si="2"/>
        <v>0</v>
      </c>
    </row>
    <row r="31" spans="1:31" s="440" customFormat="1">
      <c r="A31" s="100" t="s">
        <v>46</v>
      </c>
      <c r="B31" s="420">
        <v>14</v>
      </c>
      <c r="C31" s="427">
        <f t="shared" si="3"/>
        <v>1</v>
      </c>
      <c r="D31" s="406">
        <v>1</v>
      </c>
      <c r="E31" s="406">
        <v>0</v>
      </c>
      <c r="F31" s="428">
        <v>2</v>
      </c>
      <c r="G31" s="406">
        <v>19</v>
      </c>
      <c r="H31" s="429">
        <v>0</v>
      </c>
      <c r="I31" s="430">
        <v>1</v>
      </c>
      <c r="J31" s="430">
        <v>1</v>
      </c>
      <c r="K31" s="429">
        <v>1</v>
      </c>
      <c r="L31" s="429">
        <v>0</v>
      </c>
      <c r="M31" s="429">
        <v>0</v>
      </c>
      <c r="N31" s="429">
        <v>1</v>
      </c>
      <c r="O31" s="429">
        <v>0</v>
      </c>
      <c r="P31" s="429">
        <v>0</v>
      </c>
      <c r="Q31" s="429">
        <v>0</v>
      </c>
      <c r="R31" s="100" t="s">
        <v>46</v>
      </c>
      <c r="S31" s="420">
        <v>14</v>
      </c>
      <c r="T31" s="429">
        <v>12</v>
      </c>
      <c r="U31" s="428">
        <v>12</v>
      </c>
      <c r="V31" s="429">
        <v>8</v>
      </c>
      <c r="W31" s="429">
        <v>8</v>
      </c>
      <c r="X31" s="429">
        <v>2</v>
      </c>
      <c r="Y31" s="429">
        <v>2</v>
      </c>
      <c r="Z31" s="429">
        <v>2</v>
      </c>
      <c r="AA31" s="429">
        <v>2</v>
      </c>
      <c r="AB31" s="429">
        <v>4</v>
      </c>
      <c r="AC31" s="429">
        <v>4</v>
      </c>
      <c r="AE31" s="412">
        <f t="shared" si="2"/>
        <v>0</v>
      </c>
    </row>
    <row r="32" spans="1:31">
      <c r="A32" s="329" t="s">
        <v>47</v>
      </c>
      <c r="B32" s="420">
        <v>15</v>
      </c>
      <c r="C32" s="405">
        <f>SUM(C33:C39)</f>
        <v>13</v>
      </c>
      <c r="D32" s="405">
        <v>11</v>
      </c>
      <c r="E32" s="405">
        <v>2</v>
      </c>
      <c r="F32" s="405">
        <v>55</v>
      </c>
      <c r="G32" s="405">
        <v>153</v>
      </c>
      <c r="H32" s="425">
        <v>2</v>
      </c>
      <c r="I32" s="425">
        <v>19</v>
      </c>
      <c r="J32" s="425">
        <v>18</v>
      </c>
      <c r="K32" s="425">
        <v>29</v>
      </c>
      <c r="L32" s="425">
        <v>0</v>
      </c>
      <c r="M32" s="425">
        <f t="shared" ref="M32" si="5">SUM(M33:M39)</f>
        <v>0</v>
      </c>
      <c r="N32" s="405">
        <v>17</v>
      </c>
      <c r="O32" s="405">
        <v>11</v>
      </c>
      <c r="P32" s="405">
        <v>0</v>
      </c>
      <c r="Q32" s="405">
        <v>1</v>
      </c>
      <c r="R32" s="329" t="s">
        <v>47</v>
      </c>
      <c r="S32" s="420">
        <v>15</v>
      </c>
      <c r="T32" s="405">
        <v>155</v>
      </c>
      <c r="U32" s="405">
        <v>152</v>
      </c>
      <c r="V32" s="426">
        <v>136</v>
      </c>
      <c r="W32" s="426">
        <v>136</v>
      </c>
      <c r="X32" s="426">
        <v>8</v>
      </c>
      <c r="Y32" s="426">
        <v>8</v>
      </c>
      <c r="Z32" s="426">
        <v>11</v>
      </c>
      <c r="AA32" s="426">
        <v>8</v>
      </c>
      <c r="AB32" s="426">
        <v>128</v>
      </c>
      <c r="AC32" s="426">
        <v>128</v>
      </c>
      <c r="AE32" s="412">
        <f t="shared" si="2"/>
        <v>0</v>
      </c>
    </row>
    <row r="33" spans="1:31" s="440" customFormat="1">
      <c r="A33" s="100" t="s">
        <v>48</v>
      </c>
      <c r="B33" s="420">
        <v>16</v>
      </c>
      <c r="C33" s="427">
        <f t="shared" si="3"/>
        <v>1</v>
      </c>
      <c r="D33" s="406">
        <v>1</v>
      </c>
      <c r="E33" s="406">
        <v>0</v>
      </c>
      <c r="F33" s="428">
        <v>10</v>
      </c>
      <c r="G33" s="406">
        <v>3</v>
      </c>
      <c r="H33" s="429">
        <v>0</v>
      </c>
      <c r="I33" s="430">
        <v>1</v>
      </c>
      <c r="J33" s="430">
        <v>1</v>
      </c>
      <c r="K33" s="429">
        <v>1</v>
      </c>
      <c r="L33" s="429">
        <v>0</v>
      </c>
      <c r="M33" s="429">
        <v>0</v>
      </c>
      <c r="N33" s="429">
        <v>1</v>
      </c>
      <c r="O33" s="429">
        <v>0</v>
      </c>
      <c r="P33" s="429">
        <v>0</v>
      </c>
      <c r="Q33" s="429">
        <v>0</v>
      </c>
      <c r="R33" s="100" t="s">
        <v>48</v>
      </c>
      <c r="S33" s="420">
        <v>16</v>
      </c>
      <c r="T33" s="429">
        <v>5</v>
      </c>
      <c r="U33" s="428">
        <v>5</v>
      </c>
      <c r="V33" s="429">
        <v>5</v>
      </c>
      <c r="W33" s="429">
        <v>5</v>
      </c>
      <c r="X33" s="429">
        <v>0</v>
      </c>
      <c r="Y33" s="429">
        <v>0</v>
      </c>
      <c r="Z33" s="429">
        <v>0</v>
      </c>
      <c r="AA33" s="429">
        <v>0</v>
      </c>
      <c r="AB33" s="429">
        <v>3</v>
      </c>
      <c r="AC33" s="429">
        <v>3</v>
      </c>
      <c r="AE33" s="412">
        <f t="shared" si="2"/>
        <v>0</v>
      </c>
    </row>
    <row r="34" spans="1:31" s="440" customFormat="1">
      <c r="A34" s="100" t="s">
        <v>49</v>
      </c>
      <c r="B34" s="420">
        <v>17</v>
      </c>
      <c r="C34" s="427">
        <f t="shared" si="3"/>
        <v>1</v>
      </c>
      <c r="D34" s="406">
        <v>1</v>
      </c>
      <c r="E34" s="406">
        <v>0</v>
      </c>
      <c r="F34" s="428">
        <v>13</v>
      </c>
      <c r="G34" s="406">
        <v>36</v>
      </c>
      <c r="H34" s="429">
        <v>0</v>
      </c>
      <c r="I34" s="430">
        <v>5</v>
      </c>
      <c r="J34" s="430">
        <v>5</v>
      </c>
      <c r="K34" s="429">
        <v>4</v>
      </c>
      <c r="L34" s="429">
        <v>0</v>
      </c>
      <c r="M34" s="429">
        <v>0</v>
      </c>
      <c r="N34" s="429">
        <v>4</v>
      </c>
      <c r="O34" s="429">
        <v>0</v>
      </c>
      <c r="P34" s="429">
        <v>0</v>
      </c>
      <c r="Q34" s="429">
        <v>0</v>
      </c>
      <c r="R34" s="100" t="s">
        <v>49</v>
      </c>
      <c r="S34" s="420">
        <v>17</v>
      </c>
      <c r="T34" s="429">
        <v>37</v>
      </c>
      <c r="U34" s="428">
        <v>37</v>
      </c>
      <c r="V34" s="429">
        <v>37</v>
      </c>
      <c r="W34" s="429">
        <v>37</v>
      </c>
      <c r="X34" s="429">
        <v>0</v>
      </c>
      <c r="Y34" s="429">
        <v>0</v>
      </c>
      <c r="Z34" s="429">
        <v>0</v>
      </c>
      <c r="AA34" s="429">
        <v>0</v>
      </c>
      <c r="AB34" s="429">
        <v>52</v>
      </c>
      <c r="AC34" s="429">
        <v>52</v>
      </c>
      <c r="AE34" s="412">
        <f t="shared" si="2"/>
        <v>0</v>
      </c>
    </row>
    <row r="35" spans="1:31" s="440" customFormat="1">
      <c r="A35" s="100" t="s">
        <v>50</v>
      </c>
      <c r="B35" s="420">
        <v>18</v>
      </c>
      <c r="C35" s="427">
        <f t="shared" si="3"/>
        <v>1</v>
      </c>
      <c r="D35" s="406">
        <v>1</v>
      </c>
      <c r="E35" s="406">
        <v>0</v>
      </c>
      <c r="F35" s="428">
        <v>7</v>
      </c>
      <c r="G35" s="406">
        <v>8</v>
      </c>
      <c r="H35" s="429">
        <v>0</v>
      </c>
      <c r="I35" s="430">
        <v>1</v>
      </c>
      <c r="J35" s="430">
        <v>1</v>
      </c>
      <c r="K35" s="429">
        <v>1</v>
      </c>
      <c r="L35" s="429">
        <v>0</v>
      </c>
      <c r="M35" s="429">
        <v>0</v>
      </c>
      <c r="N35" s="429">
        <v>1</v>
      </c>
      <c r="O35" s="429">
        <v>0</v>
      </c>
      <c r="P35" s="429">
        <v>0</v>
      </c>
      <c r="Q35" s="429">
        <v>0</v>
      </c>
      <c r="R35" s="100" t="s">
        <v>50</v>
      </c>
      <c r="S35" s="420">
        <v>18</v>
      </c>
      <c r="T35" s="429">
        <v>10</v>
      </c>
      <c r="U35" s="428">
        <v>10</v>
      </c>
      <c r="V35" s="429">
        <v>10</v>
      </c>
      <c r="W35" s="429">
        <v>10</v>
      </c>
      <c r="X35" s="429">
        <v>0</v>
      </c>
      <c r="Y35" s="429">
        <v>0</v>
      </c>
      <c r="Z35" s="429">
        <v>0</v>
      </c>
      <c r="AA35" s="429">
        <v>0</v>
      </c>
      <c r="AB35" s="429">
        <v>10</v>
      </c>
      <c r="AC35" s="429">
        <v>10</v>
      </c>
      <c r="AE35" s="412">
        <f t="shared" si="2"/>
        <v>0</v>
      </c>
    </row>
    <row r="36" spans="1:31" s="440" customFormat="1">
      <c r="A36" s="100" t="s">
        <v>51</v>
      </c>
      <c r="B36" s="420">
        <v>19</v>
      </c>
      <c r="C36" s="427">
        <f t="shared" si="3"/>
        <v>1</v>
      </c>
      <c r="D36" s="406">
        <v>1</v>
      </c>
      <c r="E36" s="406">
        <v>0</v>
      </c>
      <c r="F36" s="428">
        <v>3</v>
      </c>
      <c r="G36" s="406">
        <v>14</v>
      </c>
      <c r="H36" s="429">
        <v>1</v>
      </c>
      <c r="I36" s="430">
        <v>2</v>
      </c>
      <c r="J36" s="430">
        <v>1</v>
      </c>
      <c r="K36" s="429">
        <v>1</v>
      </c>
      <c r="L36" s="429">
        <v>0</v>
      </c>
      <c r="M36" s="429">
        <v>0</v>
      </c>
      <c r="N36" s="429">
        <v>1</v>
      </c>
      <c r="O36" s="429">
        <v>0</v>
      </c>
      <c r="P36" s="429">
        <v>0</v>
      </c>
      <c r="Q36" s="429">
        <v>0</v>
      </c>
      <c r="R36" s="100" t="s">
        <v>51</v>
      </c>
      <c r="S36" s="420">
        <v>19</v>
      </c>
      <c r="T36" s="429">
        <v>14</v>
      </c>
      <c r="U36" s="428">
        <v>14</v>
      </c>
      <c r="V36" s="429">
        <v>14</v>
      </c>
      <c r="W36" s="429">
        <v>14</v>
      </c>
      <c r="X36" s="429">
        <v>0</v>
      </c>
      <c r="Y36" s="429">
        <v>0</v>
      </c>
      <c r="Z36" s="429">
        <v>0</v>
      </c>
      <c r="AA36" s="429">
        <v>0</v>
      </c>
      <c r="AB36" s="429">
        <v>12</v>
      </c>
      <c r="AC36" s="429">
        <v>12</v>
      </c>
      <c r="AE36" s="412">
        <f t="shared" si="2"/>
        <v>0</v>
      </c>
    </row>
    <row r="37" spans="1:31" s="440" customFormat="1">
      <c r="A37" s="100" t="s">
        <v>52</v>
      </c>
      <c r="B37" s="420">
        <v>20</v>
      </c>
      <c r="C37" s="427">
        <f t="shared" si="3"/>
        <v>3</v>
      </c>
      <c r="D37" s="406">
        <v>1</v>
      </c>
      <c r="E37" s="406">
        <v>2</v>
      </c>
      <c r="F37" s="428">
        <v>5</v>
      </c>
      <c r="G37" s="406">
        <v>19</v>
      </c>
      <c r="H37" s="429">
        <v>1</v>
      </c>
      <c r="I37" s="430">
        <v>1</v>
      </c>
      <c r="J37" s="430">
        <v>6</v>
      </c>
      <c r="K37" s="429">
        <v>8</v>
      </c>
      <c r="L37" s="429">
        <v>0</v>
      </c>
      <c r="M37" s="429">
        <v>0</v>
      </c>
      <c r="N37" s="429">
        <v>7</v>
      </c>
      <c r="O37" s="429">
        <v>0</v>
      </c>
      <c r="P37" s="429">
        <v>0</v>
      </c>
      <c r="Q37" s="429">
        <v>1</v>
      </c>
      <c r="R37" s="100" t="s">
        <v>52</v>
      </c>
      <c r="S37" s="420">
        <v>20</v>
      </c>
      <c r="T37" s="429">
        <v>32</v>
      </c>
      <c r="U37" s="428">
        <v>31</v>
      </c>
      <c r="V37" s="429">
        <v>31</v>
      </c>
      <c r="W37" s="429">
        <v>31</v>
      </c>
      <c r="X37" s="429">
        <v>0</v>
      </c>
      <c r="Y37" s="429">
        <v>0</v>
      </c>
      <c r="Z37" s="429">
        <v>1</v>
      </c>
      <c r="AA37" s="429">
        <v>0</v>
      </c>
      <c r="AB37" s="429">
        <v>26</v>
      </c>
      <c r="AC37" s="429">
        <v>26</v>
      </c>
      <c r="AE37" s="412">
        <f t="shared" si="2"/>
        <v>0</v>
      </c>
    </row>
    <row r="38" spans="1:31" s="408" customFormat="1">
      <c r="A38" s="100" t="s">
        <v>53</v>
      </c>
      <c r="B38" s="420">
        <v>21</v>
      </c>
      <c r="C38" s="427">
        <f t="shared" si="3"/>
        <v>2</v>
      </c>
      <c r="D38" s="406">
        <v>2</v>
      </c>
      <c r="E38" s="406">
        <v>0</v>
      </c>
      <c r="F38" s="431">
        <v>4</v>
      </c>
      <c r="G38" s="406">
        <v>28</v>
      </c>
      <c r="H38" s="429">
        <v>0</v>
      </c>
      <c r="I38" s="430">
        <v>4</v>
      </c>
      <c r="J38" s="430">
        <v>2</v>
      </c>
      <c r="K38" s="429">
        <v>3</v>
      </c>
      <c r="L38" s="429">
        <v>0</v>
      </c>
      <c r="M38" s="429">
        <v>0</v>
      </c>
      <c r="N38" s="406">
        <v>1</v>
      </c>
      <c r="O38" s="406">
        <v>2</v>
      </c>
      <c r="P38" s="406">
        <v>0</v>
      </c>
      <c r="Q38" s="406">
        <v>0</v>
      </c>
      <c r="R38" s="100" t="s">
        <v>53</v>
      </c>
      <c r="S38" s="420">
        <v>21</v>
      </c>
      <c r="T38" s="406">
        <v>27</v>
      </c>
      <c r="U38" s="428">
        <v>27</v>
      </c>
      <c r="V38" s="429">
        <v>19</v>
      </c>
      <c r="W38" s="429">
        <v>19</v>
      </c>
      <c r="X38" s="406">
        <v>2</v>
      </c>
      <c r="Y38" s="406">
        <v>2</v>
      </c>
      <c r="Z38" s="406">
        <v>6</v>
      </c>
      <c r="AA38" s="406">
        <v>6</v>
      </c>
      <c r="AB38" s="406">
        <v>10</v>
      </c>
      <c r="AC38" s="406">
        <v>10</v>
      </c>
      <c r="AE38" s="412">
        <f t="shared" si="2"/>
        <v>0</v>
      </c>
    </row>
    <row r="39" spans="1:31" s="440" customFormat="1">
      <c r="A39" s="100" t="s">
        <v>54</v>
      </c>
      <c r="B39" s="420">
        <v>22</v>
      </c>
      <c r="C39" s="427">
        <f t="shared" si="3"/>
        <v>4</v>
      </c>
      <c r="D39" s="406">
        <v>4</v>
      </c>
      <c r="E39" s="406">
        <v>0</v>
      </c>
      <c r="F39" s="428">
        <v>13</v>
      </c>
      <c r="G39" s="406">
        <v>45</v>
      </c>
      <c r="H39" s="429">
        <v>0</v>
      </c>
      <c r="I39" s="430">
        <v>5</v>
      </c>
      <c r="J39" s="430">
        <v>2</v>
      </c>
      <c r="K39" s="429">
        <v>11</v>
      </c>
      <c r="L39" s="429">
        <v>0</v>
      </c>
      <c r="M39" s="429">
        <v>0</v>
      </c>
      <c r="N39" s="429">
        <v>2</v>
      </c>
      <c r="O39" s="429">
        <v>9</v>
      </c>
      <c r="P39" s="429">
        <v>0</v>
      </c>
      <c r="Q39" s="429">
        <v>0</v>
      </c>
      <c r="R39" s="100" t="s">
        <v>54</v>
      </c>
      <c r="S39" s="420">
        <v>22</v>
      </c>
      <c r="T39" s="429">
        <v>30</v>
      </c>
      <c r="U39" s="428">
        <v>28</v>
      </c>
      <c r="V39" s="429">
        <v>20</v>
      </c>
      <c r="W39" s="429">
        <v>20</v>
      </c>
      <c r="X39" s="429">
        <v>6</v>
      </c>
      <c r="Y39" s="429">
        <v>6</v>
      </c>
      <c r="Z39" s="429">
        <v>4</v>
      </c>
      <c r="AA39" s="429">
        <v>2</v>
      </c>
      <c r="AB39" s="429">
        <v>15</v>
      </c>
      <c r="AC39" s="429">
        <v>15</v>
      </c>
      <c r="AE39" s="412">
        <f t="shared" si="2"/>
        <v>0</v>
      </c>
    </row>
    <row r="40" spans="1:31">
      <c r="A40" s="329" t="s">
        <v>55</v>
      </c>
      <c r="B40" s="420">
        <v>23</v>
      </c>
      <c r="C40" s="405">
        <f t="shared" ref="C40" si="6">SUM(C41:C43)</f>
        <v>4</v>
      </c>
      <c r="D40" s="405">
        <v>4</v>
      </c>
      <c r="E40" s="405">
        <v>0</v>
      </c>
      <c r="F40" s="405">
        <v>20</v>
      </c>
      <c r="G40" s="405">
        <v>67</v>
      </c>
      <c r="H40" s="425">
        <v>0</v>
      </c>
      <c r="I40" s="425">
        <v>7</v>
      </c>
      <c r="J40" s="425">
        <v>4</v>
      </c>
      <c r="K40" s="425">
        <v>8</v>
      </c>
      <c r="L40" s="425">
        <v>0</v>
      </c>
      <c r="M40" s="425">
        <f t="shared" ref="M40" si="7">SUM(M41:M43)</f>
        <v>0</v>
      </c>
      <c r="N40" s="405">
        <v>8</v>
      </c>
      <c r="O40" s="405">
        <v>0</v>
      </c>
      <c r="P40" s="405">
        <v>0</v>
      </c>
      <c r="Q40" s="405">
        <v>0</v>
      </c>
      <c r="R40" s="329" t="s">
        <v>55</v>
      </c>
      <c r="S40" s="420">
        <v>23</v>
      </c>
      <c r="T40" s="432">
        <v>56</v>
      </c>
      <c r="U40" s="433">
        <v>55</v>
      </c>
      <c r="V40" s="434">
        <v>55</v>
      </c>
      <c r="W40" s="434">
        <v>55</v>
      </c>
      <c r="X40" s="434">
        <v>0</v>
      </c>
      <c r="Y40" s="434">
        <v>0</v>
      </c>
      <c r="Z40" s="434">
        <v>1</v>
      </c>
      <c r="AA40" s="434">
        <v>0</v>
      </c>
      <c r="AB40" s="434">
        <v>59</v>
      </c>
      <c r="AC40" s="434">
        <v>59</v>
      </c>
      <c r="AE40" s="412">
        <f t="shared" si="2"/>
        <v>0</v>
      </c>
    </row>
    <row r="41" spans="1:31" s="440" customFormat="1">
      <c r="A41" s="100" t="s">
        <v>56</v>
      </c>
      <c r="B41" s="420">
        <v>24</v>
      </c>
      <c r="C41" s="427">
        <f t="shared" si="3"/>
        <v>1</v>
      </c>
      <c r="D41" s="406">
        <v>1</v>
      </c>
      <c r="E41" s="406">
        <v>0</v>
      </c>
      <c r="F41" s="428">
        <v>14</v>
      </c>
      <c r="G41" s="406">
        <v>30</v>
      </c>
      <c r="H41" s="429">
        <v>0</v>
      </c>
      <c r="I41" s="430">
        <v>4</v>
      </c>
      <c r="J41" s="430">
        <v>2</v>
      </c>
      <c r="K41" s="429">
        <v>5</v>
      </c>
      <c r="L41" s="429">
        <v>0</v>
      </c>
      <c r="M41" s="429">
        <v>0</v>
      </c>
      <c r="N41" s="429">
        <v>5</v>
      </c>
      <c r="O41" s="429">
        <v>0</v>
      </c>
      <c r="P41" s="429">
        <v>0</v>
      </c>
      <c r="Q41" s="429">
        <v>0</v>
      </c>
      <c r="R41" s="100" t="s">
        <v>56</v>
      </c>
      <c r="S41" s="420">
        <v>24</v>
      </c>
      <c r="T41" s="429">
        <v>30</v>
      </c>
      <c r="U41" s="428">
        <v>30</v>
      </c>
      <c r="V41" s="429">
        <v>30</v>
      </c>
      <c r="W41" s="429">
        <v>30</v>
      </c>
      <c r="X41" s="429">
        <v>0</v>
      </c>
      <c r="Y41" s="429">
        <v>0</v>
      </c>
      <c r="Z41" s="429">
        <v>0</v>
      </c>
      <c r="AA41" s="429">
        <v>0</v>
      </c>
      <c r="AB41" s="429">
        <v>36</v>
      </c>
      <c r="AC41" s="429">
        <v>36</v>
      </c>
      <c r="AE41" s="412">
        <f t="shared" si="2"/>
        <v>0</v>
      </c>
    </row>
    <row r="42" spans="1:31" s="440" customFormat="1">
      <c r="A42" s="100" t="s">
        <v>57</v>
      </c>
      <c r="B42" s="420">
        <v>25</v>
      </c>
      <c r="C42" s="427">
        <f t="shared" si="3"/>
        <v>1</v>
      </c>
      <c r="D42" s="406">
        <v>1</v>
      </c>
      <c r="E42" s="406">
        <v>0</v>
      </c>
      <c r="F42" s="428">
        <v>2</v>
      </c>
      <c r="G42" s="406">
        <v>10</v>
      </c>
      <c r="H42" s="429">
        <v>0</v>
      </c>
      <c r="I42" s="430">
        <v>1</v>
      </c>
      <c r="J42" s="430">
        <v>1</v>
      </c>
      <c r="K42" s="429">
        <v>1</v>
      </c>
      <c r="L42" s="429">
        <v>0</v>
      </c>
      <c r="M42" s="429">
        <v>0</v>
      </c>
      <c r="N42" s="429">
        <v>1</v>
      </c>
      <c r="O42" s="429">
        <v>0</v>
      </c>
      <c r="P42" s="429">
        <v>0</v>
      </c>
      <c r="Q42" s="429">
        <v>0</v>
      </c>
      <c r="R42" s="100" t="s">
        <v>57</v>
      </c>
      <c r="S42" s="420">
        <v>25</v>
      </c>
      <c r="T42" s="429">
        <v>6</v>
      </c>
      <c r="U42" s="428">
        <v>6</v>
      </c>
      <c r="V42" s="429">
        <v>6</v>
      </c>
      <c r="W42" s="429">
        <v>6</v>
      </c>
      <c r="X42" s="429">
        <v>0</v>
      </c>
      <c r="Y42" s="429">
        <v>0</v>
      </c>
      <c r="Z42" s="429">
        <v>0</v>
      </c>
      <c r="AA42" s="429">
        <v>0</v>
      </c>
      <c r="AB42" s="429">
        <v>3</v>
      </c>
      <c r="AC42" s="429">
        <v>3</v>
      </c>
      <c r="AE42" s="412">
        <f t="shared" si="2"/>
        <v>0</v>
      </c>
    </row>
    <row r="43" spans="1:31" s="440" customFormat="1">
      <c r="A43" s="100" t="s">
        <v>58</v>
      </c>
      <c r="B43" s="420">
        <v>26</v>
      </c>
      <c r="C43" s="427">
        <f t="shared" si="3"/>
        <v>2</v>
      </c>
      <c r="D43" s="406">
        <v>2</v>
      </c>
      <c r="E43" s="406">
        <v>0</v>
      </c>
      <c r="F43" s="428">
        <v>4</v>
      </c>
      <c r="G43" s="406">
        <v>27</v>
      </c>
      <c r="H43" s="429">
        <v>0</v>
      </c>
      <c r="I43" s="430">
        <v>2</v>
      </c>
      <c r="J43" s="430">
        <v>1</v>
      </c>
      <c r="K43" s="435">
        <v>2</v>
      </c>
      <c r="L43" s="435">
        <v>0</v>
      </c>
      <c r="M43" s="435">
        <v>0</v>
      </c>
      <c r="N43" s="435">
        <v>2</v>
      </c>
      <c r="O43" s="429">
        <v>0</v>
      </c>
      <c r="P43" s="429">
        <v>0</v>
      </c>
      <c r="Q43" s="429">
        <v>0</v>
      </c>
      <c r="R43" s="100" t="s">
        <v>58</v>
      </c>
      <c r="S43" s="420">
        <v>26</v>
      </c>
      <c r="T43" s="429">
        <v>20</v>
      </c>
      <c r="U43" s="428">
        <v>19</v>
      </c>
      <c r="V43" s="429">
        <v>19</v>
      </c>
      <c r="W43" s="429">
        <v>19</v>
      </c>
      <c r="X43" s="429">
        <v>0</v>
      </c>
      <c r="Y43" s="429">
        <v>0</v>
      </c>
      <c r="Z43" s="429">
        <v>1</v>
      </c>
      <c r="AA43" s="429">
        <v>0</v>
      </c>
      <c r="AB43" s="429">
        <v>20</v>
      </c>
      <c r="AC43" s="429">
        <v>20</v>
      </c>
      <c r="AE43" s="412">
        <f t="shared" si="2"/>
        <v>0</v>
      </c>
    </row>
    <row r="44" spans="1:31">
      <c r="A44" s="329" t="s">
        <v>59</v>
      </c>
      <c r="B44" s="420">
        <v>27</v>
      </c>
      <c r="C44" s="405">
        <f t="shared" ref="C44" si="8">SUM(C45:C53)</f>
        <v>36</v>
      </c>
      <c r="D44" s="405">
        <v>12</v>
      </c>
      <c r="E44" s="405">
        <v>24</v>
      </c>
      <c r="F44" s="405">
        <v>159</v>
      </c>
      <c r="G44" s="405">
        <v>409</v>
      </c>
      <c r="H44" s="425">
        <v>13</v>
      </c>
      <c r="I44" s="425">
        <v>28</v>
      </c>
      <c r="J44" s="425">
        <v>21</v>
      </c>
      <c r="K44" s="425">
        <v>45</v>
      </c>
      <c r="L44" s="425">
        <v>1</v>
      </c>
      <c r="M44" s="425">
        <f t="shared" ref="M44" si="9">SUM(M45:M53)</f>
        <v>0</v>
      </c>
      <c r="N44" s="405">
        <v>41</v>
      </c>
      <c r="O44" s="405">
        <v>1</v>
      </c>
      <c r="P44" s="405">
        <v>3</v>
      </c>
      <c r="Q44" s="405">
        <v>0</v>
      </c>
      <c r="R44" s="329" t="s">
        <v>59</v>
      </c>
      <c r="S44" s="420">
        <v>27</v>
      </c>
      <c r="T44" s="405">
        <v>257</v>
      </c>
      <c r="U44" s="405">
        <v>257</v>
      </c>
      <c r="V44" s="426">
        <v>254</v>
      </c>
      <c r="W44" s="426">
        <v>254</v>
      </c>
      <c r="X44" s="426">
        <v>1</v>
      </c>
      <c r="Y44" s="426">
        <v>1</v>
      </c>
      <c r="Z44" s="426">
        <v>2</v>
      </c>
      <c r="AA44" s="426">
        <v>2</v>
      </c>
      <c r="AB44" s="426">
        <v>204</v>
      </c>
      <c r="AC44" s="426">
        <v>204</v>
      </c>
      <c r="AE44" s="412">
        <f t="shared" si="2"/>
        <v>0</v>
      </c>
    </row>
    <row r="45" spans="1:31">
      <c r="A45" s="330" t="s">
        <v>60</v>
      </c>
      <c r="B45" s="420">
        <v>28</v>
      </c>
      <c r="C45" s="427">
        <f t="shared" si="3"/>
        <v>1</v>
      </c>
      <c r="D45" s="406">
        <v>0</v>
      </c>
      <c r="E45" s="406">
        <v>1</v>
      </c>
      <c r="F45" s="436">
        <v>1</v>
      </c>
      <c r="G45" s="437">
        <v>6</v>
      </c>
      <c r="H45" s="343">
        <v>0</v>
      </c>
      <c r="I45" s="438">
        <v>0</v>
      </c>
      <c r="J45" s="438">
        <v>1</v>
      </c>
      <c r="K45" s="343">
        <v>1</v>
      </c>
      <c r="L45" s="343">
        <v>0</v>
      </c>
      <c r="M45" s="343">
        <v>0</v>
      </c>
      <c r="N45" s="343">
        <v>1</v>
      </c>
      <c r="O45" s="343">
        <v>0</v>
      </c>
      <c r="P45" s="343">
        <v>0</v>
      </c>
      <c r="Q45" s="343">
        <v>0</v>
      </c>
      <c r="R45" s="330" t="s">
        <v>60</v>
      </c>
      <c r="S45" s="420">
        <v>28</v>
      </c>
      <c r="T45" s="343">
        <v>2</v>
      </c>
      <c r="U45" s="436">
        <v>2</v>
      </c>
      <c r="V45" s="343">
        <v>2</v>
      </c>
      <c r="W45" s="343">
        <v>2</v>
      </c>
      <c r="X45" s="343">
        <v>0</v>
      </c>
      <c r="Y45" s="343">
        <v>0</v>
      </c>
      <c r="Z45" s="343">
        <v>0</v>
      </c>
      <c r="AA45" s="343">
        <v>0</v>
      </c>
      <c r="AB45" s="343">
        <v>2</v>
      </c>
      <c r="AC45" s="343">
        <v>2</v>
      </c>
      <c r="AE45" s="412">
        <f t="shared" si="2"/>
        <v>0</v>
      </c>
    </row>
    <row r="46" spans="1:31">
      <c r="A46" s="330" t="s">
        <v>61</v>
      </c>
      <c r="B46" s="420">
        <v>29</v>
      </c>
      <c r="C46" s="427">
        <f t="shared" si="3"/>
        <v>0</v>
      </c>
      <c r="D46" s="406">
        <v>0</v>
      </c>
      <c r="E46" s="406">
        <v>0</v>
      </c>
      <c r="F46" s="406">
        <v>0</v>
      </c>
      <c r="G46" s="406">
        <v>0</v>
      </c>
      <c r="H46" s="406">
        <v>0</v>
      </c>
      <c r="I46" s="406">
        <v>0</v>
      </c>
      <c r="J46" s="406">
        <v>0</v>
      </c>
      <c r="K46" s="406">
        <v>0</v>
      </c>
      <c r="L46" s="406">
        <v>0</v>
      </c>
      <c r="M46" s="406">
        <v>0</v>
      </c>
      <c r="N46" s="406">
        <v>0</v>
      </c>
      <c r="O46" s="406">
        <v>0</v>
      </c>
      <c r="P46" s="406">
        <v>0</v>
      </c>
      <c r="Q46" s="406">
        <v>0</v>
      </c>
      <c r="R46" s="330" t="s">
        <v>61</v>
      </c>
      <c r="S46" s="420">
        <v>29</v>
      </c>
      <c r="T46" s="343">
        <v>0</v>
      </c>
      <c r="U46" s="436">
        <v>0</v>
      </c>
      <c r="V46" s="343">
        <v>0</v>
      </c>
      <c r="W46" s="343">
        <v>0</v>
      </c>
      <c r="X46" s="343">
        <v>0</v>
      </c>
      <c r="Y46" s="343">
        <v>0</v>
      </c>
      <c r="Z46" s="343">
        <v>0</v>
      </c>
      <c r="AA46" s="343">
        <v>0</v>
      </c>
      <c r="AB46" s="343">
        <v>0</v>
      </c>
      <c r="AC46" s="343">
        <v>0</v>
      </c>
      <c r="AE46" s="412">
        <f t="shared" si="2"/>
        <v>0</v>
      </c>
    </row>
    <row r="47" spans="1:31" s="440" customFormat="1">
      <c r="A47" s="330" t="s">
        <v>62</v>
      </c>
      <c r="B47" s="420">
        <v>30</v>
      </c>
      <c r="C47" s="427">
        <f t="shared" si="3"/>
        <v>7</v>
      </c>
      <c r="D47" s="406">
        <v>2</v>
      </c>
      <c r="E47" s="406">
        <v>5</v>
      </c>
      <c r="F47" s="428">
        <v>70</v>
      </c>
      <c r="G47" s="406">
        <v>85</v>
      </c>
      <c r="H47" s="429">
        <v>2</v>
      </c>
      <c r="I47" s="430">
        <v>5</v>
      </c>
      <c r="J47" s="430">
        <v>3</v>
      </c>
      <c r="K47" s="429">
        <v>10</v>
      </c>
      <c r="L47" s="429">
        <v>0</v>
      </c>
      <c r="M47" s="429">
        <v>0</v>
      </c>
      <c r="N47" s="429">
        <v>9</v>
      </c>
      <c r="O47" s="429">
        <v>0</v>
      </c>
      <c r="P47" s="429">
        <v>1</v>
      </c>
      <c r="Q47" s="429">
        <v>0</v>
      </c>
      <c r="R47" s="330" t="s">
        <v>62</v>
      </c>
      <c r="S47" s="420">
        <v>30</v>
      </c>
      <c r="T47" s="429">
        <v>43</v>
      </c>
      <c r="U47" s="436">
        <v>43</v>
      </c>
      <c r="V47" s="429">
        <v>41</v>
      </c>
      <c r="W47" s="429">
        <v>41</v>
      </c>
      <c r="X47" s="343">
        <v>0</v>
      </c>
      <c r="Y47" s="429">
        <v>0</v>
      </c>
      <c r="Z47" s="429">
        <v>2</v>
      </c>
      <c r="AA47" s="343">
        <v>2</v>
      </c>
      <c r="AB47" s="429">
        <v>40</v>
      </c>
      <c r="AC47" s="429">
        <v>40</v>
      </c>
      <c r="AE47" s="412">
        <f t="shared" si="2"/>
        <v>0</v>
      </c>
    </row>
    <row r="48" spans="1:31" s="440" customFormat="1">
      <c r="A48" s="330" t="s">
        <v>63</v>
      </c>
      <c r="B48" s="420">
        <v>31</v>
      </c>
      <c r="C48" s="427">
        <f t="shared" si="3"/>
        <v>11</v>
      </c>
      <c r="D48" s="406">
        <v>4</v>
      </c>
      <c r="E48" s="406">
        <v>7</v>
      </c>
      <c r="F48" s="428">
        <v>20</v>
      </c>
      <c r="G48" s="406">
        <v>73</v>
      </c>
      <c r="H48" s="429">
        <v>3</v>
      </c>
      <c r="I48" s="430">
        <v>8</v>
      </c>
      <c r="J48" s="430">
        <v>2</v>
      </c>
      <c r="K48" s="429">
        <v>11</v>
      </c>
      <c r="L48" s="429">
        <v>0</v>
      </c>
      <c r="M48" s="429">
        <v>0</v>
      </c>
      <c r="N48" s="429">
        <v>10</v>
      </c>
      <c r="O48" s="429">
        <v>1</v>
      </c>
      <c r="P48" s="429">
        <v>0</v>
      </c>
      <c r="Q48" s="429">
        <v>0</v>
      </c>
      <c r="R48" s="330" t="s">
        <v>63</v>
      </c>
      <c r="S48" s="420">
        <v>31</v>
      </c>
      <c r="T48" s="429">
        <v>66</v>
      </c>
      <c r="U48" s="436">
        <v>66</v>
      </c>
      <c r="V48" s="429">
        <v>66</v>
      </c>
      <c r="W48" s="429">
        <v>66</v>
      </c>
      <c r="X48" s="343">
        <v>0</v>
      </c>
      <c r="Y48" s="429">
        <v>0</v>
      </c>
      <c r="Z48" s="429">
        <v>0</v>
      </c>
      <c r="AA48" s="343">
        <v>0</v>
      </c>
      <c r="AB48" s="429">
        <v>41</v>
      </c>
      <c r="AC48" s="429">
        <v>41</v>
      </c>
      <c r="AE48" s="412">
        <f t="shared" si="2"/>
        <v>0</v>
      </c>
    </row>
    <row r="49" spans="1:31" s="440" customFormat="1">
      <c r="A49" s="330" t="s">
        <v>64</v>
      </c>
      <c r="B49" s="420">
        <v>32</v>
      </c>
      <c r="C49" s="427">
        <f t="shared" si="3"/>
        <v>1</v>
      </c>
      <c r="D49" s="406">
        <v>1</v>
      </c>
      <c r="E49" s="406">
        <v>0</v>
      </c>
      <c r="F49" s="428">
        <v>7</v>
      </c>
      <c r="G49" s="406">
        <v>45</v>
      </c>
      <c r="H49" s="429">
        <v>0</v>
      </c>
      <c r="I49" s="430">
        <v>1</v>
      </c>
      <c r="J49" s="430">
        <v>1</v>
      </c>
      <c r="K49" s="429">
        <v>1</v>
      </c>
      <c r="L49" s="429">
        <v>0</v>
      </c>
      <c r="M49" s="429">
        <v>0</v>
      </c>
      <c r="N49" s="429">
        <v>1</v>
      </c>
      <c r="O49" s="429">
        <v>0</v>
      </c>
      <c r="P49" s="429">
        <v>0</v>
      </c>
      <c r="Q49" s="429">
        <v>0</v>
      </c>
      <c r="R49" s="330" t="s">
        <v>64</v>
      </c>
      <c r="S49" s="420">
        <v>32</v>
      </c>
      <c r="T49" s="429">
        <v>20</v>
      </c>
      <c r="U49" s="436">
        <v>20</v>
      </c>
      <c r="V49" s="429">
        <v>20</v>
      </c>
      <c r="W49" s="429">
        <v>20</v>
      </c>
      <c r="X49" s="343">
        <v>0</v>
      </c>
      <c r="Y49" s="429">
        <v>0</v>
      </c>
      <c r="Z49" s="429">
        <v>0</v>
      </c>
      <c r="AA49" s="343">
        <v>0</v>
      </c>
      <c r="AB49" s="429">
        <v>5</v>
      </c>
      <c r="AC49" s="429">
        <v>5</v>
      </c>
      <c r="AE49" s="412">
        <f t="shared" si="2"/>
        <v>0</v>
      </c>
    </row>
    <row r="50" spans="1:31" s="440" customFormat="1">
      <c r="A50" s="330" t="s">
        <v>65</v>
      </c>
      <c r="B50" s="420">
        <v>33</v>
      </c>
      <c r="C50" s="427">
        <f t="shared" si="3"/>
        <v>2</v>
      </c>
      <c r="D50" s="406">
        <v>0</v>
      </c>
      <c r="E50" s="406">
        <v>2</v>
      </c>
      <c r="F50" s="428">
        <v>10</v>
      </c>
      <c r="G50" s="406">
        <v>17</v>
      </c>
      <c r="H50" s="429">
        <v>0</v>
      </c>
      <c r="I50" s="430">
        <v>1</v>
      </c>
      <c r="J50" s="430">
        <v>1</v>
      </c>
      <c r="K50" s="429">
        <v>5</v>
      </c>
      <c r="L50" s="429">
        <v>0</v>
      </c>
      <c r="M50" s="429">
        <v>0</v>
      </c>
      <c r="N50" s="429">
        <v>5</v>
      </c>
      <c r="O50" s="429">
        <v>0</v>
      </c>
      <c r="P50" s="429">
        <v>0</v>
      </c>
      <c r="Q50" s="429">
        <v>0</v>
      </c>
      <c r="R50" s="330" t="s">
        <v>65</v>
      </c>
      <c r="S50" s="420">
        <v>33</v>
      </c>
      <c r="T50" s="429">
        <v>25</v>
      </c>
      <c r="U50" s="436">
        <v>25</v>
      </c>
      <c r="V50" s="429">
        <v>25</v>
      </c>
      <c r="W50" s="429">
        <v>25</v>
      </c>
      <c r="X50" s="343">
        <v>0</v>
      </c>
      <c r="Y50" s="429">
        <v>0</v>
      </c>
      <c r="Z50" s="429">
        <v>0</v>
      </c>
      <c r="AA50" s="343">
        <v>0</v>
      </c>
      <c r="AB50" s="429">
        <v>10</v>
      </c>
      <c r="AC50" s="429">
        <v>10</v>
      </c>
      <c r="AE50" s="412">
        <f t="shared" si="2"/>
        <v>0</v>
      </c>
    </row>
    <row r="51" spans="1:31" s="440" customFormat="1">
      <c r="A51" s="330" t="s">
        <v>66</v>
      </c>
      <c r="B51" s="420">
        <v>34</v>
      </c>
      <c r="C51" s="427">
        <f t="shared" si="3"/>
        <v>5</v>
      </c>
      <c r="D51" s="406">
        <v>3</v>
      </c>
      <c r="E51" s="406">
        <v>2</v>
      </c>
      <c r="F51" s="428">
        <v>13</v>
      </c>
      <c r="G51" s="406">
        <v>102</v>
      </c>
      <c r="H51" s="429">
        <v>0</v>
      </c>
      <c r="I51" s="430">
        <v>4</v>
      </c>
      <c r="J51" s="430">
        <v>5</v>
      </c>
      <c r="K51" s="429">
        <v>5</v>
      </c>
      <c r="L51" s="429">
        <v>1</v>
      </c>
      <c r="M51" s="429">
        <v>0</v>
      </c>
      <c r="N51" s="429">
        <v>5</v>
      </c>
      <c r="O51" s="429">
        <v>0</v>
      </c>
      <c r="P51" s="429">
        <v>0</v>
      </c>
      <c r="Q51" s="429">
        <v>0</v>
      </c>
      <c r="R51" s="330" t="s">
        <v>66</v>
      </c>
      <c r="S51" s="420">
        <v>34</v>
      </c>
      <c r="T51" s="429">
        <v>16</v>
      </c>
      <c r="U51" s="436">
        <v>16</v>
      </c>
      <c r="V51" s="429">
        <v>16</v>
      </c>
      <c r="W51" s="429">
        <v>16</v>
      </c>
      <c r="X51" s="343">
        <v>0</v>
      </c>
      <c r="Y51" s="429">
        <v>0</v>
      </c>
      <c r="Z51" s="429">
        <v>0</v>
      </c>
      <c r="AA51" s="343">
        <v>0</v>
      </c>
      <c r="AB51" s="429">
        <v>16</v>
      </c>
      <c r="AC51" s="429">
        <v>16</v>
      </c>
      <c r="AE51" s="412">
        <f t="shared" si="2"/>
        <v>0</v>
      </c>
    </row>
    <row r="52" spans="1:31" s="440" customFormat="1">
      <c r="A52" s="330" t="s">
        <v>67</v>
      </c>
      <c r="B52" s="420">
        <v>35</v>
      </c>
      <c r="C52" s="427">
        <f t="shared" si="3"/>
        <v>3</v>
      </c>
      <c r="D52" s="406">
        <v>0</v>
      </c>
      <c r="E52" s="406">
        <v>3</v>
      </c>
      <c r="F52" s="428">
        <v>7</v>
      </c>
      <c r="G52" s="406">
        <v>17</v>
      </c>
      <c r="H52" s="429">
        <v>0</v>
      </c>
      <c r="I52" s="430">
        <v>3</v>
      </c>
      <c r="J52" s="430">
        <v>2</v>
      </c>
      <c r="K52" s="429">
        <v>3</v>
      </c>
      <c r="L52" s="429">
        <v>0</v>
      </c>
      <c r="M52" s="429">
        <v>0</v>
      </c>
      <c r="N52" s="429">
        <v>2</v>
      </c>
      <c r="O52" s="429">
        <v>0</v>
      </c>
      <c r="P52" s="429">
        <v>1</v>
      </c>
      <c r="Q52" s="429">
        <v>0</v>
      </c>
      <c r="R52" s="330" t="s">
        <v>67</v>
      </c>
      <c r="S52" s="420">
        <v>35</v>
      </c>
      <c r="T52" s="429">
        <v>20</v>
      </c>
      <c r="U52" s="436">
        <v>20</v>
      </c>
      <c r="V52" s="429">
        <v>20</v>
      </c>
      <c r="W52" s="429">
        <v>20</v>
      </c>
      <c r="X52" s="343">
        <v>0</v>
      </c>
      <c r="Y52" s="429">
        <v>0</v>
      </c>
      <c r="Z52" s="429">
        <v>0</v>
      </c>
      <c r="AA52" s="343">
        <v>0</v>
      </c>
      <c r="AB52" s="429">
        <v>22</v>
      </c>
      <c r="AC52" s="429">
        <v>22</v>
      </c>
      <c r="AE52" s="412">
        <f t="shared" si="2"/>
        <v>0</v>
      </c>
    </row>
    <row r="53" spans="1:31" s="440" customFormat="1">
      <c r="A53" s="330" t="s">
        <v>68</v>
      </c>
      <c r="B53" s="420">
        <v>36</v>
      </c>
      <c r="C53" s="427">
        <f t="shared" si="3"/>
        <v>6</v>
      </c>
      <c r="D53" s="406">
        <v>2</v>
      </c>
      <c r="E53" s="406">
        <v>4</v>
      </c>
      <c r="F53" s="428">
        <v>31</v>
      </c>
      <c r="G53" s="406">
        <v>64</v>
      </c>
      <c r="H53" s="429">
        <v>8</v>
      </c>
      <c r="I53" s="430">
        <v>6</v>
      </c>
      <c r="J53" s="430">
        <v>6</v>
      </c>
      <c r="K53" s="429">
        <v>9</v>
      </c>
      <c r="L53" s="429">
        <v>0</v>
      </c>
      <c r="M53" s="429">
        <v>0</v>
      </c>
      <c r="N53" s="429">
        <v>8</v>
      </c>
      <c r="O53" s="429">
        <v>0</v>
      </c>
      <c r="P53" s="429">
        <v>1</v>
      </c>
      <c r="Q53" s="429">
        <v>0</v>
      </c>
      <c r="R53" s="330" t="s">
        <v>68</v>
      </c>
      <c r="S53" s="420">
        <v>36</v>
      </c>
      <c r="T53" s="429">
        <v>65</v>
      </c>
      <c r="U53" s="436">
        <v>65</v>
      </c>
      <c r="V53" s="429">
        <v>64</v>
      </c>
      <c r="W53" s="429">
        <v>64</v>
      </c>
      <c r="X53" s="429">
        <v>1</v>
      </c>
      <c r="Y53" s="429">
        <v>1</v>
      </c>
      <c r="Z53" s="429">
        <v>0</v>
      </c>
      <c r="AA53" s="343">
        <v>0</v>
      </c>
      <c r="AB53" s="429">
        <v>68</v>
      </c>
      <c r="AC53" s="429">
        <v>68</v>
      </c>
      <c r="AE53" s="412">
        <f t="shared" si="2"/>
        <v>0</v>
      </c>
    </row>
    <row r="54" spans="1:31">
      <c r="A54" s="454" t="s">
        <v>18</v>
      </c>
      <c r="B54" s="455">
        <v>37</v>
      </c>
      <c r="C54" s="456">
        <v>41</v>
      </c>
      <c r="D54" s="457">
        <v>41</v>
      </c>
      <c r="E54" s="457">
        <v>0</v>
      </c>
      <c r="F54" s="457">
        <v>182</v>
      </c>
      <c r="G54" s="457">
        <v>717</v>
      </c>
      <c r="H54" s="458">
        <v>10</v>
      </c>
      <c r="I54" s="458">
        <v>56</v>
      </c>
      <c r="J54" s="458">
        <v>45</v>
      </c>
      <c r="K54" s="458">
        <v>73</v>
      </c>
      <c r="L54" s="458">
        <v>1</v>
      </c>
      <c r="M54" s="458">
        <v>0</v>
      </c>
      <c r="N54" s="457">
        <v>58</v>
      </c>
      <c r="O54" s="457">
        <v>15</v>
      </c>
      <c r="P54" s="457">
        <v>0</v>
      </c>
      <c r="Q54" s="457">
        <v>0</v>
      </c>
      <c r="R54" s="454" t="s">
        <v>18</v>
      </c>
      <c r="S54" s="455">
        <v>37</v>
      </c>
      <c r="T54" s="457">
        <v>473</v>
      </c>
      <c r="U54" s="457">
        <v>468</v>
      </c>
      <c r="V54" s="457">
        <v>427</v>
      </c>
      <c r="W54" s="457">
        <v>427</v>
      </c>
      <c r="X54" s="457">
        <v>24</v>
      </c>
      <c r="Y54" s="457">
        <v>24</v>
      </c>
      <c r="Z54" s="457">
        <v>22</v>
      </c>
      <c r="AA54" s="457">
        <v>17</v>
      </c>
      <c r="AB54" s="457">
        <v>371</v>
      </c>
      <c r="AC54" s="457">
        <v>371</v>
      </c>
      <c r="AE54" s="412">
        <f t="shared" si="2"/>
        <v>0</v>
      </c>
    </row>
    <row r="55" spans="1:31">
      <c r="A55" s="454" t="s">
        <v>19</v>
      </c>
      <c r="B55" s="455">
        <v>38</v>
      </c>
      <c r="C55" s="456">
        <v>29</v>
      </c>
      <c r="D55" s="457">
        <v>0</v>
      </c>
      <c r="E55" s="457">
        <v>29</v>
      </c>
      <c r="F55" s="457">
        <v>109</v>
      </c>
      <c r="G55" s="457">
        <v>191</v>
      </c>
      <c r="H55" s="458">
        <v>7</v>
      </c>
      <c r="I55" s="458">
        <v>19</v>
      </c>
      <c r="J55" s="458">
        <v>14</v>
      </c>
      <c r="K55" s="458">
        <v>36</v>
      </c>
      <c r="L55" s="458">
        <v>0</v>
      </c>
      <c r="M55" s="458">
        <v>0</v>
      </c>
      <c r="N55" s="457">
        <v>28</v>
      </c>
      <c r="O55" s="457">
        <v>1</v>
      </c>
      <c r="P55" s="457">
        <v>5</v>
      </c>
      <c r="Q55" s="457">
        <v>3</v>
      </c>
      <c r="R55" s="454" t="s">
        <v>19</v>
      </c>
      <c r="S55" s="455">
        <v>38</v>
      </c>
      <c r="T55" s="457">
        <v>203</v>
      </c>
      <c r="U55" s="457">
        <v>200</v>
      </c>
      <c r="V55" s="457">
        <v>185</v>
      </c>
      <c r="W55" s="457">
        <v>185</v>
      </c>
      <c r="X55" s="457">
        <v>1</v>
      </c>
      <c r="Y55" s="457">
        <v>1</v>
      </c>
      <c r="Z55" s="457">
        <v>17</v>
      </c>
      <c r="AA55" s="457">
        <v>14</v>
      </c>
      <c r="AB55" s="457">
        <v>139</v>
      </c>
      <c r="AC55" s="457">
        <v>139</v>
      </c>
      <c r="AE55" s="412">
        <f t="shared" si="2"/>
        <v>0</v>
      </c>
    </row>
    <row r="56" spans="1:31" s="440" customFormat="1">
      <c r="A56" s="439"/>
      <c r="B56" s="439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  <c r="AB56" s="407"/>
      <c r="AC56" s="407"/>
    </row>
    <row r="57" spans="1:31" s="440" customFormat="1">
      <c r="A57" s="441"/>
      <c r="B57" s="441"/>
      <c r="C57" s="758">
        <f>+C54*1.42857142857143</f>
        <v>58.571428571428626</v>
      </c>
      <c r="D57" s="408"/>
      <c r="E57" s="408"/>
      <c r="F57" s="408"/>
      <c r="G57" s="408"/>
      <c r="N57" s="408"/>
      <c r="O57" s="408"/>
      <c r="P57" s="408"/>
      <c r="Q57" s="408"/>
      <c r="R57" s="441"/>
      <c r="S57" s="441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</row>
    <row r="58" spans="1:31" s="440" customFormat="1">
      <c r="A58" s="441"/>
      <c r="B58" s="441"/>
      <c r="C58" s="407"/>
      <c r="D58" s="408"/>
      <c r="E58" s="408"/>
      <c r="F58" s="408"/>
      <c r="G58" s="408"/>
      <c r="N58" s="408"/>
      <c r="O58" s="408"/>
      <c r="P58" s="408"/>
      <c r="Q58" s="408"/>
      <c r="R58" s="441"/>
      <c r="S58" s="441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</row>
    <row r="59" spans="1:31" s="440" customFormat="1">
      <c r="A59" s="441"/>
      <c r="B59" s="441"/>
      <c r="C59" s="758">
        <f>+C55*1.42857142857143</f>
        <v>41.428571428571431</v>
      </c>
      <c r="D59" s="408"/>
      <c r="E59" s="408"/>
      <c r="F59" s="408"/>
      <c r="G59" s="408"/>
      <c r="N59" s="408"/>
      <c r="O59" s="408"/>
      <c r="P59" s="408"/>
      <c r="Q59" s="408"/>
      <c r="R59" s="441"/>
      <c r="S59" s="441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</row>
    <row r="60" spans="1:31" ht="14.25" customHeight="1">
      <c r="A60" s="450"/>
      <c r="B60" s="450"/>
      <c r="C60" s="412">
        <f>SUM(C56:C59)</f>
        <v>100.00000000000006</v>
      </c>
      <c r="D60" s="410"/>
      <c r="E60" s="410"/>
      <c r="F60" s="410"/>
      <c r="G60" s="41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442"/>
    </row>
    <row r="61" spans="1:31" ht="14.25" customHeight="1">
      <c r="A61" s="450"/>
      <c r="B61" s="452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S61" s="451"/>
      <c r="T61" s="459"/>
      <c r="U61" s="460"/>
      <c r="V61" s="459"/>
      <c r="W61" s="459"/>
      <c r="X61" s="461"/>
      <c r="Y61" s="461"/>
      <c r="Z61" s="461"/>
      <c r="AA61" s="462"/>
      <c r="AB61" s="462"/>
      <c r="AC61" s="463"/>
      <c r="AD61" s="442"/>
    </row>
    <row r="62" spans="1:31" ht="14.25" customHeight="1">
      <c r="S62" s="451"/>
      <c r="T62" s="459"/>
      <c r="U62" s="460"/>
      <c r="V62" s="459"/>
      <c r="W62" s="459"/>
      <c r="X62" s="460"/>
      <c r="Y62" s="460"/>
      <c r="Z62" s="460"/>
      <c r="AA62" s="462"/>
      <c r="AB62" s="462"/>
      <c r="AC62" s="462"/>
      <c r="AD62" s="409"/>
    </row>
    <row r="63" spans="1:31" ht="14.25" customHeight="1">
      <c r="Q63" s="444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443"/>
    </row>
    <row r="64" spans="1:31" ht="14.25" customHeight="1">
      <c r="R64" s="451"/>
      <c r="S64" s="451"/>
      <c r="U64" s="451"/>
      <c r="V64" s="409"/>
      <c r="W64" s="409"/>
      <c r="X64" s="451"/>
      <c r="Y64" s="451"/>
      <c r="Z64" s="451"/>
      <c r="AA64" s="443"/>
      <c r="AB64" s="443"/>
      <c r="AC64" s="443"/>
      <c r="AD64" s="443"/>
    </row>
    <row r="65" spans="6:30">
      <c r="R65" s="444"/>
      <c r="S65" s="444"/>
      <c r="T65" s="451"/>
      <c r="U65" s="316"/>
      <c r="V65" s="451"/>
      <c r="W65" s="451"/>
      <c r="X65" s="451"/>
      <c r="Y65" s="451"/>
      <c r="Z65" s="451"/>
      <c r="AA65" s="443"/>
      <c r="AB65" s="443"/>
      <c r="AC65" s="443"/>
      <c r="AD65" s="443"/>
    </row>
    <row r="66" spans="6:30" ht="14.25">
      <c r="F66" s="444"/>
      <c r="G66" s="444"/>
      <c r="H66" s="444"/>
      <c r="I66" s="444"/>
      <c r="J66" s="444"/>
      <c r="K66" s="444"/>
      <c r="L66" s="444"/>
      <c r="N66" s="444"/>
      <c r="O66" s="444"/>
      <c r="Q66" s="444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</row>
  </sheetData>
  <mergeCells count="38">
    <mergeCell ref="AC11:AC16"/>
    <mergeCell ref="A11:A16"/>
    <mergeCell ref="B11:B16"/>
    <mergeCell ref="C11:C16"/>
    <mergeCell ref="D14:D16"/>
    <mergeCell ref="E14:E16"/>
    <mergeCell ref="D11:E13"/>
    <mergeCell ref="AB11:AB16"/>
    <mergeCell ref="S11:S16"/>
    <mergeCell ref="T11:T16"/>
    <mergeCell ref="U13:U16"/>
    <mergeCell ref="V13:V16"/>
    <mergeCell ref="Z13:Z16"/>
    <mergeCell ref="W13:W16"/>
    <mergeCell ref="Y13:Y16"/>
    <mergeCell ref="AA13:AA16"/>
    <mergeCell ref="M13:M16"/>
    <mergeCell ref="K11:M12"/>
    <mergeCell ref="N11:Q12"/>
    <mergeCell ref="V11:AA12"/>
    <mergeCell ref="X13:X16"/>
    <mergeCell ref="N13:N16"/>
    <mergeCell ref="T63:AC63"/>
    <mergeCell ref="T60:AC60"/>
    <mergeCell ref="O1:Q1"/>
    <mergeCell ref="O13:O16"/>
    <mergeCell ref="P13:P16"/>
    <mergeCell ref="Q13:Q16"/>
    <mergeCell ref="R11:R16"/>
    <mergeCell ref="AB7:AC7"/>
    <mergeCell ref="E3:O3"/>
    <mergeCell ref="F11:F16"/>
    <mergeCell ref="G11:G16"/>
    <mergeCell ref="H11:H16"/>
    <mergeCell ref="I11:I16"/>
    <mergeCell ref="J11:J16"/>
    <mergeCell ref="K13:K16"/>
    <mergeCell ref="L13:L16"/>
  </mergeCells>
  <printOptions horizontalCentered="1"/>
  <pageMargins left="0.25" right="0.25" top="0.69" bottom="0" header="0.77" footer="0.3"/>
  <pageSetup paperSize="9" scale="56" orientation="landscape" r:id="rId1"/>
  <colBreaks count="1" manualBreakCount="1">
    <brk id="17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I62"/>
  <sheetViews>
    <sheetView view="pageBreakPreview" topLeftCell="A4" zoomScale="70" zoomScaleNormal="90" zoomScaleSheetLayoutView="70" workbookViewId="0">
      <selection activeCell="E63" sqref="E63"/>
    </sheetView>
  </sheetViews>
  <sheetFormatPr defaultColWidth="8.85546875" defaultRowHeight="14.25"/>
  <cols>
    <col min="1" max="1" width="19.42578125" style="207" customWidth="1"/>
    <col min="2" max="2" width="3.85546875" style="207" customWidth="1"/>
    <col min="3" max="3" width="14.42578125" style="207" customWidth="1"/>
    <col min="4" max="14" width="13.42578125" style="207" customWidth="1"/>
    <col min="15" max="15" width="19.140625" style="207" customWidth="1"/>
    <col min="16" max="16" width="4" style="207" customWidth="1"/>
    <col min="17" max="17" width="16.28515625" style="207" customWidth="1"/>
    <col min="18" max="18" width="12.28515625" style="207" customWidth="1"/>
    <col min="19" max="19" width="13.42578125" style="207" customWidth="1"/>
    <col min="20" max="20" width="12.5703125" style="207" customWidth="1"/>
    <col min="21" max="21" width="11.5703125" style="207" customWidth="1"/>
    <col min="22" max="22" width="12.28515625" style="207" customWidth="1"/>
    <col min="23" max="23" width="13.42578125" style="207" customWidth="1"/>
    <col min="24" max="24" width="12.28515625" style="207" customWidth="1"/>
    <col min="25" max="25" width="12.85546875" style="207" customWidth="1"/>
    <col min="26" max="26" width="10.85546875" style="207" customWidth="1"/>
    <col min="27" max="27" width="11.5703125" style="207" customWidth="1"/>
    <col min="28" max="28" width="11.7109375" style="207" customWidth="1"/>
    <col min="29" max="29" width="14.5703125" style="207" customWidth="1"/>
    <col min="30" max="35" width="8.85546875" style="286"/>
    <col min="36" max="16384" width="8.85546875" style="207"/>
  </cols>
  <sheetData>
    <row r="1" spans="1:35" ht="15.75">
      <c r="A1" s="208"/>
      <c r="B1" s="208"/>
      <c r="M1" s="636" t="s">
        <v>96</v>
      </c>
      <c r="N1" s="636"/>
      <c r="O1" s="288"/>
      <c r="P1" s="288"/>
      <c r="AD1" s="290"/>
    </row>
    <row r="2" spans="1:35" ht="15">
      <c r="A2" s="208"/>
      <c r="AD2" s="290"/>
    </row>
    <row r="3" spans="1:35" s="205" customFormat="1" ht="47.25" customHeight="1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90"/>
      <c r="AE3" s="290"/>
      <c r="AF3" s="290"/>
      <c r="AG3" s="290"/>
      <c r="AH3" s="290"/>
      <c r="AI3" s="290"/>
    </row>
    <row r="4" spans="1:35" s="282" customFormat="1" ht="54.75" customHeight="1">
      <c r="A4" s="287"/>
      <c r="B4" s="287"/>
      <c r="C4" s="583" t="s">
        <v>97</v>
      </c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229"/>
      <c r="O4" s="229"/>
      <c r="P4" s="229"/>
      <c r="AD4" s="290"/>
      <c r="AE4" s="291"/>
      <c r="AF4" s="291"/>
      <c r="AG4" s="291"/>
      <c r="AH4" s="291"/>
      <c r="AI4" s="291"/>
    </row>
    <row r="5" spans="1:35" s="206" customFormat="1" ht="18">
      <c r="A5" s="14"/>
      <c r="B5" s="21"/>
      <c r="D5" s="209"/>
      <c r="E5" s="209"/>
      <c r="F5" s="209"/>
      <c r="G5" s="209"/>
      <c r="H5" s="209"/>
      <c r="I5" s="209"/>
      <c r="J5" s="209"/>
      <c r="K5" s="209"/>
      <c r="AD5" s="292"/>
      <c r="AE5" s="292"/>
      <c r="AF5" s="292"/>
      <c r="AG5" s="292"/>
      <c r="AH5" s="292"/>
      <c r="AI5" s="292"/>
    </row>
    <row r="6" spans="1:35" s="206" customFormat="1" ht="18">
      <c r="A6" s="14"/>
      <c r="B6" s="21"/>
      <c r="D6" s="209"/>
      <c r="E6" s="209"/>
      <c r="F6" s="209"/>
      <c r="G6" s="209"/>
      <c r="H6" s="209"/>
      <c r="I6" s="209"/>
      <c r="J6" s="209"/>
      <c r="K6" s="209"/>
      <c r="AD6" s="292"/>
      <c r="AE6" s="292"/>
      <c r="AF6" s="292"/>
      <c r="AG6" s="292"/>
      <c r="AH6" s="292"/>
      <c r="AI6" s="292"/>
    </row>
    <row r="7" spans="1:35" s="206" customFormat="1" ht="18">
      <c r="A7" s="14"/>
      <c r="B7" s="21"/>
      <c r="D7" s="209"/>
      <c r="E7" s="209"/>
      <c r="F7" s="209"/>
      <c r="G7" s="209"/>
      <c r="H7" s="209"/>
      <c r="I7" s="209"/>
      <c r="J7" s="209"/>
      <c r="K7" s="209"/>
      <c r="AD7" s="292"/>
      <c r="AE7" s="292"/>
      <c r="AF7" s="292"/>
      <c r="AG7" s="292"/>
      <c r="AH7" s="292"/>
      <c r="AI7" s="292"/>
    </row>
    <row r="8" spans="1:35" s="206" customFormat="1" ht="18">
      <c r="A8" s="14"/>
      <c r="B8" s="21"/>
      <c r="D8" s="209"/>
      <c r="E8" s="209"/>
      <c r="F8" s="209"/>
      <c r="G8" s="209"/>
      <c r="H8" s="209"/>
      <c r="I8" s="209"/>
      <c r="J8" s="209"/>
      <c r="K8" s="209"/>
      <c r="AB8" s="637" t="s">
        <v>98</v>
      </c>
      <c r="AC8" s="637"/>
      <c r="AD8" s="292"/>
      <c r="AE8" s="292"/>
      <c r="AF8" s="292"/>
      <c r="AG8" s="292"/>
      <c r="AH8" s="292"/>
      <c r="AI8" s="292"/>
    </row>
    <row r="9" spans="1:35" s="206" customFormat="1" ht="12.75">
      <c r="A9" s="210"/>
      <c r="B9" s="17"/>
      <c r="AD9" s="292"/>
      <c r="AE9" s="292"/>
      <c r="AF9" s="292"/>
      <c r="AG9" s="292"/>
      <c r="AH9" s="292"/>
      <c r="AI9" s="292"/>
    </row>
    <row r="10" spans="1:35" s="206" customFormat="1" ht="12.75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D10" s="292"/>
      <c r="AE10" s="292"/>
      <c r="AF10" s="292"/>
      <c r="AG10" s="292"/>
      <c r="AH10" s="292"/>
      <c r="AI10" s="292"/>
    </row>
    <row r="11" spans="1:35" s="206" customFormat="1" ht="12.75">
      <c r="A11" s="638"/>
      <c r="B11" s="638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289" t="s">
        <v>99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AD11" s="292"/>
      <c r="AE11" s="292"/>
      <c r="AF11" s="292"/>
      <c r="AG11" s="292"/>
      <c r="AH11" s="292"/>
      <c r="AI11" s="292"/>
    </row>
    <row r="12" spans="1:35" s="63" customFormat="1" ht="15" customHeight="1">
      <c r="A12" s="638"/>
      <c r="B12" s="638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289" t="s">
        <v>99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06"/>
      <c r="Z12" s="206"/>
      <c r="AA12" s="206"/>
      <c r="AB12" s="206"/>
      <c r="AC12" s="206"/>
      <c r="AD12" s="293"/>
      <c r="AE12" s="293"/>
      <c r="AF12" s="293"/>
      <c r="AG12" s="293"/>
      <c r="AH12" s="293"/>
      <c r="AI12" s="293"/>
    </row>
    <row r="13" spans="1:35" s="63" customFormat="1" ht="12.75" customHeight="1">
      <c r="A13" s="580" t="s">
        <v>4</v>
      </c>
      <c r="B13" s="580" t="s">
        <v>5</v>
      </c>
      <c r="C13" s="633" t="s">
        <v>100</v>
      </c>
      <c r="D13" s="630" t="s">
        <v>79</v>
      </c>
      <c r="E13" s="631"/>
      <c r="F13" s="632"/>
      <c r="G13" s="631" t="s">
        <v>80</v>
      </c>
      <c r="H13" s="631"/>
      <c r="I13" s="631"/>
      <c r="J13" s="632"/>
      <c r="K13" s="625" t="s">
        <v>81</v>
      </c>
      <c r="L13" s="540"/>
      <c r="M13" s="540"/>
      <c r="N13" s="541"/>
      <c r="O13" s="580" t="s">
        <v>4</v>
      </c>
      <c r="P13" s="580" t="s">
        <v>5</v>
      </c>
      <c r="Q13" s="540"/>
      <c r="R13" s="540"/>
      <c r="S13" s="540"/>
      <c r="T13" s="540"/>
      <c r="U13" s="625" t="s">
        <v>82</v>
      </c>
      <c r="V13" s="540"/>
      <c r="W13" s="625" t="s">
        <v>101</v>
      </c>
      <c r="X13" s="540"/>
      <c r="Y13" s="624" t="s">
        <v>102</v>
      </c>
      <c r="Z13" s="624" t="s">
        <v>103</v>
      </c>
      <c r="AA13" s="624" t="s">
        <v>104</v>
      </c>
      <c r="AB13" s="624" t="s">
        <v>105</v>
      </c>
      <c r="AC13" s="624" t="s">
        <v>106</v>
      </c>
      <c r="AD13" s="293"/>
      <c r="AE13" s="293"/>
      <c r="AF13" s="293"/>
      <c r="AG13" s="293"/>
      <c r="AH13" s="293"/>
      <c r="AI13" s="293"/>
    </row>
    <row r="14" spans="1:35" s="63" customFormat="1" ht="12.75" customHeight="1">
      <c r="A14" s="580"/>
      <c r="B14" s="580"/>
      <c r="C14" s="634"/>
      <c r="D14" s="579" t="s">
        <v>85</v>
      </c>
      <c r="E14" s="579" t="s">
        <v>86</v>
      </c>
      <c r="F14" s="579" t="s">
        <v>107</v>
      </c>
      <c r="G14" s="579" t="s">
        <v>85</v>
      </c>
      <c r="H14" s="579" t="s">
        <v>88</v>
      </c>
      <c r="I14" s="579" t="s">
        <v>89</v>
      </c>
      <c r="J14" s="579" t="s">
        <v>90</v>
      </c>
      <c r="K14" s="626"/>
      <c r="L14" s="579" t="s">
        <v>83</v>
      </c>
      <c r="M14" s="585" t="s">
        <v>108</v>
      </c>
      <c r="N14" s="510"/>
      <c r="O14" s="580"/>
      <c r="P14" s="580"/>
      <c r="Q14" s="625" t="s">
        <v>92</v>
      </c>
      <c r="R14" s="542"/>
      <c r="S14" s="625" t="s">
        <v>93</v>
      </c>
      <c r="T14" s="542"/>
      <c r="U14" s="626"/>
      <c r="V14" s="625" t="s">
        <v>83</v>
      </c>
      <c r="W14" s="626"/>
      <c r="X14" s="628" t="s">
        <v>83</v>
      </c>
      <c r="Y14" s="624"/>
      <c r="Z14" s="624"/>
      <c r="AA14" s="624"/>
      <c r="AB14" s="624"/>
      <c r="AC14" s="624"/>
      <c r="AD14" s="293"/>
      <c r="AE14" s="293"/>
      <c r="AF14" s="293"/>
      <c r="AG14" s="293"/>
      <c r="AH14" s="293"/>
      <c r="AI14" s="293"/>
    </row>
    <row r="15" spans="1:35" s="63" customFormat="1" ht="21.75" customHeight="1">
      <c r="A15" s="580"/>
      <c r="B15" s="580"/>
      <c r="C15" s="634"/>
      <c r="D15" s="579"/>
      <c r="E15" s="579"/>
      <c r="F15" s="579"/>
      <c r="G15" s="579"/>
      <c r="H15" s="579"/>
      <c r="I15" s="579"/>
      <c r="J15" s="579"/>
      <c r="K15" s="626"/>
      <c r="L15" s="579"/>
      <c r="M15" s="585"/>
      <c r="N15" s="579" t="s">
        <v>83</v>
      </c>
      <c r="O15" s="580"/>
      <c r="P15" s="580"/>
      <c r="Q15" s="626"/>
      <c r="R15" s="585" t="s">
        <v>83</v>
      </c>
      <c r="S15" s="626"/>
      <c r="T15" s="585" t="s">
        <v>83</v>
      </c>
      <c r="U15" s="626"/>
      <c r="V15" s="626"/>
      <c r="W15" s="626"/>
      <c r="X15" s="629"/>
      <c r="Y15" s="624"/>
      <c r="Z15" s="624"/>
      <c r="AA15" s="624"/>
      <c r="AB15" s="624"/>
      <c r="AC15" s="624"/>
      <c r="AD15" s="293"/>
      <c r="AE15" s="293"/>
      <c r="AF15" s="293"/>
      <c r="AG15" s="293"/>
      <c r="AH15" s="293"/>
      <c r="AI15" s="293"/>
    </row>
    <row r="16" spans="1:35" s="63" customFormat="1" ht="12.75">
      <c r="A16" s="580"/>
      <c r="B16" s="580"/>
      <c r="C16" s="635"/>
      <c r="D16" s="579"/>
      <c r="E16" s="579"/>
      <c r="F16" s="579"/>
      <c r="G16" s="579"/>
      <c r="H16" s="579"/>
      <c r="I16" s="579"/>
      <c r="J16" s="579"/>
      <c r="K16" s="627"/>
      <c r="L16" s="579"/>
      <c r="M16" s="585"/>
      <c r="N16" s="579"/>
      <c r="O16" s="580"/>
      <c r="P16" s="580"/>
      <c r="Q16" s="627"/>
      <c r="R16" s="585"/>
      <c r="S16" s="627"/>
      <c r="T16" s="585"/>
      <c r="U16" s="627"/>
      <c r="V16" s="627"/>
      <c r="W16" s="627"/>
      <c r="X16" s="586"/>
      <c r="Y16" s="624"/>
      <c r="Z16" s="624"/>
      <c r="AA16" s="624"/>
      <c r="AB16" s="624"/>
      <c r="AC16" s="624"/>
      <c r="AD16" s="293"/>
      <c r="AE16" s="293"/>
      <c r="AF16" s="293"/>
      <c r="AG16" s="293"/>
      <c r="AH16" s="293"/>
      <c r="AI16" s="293"/>
    </row>
    <row r="17" spans="1:35" s="283" customFormat="1" ht="12.75">
      <c r="A17" s="218" t="s">
        <v>31</v>
      </c>
      <c r="B17" s="217" t="s">
        <v>32</v>
      </c>
      <c r="C17" s="543">
        <v>1</v>
      </c>
      <c r="D17" s="543">
        <v>3</v>
      </c>
      <c r="E17" s="543">
        <v>4</v>
      </c>
      <c r="F17" s="543">
        <v>5</v>
      </c>
      <c r="G17" s="543">
        <v>7</v>
      </c>
      <c r="H17" s="543">
        <v>8</v>
      </c>
      <c r="I17" s="543">
        <v>9</v>
      </c>
      <c r="J17" s="543">
        <v>10</v>
      </c>
      <c r="K17" s="543">
        <v>11</v>
      </c>
      <c r="L17" s="543">
        <v>12</v>
      </c>
      <c r="M17" s="543">
        <v>13</v>
      </c>
      <c r="N17" s="544">
        <v>14</v>
      </c>
      <c r="O17" s="217" t="s">
        <v>31</v>
      </c>
      <c r="P17" s="217" t="s">
        <v>32</v>
      </c>
      <c r="Q17" s="543">
        <v>15</v>
      </c>
      <c r="R17" s="543">
        <v>16</v>
      </c>
      <c r="S17" s="543">
        <v>17</v>
      </c>
      <c r="T17" s="543">
        <v>18</v>
      </c>
      <c r="U17" s="543">
        <v>19</v>
      </c>
      <c r="V17" s="543">
        <v>20</v>
      </c>
      <c r="W17" s="543">
        <v>21</v>
      </c>
      <c r="X17" s="543">
        <v>22</v>
      </c>
      <c r="Y17" s="543">
        <v>23</v>
      </c>
      <c r="Z17" s="543">
        <v>24</v>
      </c>
      <c r="AA17" s="543">
        <v>25</v>
      </c>
      <c r="AB17" s="543">
        <v>26</v>
      </c>
      <c r="AC17" s="544">
        <v>27</v>
      </c>
      <c r="AD17" s="294"/>
      <c r="AE17" s="294"/>
      <c r="AF17" s="294"/>
      <c r="AG17" s="294"/>
      <c r="AH17" s="294"/>
      <c r="AI17" s="294"/>
    </row>
    <row r="18" spans="1:35" s="15" customFormat="1" ht="12.75">
      <c r="A18" s="545" t="s">
        <v>33</v>
      </c>
      <c r="B18" s="546">
        <v>1</v>
      </c>
      <c r="C18" s="547">
        <v>53</v>
      </c>
      <c r="D18" s="547">
        <v>51</v>
      </c>
      <c r="E18" s="547">
        <v>0</v>
      </c>
      <c r="F18" s="547">
        <v>0</v>
      </c>
      <c r="G18" s="547">
        <v>44</v>
      </c>
      <c r="H18" s="547">
        <v>6</v>
      </c>
      <c r="I18" s="547">
        <v>1</v>
      </c>
      <c r="J18" s="547">
        <v>0</v>
      </c>
      <c r="K18" s="547">
        <v>436</v>
      </c>
      <c r="L18" s="547">
        <v>432</v>
      </c>
      <c r="M18" s="547">
        <v>394</v>
      </c>
      <c r="N18" s="547">
        <v>394</v>
      </c>
      <c r="O18" s="545" t="s">
        <v>33</v>
      </c>
      <c r="P18" s="546">
        <v>1</v>
      </c>
      <c r="Q18" s="547">
        <v>22</v>
      </c>
      <c r="R18" s="547">
        <v>22</v>
      </c>
      <c r="S18" s="547">
        <v>20</v>
      </c>
      <c r="T18" s="547">
        <v>16</v>
      </c>
      <c r="U18" s="547">
        <v>392</v>
      </c>
      <c r="V18" s="547">
        <v>392</v>
      </c>
      <c r="W18" s="547">
        <v>240</v>
      </c>
      <c r="X18" s="547">
        <v>240</v>
      </c>
      <c r="Y18" s="547">
        <v>65</v>
      </c>
      <c r="Z18" s="547">
        <v>63</v>
      </c>
      <c r="AA18" s="547">
        <v>26</v>
      </c>
      <c r="AB18" s="547">
        <v>47</v>
      </c>
      <c r="AC18" s="548">
        <v>40</v>
      </c>
      <c r="AD18" s="285"/>
      <c r="AE18" s="285"/>
      <c r="AF18" s="285"/>
      <c r="AG18" s="285"/>
      <c r="AH18" s="285"/>
      <c r="AI18" s="285"/>
    </row>
    <row r="19" spans="1:35" s="285" customFormat="1" ht="12.75">
      <c r="A19" s="549" t="s">
        <v>34</v>
      </c>
      <c r="B19" s="550">
        <v>2</v>
      </c>
      <c r="C19" s="551">
        <v>9</v>
      </c>
      <c r="D19" s="551">
        <v>7</v>
      </c>
      <c r="E19" s="551">
        <v>0</v>
      </c>
      <c r="F19" s="551">
        <v>0</v>
      </c>
      <c r="G19" s="551">
        <v>6</v>
      </c>
      <c r="H19" s="551">
        <v>1</v>
      </c>
      <c r="I19" s="551">
        <v>0</v>
      </c>
      <c r="J19" s="551">
        <v>0</v>
      </c>
      <c r="K19" s="551">
        <v>55</v>
      </c>
      <c r="L19" s="551">
        <v>55</v>
      </c>
      <c r="M19" s="551">
        <v>53</v>
      </c>
      <c r="N19" s="551">
        <v>53</v>
      </c>
      <c r="O19" s="549" t="s">
        <v>34</v>
      </c>
      <c r="P19" s="550">
        <v>2</v>
      </c>
      <c r="Q19" s="551">
        <v>0</v>
      </c>
      <c r="R19" s="551">
        <v>0</v>
      </c>
      <c r="S19" s="551">
        <v>2</v>
      </c>
      <c r="T19" s="551">
        <v>2</v>
      </c>
      <c r="U19" s="551">
        <v>51</v>
      </c>
      <c r="V19" s="551">
        <v>51</v>
      </c>
      <c r="W19" s="551">
        <v>9</v>
      </c>
      <c r="X19" s="551">
        <v>9</v>
      </c>
      <c r="Y19" s="551">
        <v>7</v>
      </c>
      <c r="Z19" s="551">
        <v>5</v>
      </c>
      <c r="AA19" s="551">
        <v>3</v>
      </c>
      <c r="AB19" s="551">
        <v>3</v>
      </c>
      <c r="AC19" s="552">
        <v>4</v>
      </c>
    </row>
    <row r="20" spans="1:35" s="285" customFormat="1" ht="12" customHeight="1">
      <c r="A20" s="100" t="s">
        <v>35</v>
      </c>
      <c r="B20" s="299">
        <v>3</v>
      </c>
      <c r="C20" s="553">
        <v>1</v>
      </c>
      <c r="D20" s="553">
        <v>1</v>
      </c>
      <c r="E20" s="553">
        <v>0</v>
      </c>
      <c r="F20" s="553">
        <v>0</v>
      </c>
      <c r="G20" s="553">
        <v>1</v>
      </c>
      <c r="H20" s="553">
        <v>0</v>
      </c>
      <c r="I20" s="553">
        <v>0</v>
      </c>
      <c r="J20" s="553">
        <v>0</v>
      </c>
      <c r="K20" s="553">
        <v>3</v>
      </c>
      <c r="L20" s="553">
        <v>3</v>
      </c>
      <c r="M20" s="553">
        <v>3</v>
      </c>
      <c r="N20" s="553">
        <v>3</v>
      </c>
      <c r="O20" s="100" t="s">
        <v>35</v>
      </c>
      <c r="P20" s="299">
        <v>3</v>
      </c>
      <c r="Q20" s="553">
        <v>0</v>
      </c>
      <c r="R20" s="553">
        <v>0</v>
      </c>
      <c r="S20" s="553">
        <v>0</v>
      </c>
      <c r="T20" s="553">
        <v>0</v>
      </c>
      <c r="U20" s="553">
        <v>3</v>
      </c>
      <c r="V20" s="553">
        <v>3</v>
      </c>
      <c r="W20" s="553">
        <v>2</v>
      </c>
      <c r="X20" s="553">
        <v>2</v>
      </c>
      <c r="Y20" s="553">
        <v>1</v>
      </c>
      <c r="Z20" s="300">
        <v>0</v>
      </c>
      <c r="AA20" s="300">
        <v>1</v>
      </c>
      <c r="AB20" s="300">
        <v>1</v>
      </c>
      <c r="AC20" s="300">
        <v>1</v>
      </c>
    </row>
    <row r="21" spans="1:35" s="285" customFormat="1" ht="12.75">
      <c r="A21" s="100" t="s">
        <v>36</v>
      </c>
      <c r="B21" s="299">
        <v>4</v>
      </c>
      <c r="C21" s="553">
        <v>1</v>
      </c>
      <c r="D21" s="553">
        <v>1</v>
      </c>
      <c r="E21" s="553">
        <v>0</v>
      </c>
      <c r="F21" s="553">
        <v>0</v>
      </c>
      <c r="G21" s="553">
        <v>1</v>
      </c>
      <c r="H21" s="553">
        <v>0</v>
      </c>
      <c r="I21" s="553">
        <v>0</v>
      </c>
      <c r="J21" s="553">
        <v>0</v>
      </c>
      <c r="K21" s="553">
        <v>6</v>
      </c>
      <c r="L21" s="553">
        <v>6</v>
      </c>
      <c r="M21" s="553">
        <v>6</v>
      </c>
      <c r="N21" s="553">
        <v>6</v>
      </c>
      <c r="O21" s="100" t="s">
        <v>36</v>
      </c>
      <c r="P21" s="299">
        <v>4</v>
      </c>
      <c r="Q21" s="553">
        <v>0</v>
      </c>
      <c r="R21" s="553">
        <v>0</v>
      </c>
      <c r="S21" s="553">
        <v>0</v>
      </c>
      <c r="T21" s="553">
        <v>0</v>
      </c>
      <c r="U21" s="553">
        <v>2</v>
      </c>
      <c r="V21" s="553">
        <v>2</v>
      </c>
      <c r="W21" s="553">
        <v>0</v>
      </c>
      <c r="X21" s="553">
        <v>0</v>
      </c>
      <c r="Y21" s="553">
        <v>2</v>
      </c>
      <c r="Z21" s="300">
        <v>0</v>
      </c>
      <c r="AA21" s="300">
        <v>0</v>
      </c>
      <c r="AB21" s="300">
        <v>0</v>
      </c>
      <c r="AC21" s="300">
        <v>0</v>
      </c>
    </row>
    <row r="22" spans="1:35" s="285" customFormat="1" ht="12.75">
      <c r="A22" s="100" t="s">
        <v>37</v>
      </c>
      <c r="B22" s="299">
        <v>5</v>
      </c>
      <c r="C22" s="553">
        <v>4</v>
      </c>
      <c r="D22" s="553">
        <v>3</v>
      </c>
      <c r="E22" s="553">
        <v>0</v>
      </c>
      <c r="F22" s="553">
        <v>0</v>
      </c>
      <c r="G22" s="553">
        <v>2</v>
      </c>
      <c r="H22" s="553">
        <v>1</v>
      </c>
      <c r="I22" s="553">
        <v>0</v>
      </c>
      <c r="J22" s="553">
        <v>0</v>
      </c>
      <c r="K22" s="553">
        <v>7</v>
      </c>
      <c r="L22" s="553">
        <v>7</v>
      </c>
      <c r="M22" s="553">
        <v>5</v>
      </c>
      <c r="N22" s="553">
        <v>5</v>
      </c>
      <c r="O22" s="100" t="s">
        <v>37</v>
      </c>
      <c r="P22" s="299">
        <v>5</v>
      </c>
      <c r="Q22" s="553">
        <v>0</v>
      </c>
      <c r="R22" s="553">
        <v>0</v>
      </c>
      <c r="S22" s="553">
        <v>2</v>
      </c>
      <c r="T22" s="553">
        <v>2</v>
      </c>
      <c r="U22" s="553">
        <v>5</v>
      </c>
      <c r="V22" s="553">
        <v>5</v>
      </c>
      <c r="W22" s="553">
        <v>5</v>
      </c>
      <c r="X22" s="553">
        <v>5</v>
      </c>
      <c r="Y22" s="553">
        <v>2</v>
      </c>
      <c r="Z22" s="300">
        <v>3</v>
      </c>
      <c r="AA22" s="300">
        <v>1</v>
      </c>
      <c r="AB22" s="300">
        <v>1</v>
      </c>
      <c r="AC22" s="300">
        <v>1</v>
      </c>
    </row>
    <row r="23" spans="1:35" s="285" customFormat="1" ht="12.75">
      <c r="A23" s="100" t="s">
        <v>38</v>
      </c>
      <c r="B23" s="299">
        <v>6</v>
      </c>
      <c r="C23" s="553">
        <v>1</v>
      </c>
      <c r="D23" s="553">
        <v>1</v>
      </c>
      <c r="E23" s="553">
        <v>0</v>
      </c>
      <c r="F23" s="553">
        <v>0</v>
      </c>
      <c r="G23" s="553">
        <v>1</v>
      </c>
      <c r="H23" s="553">
        <v>0</v>
      </c>
      <c r="I23" s="553">
        <v>0</v>
      </c>
      <c r="J23" s="553">
        <v>0</v>
      </c>
      <c r="K23" s="553">
        <v>33</v>
      </c>
      <c r="L23" s="553">
        <v>33</v>
      </c>
      <c r="M23" s="553">
        <v>33</v>
      </c>
      <c r="N23" s="553">
        <v>33</v>
      </c>
      <c r="O23" s="100" t="s">
        <v>38</v>
      </c>
      <c r="P23" s="299">
        <v>6</v>
      </c>
      <c r="Q23" s="553">
        <v>0</v>
      </c>
      <c r="R23" s="553">
        <v>0</v>
      </c>
      <c r="S23" s="553">
        <v>0</v>
      </c>
      <c r="T23" s="553">
        <v>0</v>
      </c>
      <c r="U23" s="553">
        <v>33</v>
      </c>
      <c r="V23" s="553">
        <v>33</v>
      </c>
      <c r="W23" s="553">
        <v>0</v>
      </c>
      <c r="X23" s="553">
        <v>0</v>
      </c>
      <c r="Y23" s="553">
        <v>1</v>
      </c>
      <c r="Z23" s="300">
        <v>1</v>
      </c>
      <c r="AA23" s="300">
        <v>0</v>
      </c>
      <c r="AB23" s="300">
        <v>1</v>
      </c>
      <c r="AC23" s="300">
        <v>1</v>
      </c>
    </row>
    <row r="24" spans="1:35" s="284" customFormat="1" ht="12.75">
      <c r="A24" s="100" t="s">
        <v>39</v>
      </c>
      <c r="B24" s="299">
        <v>7</v>
      </c>
      <c r="C24" s="553">
        <v>2</v>
      </c>
      <c r="D24" s="553">
        <v>1</v>
      </c>
      <c r="E24" s="553">
        <v>0</v>
      </c>
      <c r="F24" s="553">
        <v>0</v>
      </c>
      <c r="G24" s="553">
        <v>1</v>
      </c>
      <c r="H24" s="553">
        <v>0</v>
      </c>
      <c r="I24" s="553">
        <v>0</v>
      </c>
      <c r="J24" s="553">
        <v>0</v>
      </c>
      <c r="K24" s="553">
        <v>6</v>
      </c>
      <c r="L24" s="553">
        <v>6</v>
      </c>
      <c r="M24" s="553">
        <v>6</v>
      </c>
      <c r="N24" s="553">
        <v>6</v>
      </c>
      <c r="O24" s="100" t="s">
        <v>39</v>
      </c>
      <c r="P24" s="299">
        <v>7</v>
      </c>
      <c r="Q24" s="553">
        <v>0</v>
      </c>
      <c r="R24" s="553">
        <v>0</v>
      </c>
      <c r="S24" s="553">
        <v>0</v>
      </c>
      <c r="T24" s="553">
        <v>0</v>
      </c>
      <c r="U24" s="553">
        <v>8</v>
      </c>
      <c r="V24" s="553">
        <v>8</v>
      </c>
      <c r="W24" s="553">
        <v>2</v>
      </c>
      <c r="X24" s="553">
        <v>2</v>
      </c>
      <c r="Y24" s="553">
        <v>1</v>
      </c>
      <c r="Z24" s="300">
        <v>1</v>
      </c>
      <c r="AA24" s="300">
        <v>1</v>
      </c>
      <c r="AB24" s="300">
        <v>0</v>
      </c>
      <c r="AC24" s="300">
        <v>1</v>
      </c>
      <c r="AD24" s="294"/>
      <c r="AE24" s="294"/>
      <c r="AF24" s="294"/>
      <c r="AG24" s="294"/>
      <c r="AH24" s="294"/>
      <c r="AI24" s="294"/>
    </row>
    <row r="25" spans="1:35" s="285" customFormat="1" ht="12.75">
      <c r="A25" s="549" t="s">
        <v>40</v>
      </c>
      <c r="B25" s="367">
        <v>8</v>
      </c>
      <c r="C25" s="551">
        <v>8</v>
      </c>
      <c r="D25" s="551">
        <v>8</v>
      </c>
      <c r="E25" s="551">
        <v>0</v>
      </c>
      <c r="F25" s="551">
        <v>0</v>
      </c>
      <c r="G25" s="551">
        <v>6</v>
      </c>
      <c r="H25" s="551">
        <v>2</v>
      </c>
      <c r="I25" s="551">
        <v>0</v>
      </c>
      <c r="J25" s="551">
        <v>0</v>
      </c>
      <c r="K25" s="551">
        <v>93</v>
      </c>
      <c r="L25" s="551">
        <v>92</v>
      </c>
      <c r="M25" s="551">
        <v>86</v>
      </c>
      <c r="N25" s="551">
        <v>86</v>
      </c>
      <c r="O25" s="549" t="s">
        <v>40</v>
      </c>
      <c r="P25" s="367">
        <v>8</v>
      </c>
      <c r="Q25" s="551">
        <v>6</v>
      </c>
      <c r="R25" s="551">
        <v>6</v>
      </c>
      <c r="S25" s="551">
        <v>1</v>
      </c>
      <c r="T25" s="551">
        <v>0</v>
      </c>
      <c r="U25" s="551">
        <v>61</v>
      </c>
      <c r="V25" s="551">
        <v>61</v>
      </c>
      <c r="W25" s="551">
        <v>54</v>
      </c>
      <c r="X25" s="551">
        <v>54</v>
      </c>
      <c r="Y25" s="551">
        <v>6</v>
      </c>
      <c r="Z25" s="551">
        <v>7</v>
      </c>
      <c r="AA25" s="551">
        <v>5</v>
      </c>
      <c r="AB25" s="551">
        <v>4</v>
      </c>
      <c r="AC25" s="552">
        <v>6</v>
      </c>
    </row>
    <row r="26" spans="1:35" s="285" customFormat="1" ht="12.75">
      <c r="A26" s="100" t="s">
        <v>41</v>
      </c>
      <c r="B26" s="299">
        <v>9</v>
      </c>
      <c r="C26" s="553">
        <v>1</v>
      </c>
      <c r="D26" s="553">
        <v>1</v>
      </c>
      <c r="E26" s="553">
        <v>0</v>
      </c>
      <c r="F26" s="553">
        <v>0</v>
      </c>
      <c r="G26" s="553">
        <v>0</v>
      </c>
      <c r="H26" s="553">
        <v>1</v>
      </c>
      <c r="I26" s="553">
        <v>0</v>
      </c>
      <c r="J26" s="553">
        <v>0</v>
      </c>
      <c r="K26" s="553">
        <v>5</v>
      </c>
      <c r="L26" s="553">
        <v>4</v>
      </c>
      <c r="M26" s="553">
        <v>2</v>
      </c>
      <c r="N26" s="553">
        <v>2</v>
      </c>
      <c r="O26" s="100" t="s">
        <v>41</v>
      </c>
      <c r="P26" s="299">
        <v>9</v>
      </c>
      <c r="Q26" s="553">
        <v>2</v>
      </c>
      <c r="R26" s="553">
        <v>2</v>
      </c>
      <c r="S26" s="553">
        <v>1</v>
      </c>
      <c r="T26" s="553">
        <v>0</v>
      </c>
      <c r="U26" s="553">
        <v>4</v>
      </c>
      <c r="V26" s="553">
        <v>4</v>
      </c>
      <c r="W26" s="553">
        <v>4</v>
      </c>
      <c r="X26" s="553">
        <v>4</v>
      </c>
      <c r="Y26" s="553">
        <v>1</v>
      </c>
      <c r="Z26" s="300">
        <v>2</v>
      </c>
      <c r="AA26" s="300">
        <v>1</v>
      </c>
      <c r="AB26" s="300">
        <v>1</v>
      </c>
      <c r="AC26" s="300">
        <v>1</v>
      </c>
    </row>
    <row r="27" spans="1:35" s="285" customFormat="1" ht="12.75">
      <c r="A27" s="100" t="s">
        <v>42</v>
      </c>
      <c r="B27" s="299">
        <v>10</v>
      </c>
      <c r="C27" s="553">
        <v>1</v>
      </c>
      <c r="D27" s="553">
        <v>1</v>
      </c>
      <c r="E27" s="553">
        <v>0</v>
      </c>
      <c r="F27" s="553">
        <v>0</v>
      </c>
      <c r="G27" s="553">
        <v>1</v>
      </c>
      <c r="H27" s="553">
        <v>0</v>
      </c>
      <c r="I27" s="553">
        <v>0</v>
      </c>
      <c r="J27" s="553">
        <v>0</v>
      </c>
      <c r="K27" s="553">
        <v>4</v>
      </c>
      <c r="L27" s="553">
        <v>4</v>
      </c>
      <c r="M27" s="553">
        <v>4</v>
      </c>
      <c r="N27" s="553">
        <v>4</v>
      </c>
      <c r="O27" s="100" t="s">
        <v>42</v>
      </c>
      <c r="P27" s="299">
        <v>10</v>
      </c>
      <c r="Q27" s="553">
        <v>0</v>
      </c>
      <c r="R27" s="553">
        <v>0</v>
      </c>
      <c r="S27" s="553">
        <v>0</v>
      </c>
      <c r="T27" s="553">
        <v>0</v>
      </c>
      <c r="U27" s="553">
        <v>2</v>
      </c>
      <c r="V27" s="553">
        <v>2</v>
      </c>
      <c r="W27" s="553">
        <v>2</v>
      </c>
      <c r="X27" s="553">
        <v>2</v>
      </c>
      <c r="Y27" s="553">
        <v>1</v>
      </c>
      <c r="Z27" s="300">
        <v>0</v>
      </c>
      <c r="AA27" s="300">
        <v>1</v>
      </c>
      <c r="AB27" s="300">
        <v>0</v>
      </c>
      <c r="AC27" s="300">
        <v>0</v>
      </c>
    </row>
    <row r="28" spans="1:35" s="285" customFormat="1" ht="12.75">
      <c r="A28" s="100" t="s">
        <v>43</v>
      </c>
      <c r="B28" s="299">
        <v>11</v>
      </c>
      <c r="C28" s="553">
        <v>2</v>
      </c>
      <c r="D28" s="553">
        <v>2</v>
      </c>
      <c r="E28" s="553">
        <v>0</v>
      </c>
      <c r="F28" s="553">
        <v>0</v>
      </c>
      <c r="G28" s="553">
        <v>1</v>
      </c>
      <c r="H28" s="553">
        <v>1</v>
      </c>
      <c r="I28" s="553">
        <v>0</v>
      </c>
      <c r="J28" s="553">
        <v>0</v>
      </c>
      <c r="K28" s="553">
        <v>8</v>
      </c>
      <c r="L28" s="553">
        <v>8</v>
      </c>
      <c r="M28" s="553">
        <v>4</v>
      </c>
      <c r="N28" s="553">
        <v>4</v>
      </c>
      <c r="O28" s="100" t="s">
        <v>43</v>
      </c>
      <c r="P28" s="299">
        <v>11</v>
      </c>
      <c r="Q28" s="553">
        <v>4</v>
      </c>
      <c r="R28" s="553">
        <v>4</v>
      </c>
      <c r="S28" s="553">
        <v>0</v>
      </c>
      <c r="T28" s="553">
        <v>0</v>
      </c>
      <c r="U28" s="553">
        <v>6</v>
      </c>
      <c r="V28" s="553">
        <v>6</v>
      </c>
      <c r="W28" s="553">
        <v>4</v>
      </c>
      <c r="X28" s="553">
        <v>4</v>
      </c>
      <c r="Y28" s="553">
        <v>2</v>
      </c>
      <c r="Z28" s="300">
        <v>2</v>
      </c>
      <c r="AA28" s="300">
        <v>1</v>
      </c>
      <c r="AB28" s="300">
        <v>1</v>
      </c>
      <c r="AC28" s="300">
        <v>2</v>
      </c>
    </row>
    <row r="29" spans="1:35" s="285" customFormat="1" ht="12.75">
      <c r="A29" s="100" t="s">
        <v>44</v>
      </c>
      <c r="B29" s="299">
        <v>12</v>
      </c>
      <c r="C29" s="553">
        <v>1</v>
      </c>
      <c r="D29" s="553">
        <v>1</v>
      </c>
      <c r="E29" s="553">
        <v>0</v>
      </c>
      <c r="F29" s="553">
        <v>0</v>
      </c>
      <c r="G29" s="553">
        <v>1</v>
      </c>
      <c r="H29" s="553">
        <v>0</v>
      </c>
      <c r="I29" s="553">
        <v>0</v>
      </c>
      <c r="J29" s="553">
        <v>0</v>
      </c>
      <c r="K29" s="553">
        <v>41</v>
      </c>
      <c r="L29" s="553">
        <v>41</v>
      </c>
      <c r="M29" s="553">
        <v>41</v>
      </c>
      <c r="N29" s="553">
        <v>41</v>
      </c>
      <c r="O29" s="100" t="s">
        <v>44</v>
      </c>
      <c r="P29" s="299">
        <v>12</v>
      </c>
      <c r="Q29" s="553">
        <v>0</v>
      </c>
      <c r="R29" s="553">
        <v>0</v>
      </c>
      <c r="S29" s="553">
        <v>0</v>
      </c>
      <c r="T29" s="553">
        <v>0</v>
      </c>
      <c r="U29" s="553">
        <v>41</v>
      </c>
      <c r="V29" s="553">
        <v>41</v>
      </c>
      <c r="W29" s="553">
        <v>40</v>
      </c>
      <c r="X29" s="553">
        <v>40</v>
      </c>
      <c r="Y29" s="553">
        <v>1</v>
      </c>
      <c r="Z29" s="300">
        <v>1</v>
      </c>
      <c r="AA29" s="300">
        <v>1</v>
      </c>
      <c r="AB29" s="300">
        <v>1</v>
      </c>
      <c r="AC29" s="300">
        <v>1</v>
      </c>
    </row>
    <row r="30" spans="1:35" s="285" customFormat="1" ht="12.75">
      <c r="A30" s="100" t="s">
        <v>45</v>
      </c>
      <c r="B30" s="299">
        <v>13</v>
      </c>
      <c r="C30" s="553">
        <v>2</v>
      </c>
      <c r="D30" s="553">
        <v>2</v>
      </c>
      <c r="E30" s="553">
        <v>0</v>
      </c>
      <c r="F30" s="553">
        <v>0</v>
      </c>
      <c r="G30" s="553">
        <v>2</v>
      </c>
      <c r="H30" s="553">
        <v>0</v>
      </c>
      <c r="I30" s="553">
        <v>0</v>
      </c>
      <c r="J30" s="553">
        <v>0</v>
      </c>
      <c r="K30" s="553">
        <v>21</v>
      </c>
      <c r="L30" s="553">
        <v>21</v>
      </c>
      <c r="M30" s="553">
        <v>21</v>
      </c>
      <c r="N30" s="553">
        <v>21</v>
      </c>
      <c r="O30" s="100" t="s">
        <v>45</v>
      </c>
      <c r="P30" s="299">
        <v>13</v>
      </c>
      <c r="Q30" s="553">
        <v>0</v>
      </c>
      <c r="R30" s="553">
        <v>0</v>
      </c>
      <c r="S30" s="553">
        <v>0</v>
      </c>
      <c r="T30" s="553">
        <v>0</v>
      </c>
      <c r="U30" s="553">
        <v>2</v>
      </c>
      <c r="V30" s="553">
        <v>2</v>
      </c>
      <c r="W30" s="553">
        <v>2</v>
      </c>
      <c r="X30" s="553">
        <v>2</v>
      </c>
      <c r="Y30" s="553">
        <v>1</v>
      </c>
      <c r="Z30" s="300">
        <v>1</v>
      </c>
      <c r="AA30" s="300">
        <v>1</v>
      </c>
      <c r="AB30" s="300">
        <v>1</v>
      </c>
      <c r="AC30" s="300">
        <v>1</v>
      </c>
    </row>
    <row r="31" spans="1:35" s="284" customFormat="1" ht="12.75">
      <c r="A31" s="100" t="s">
        <v>46</v>
      </c>
      <c r="B31" s="299">
        <v>14</v>
      </c>
      <c r="C31" s="553">
        <v>1</v>
      </c>
      <c r="D31" s="553">
        <v>1</v>
      </c>
      <c r="E31" s="553">
        <v>0</v>
      </c>
      <c r="F31" s="553">
        <v>0</v>
      </c>
      <c r="G31" s="553">
        <v>1</v>
      </c>
      <c r="H31" s="553">
        <v>0</v>
      </c>
      <c r="I31" s="553">
        <v>0</v>
      </c>
      <c r="J31" s="553">
        <v>0</v>
      </c>
      <c r="K31" s="553">
        <v>14</v>
      </c>
      <c r="L31" s="553">
        <v>14</v>
      </c>
      <c r="M31" s="553">
        <v>14</v>
      </c>
      <c r="N31" s="553">
        <v>14</v>
      </c>
      <c r="O31" s="100" t="s">
        <v>46</v>
      </c>
      <c r="P31" s="299">
        <v>14</v>
      </c>
      <c r="Q31" s="553">
        <v>0</v>
      </c>
      <c r="R31" s="553">
        <v>0</v>
      </c>
      <c r="S31" s="553">
        <v>0</v>
      </c>
      <c r="T31" s="553">
        <v>0</v>
      </c>
      <c r="U31" s="553">
        <v>6</v>
      </c>
      <c r="V31" s="553">
        <v>6</v>
      </c>
      <c r="W31" s="553">
        <v>2</v>
      </c>
      <c r="X31" s="553">
        <v>2</v>
      </c>
      <c r="Y31" s="553">
        <v>0</v>
      </c>
      <c r="Z31" s="300">
        <v>1</v>
      </c>
      <c r="AA31" s="300">
        <v>0</v>
      </c>
      <c r="AB31" s="300">
        <v>0</v>
      </c>
      <c r="AC31" s="300">
        <v>1</v>
      </c>
      <c r="AD31" s="294"/>
      <c r="AE31" s="294"/>
      <c r="AF31" s="294"/>
      <c r="AG31" s="294"/>
      <c r="AH31" s="294"/>
      <c r="AI31" s="294"/>
    </row>
    <row r="32" spans="1:35" s="285" customFormat="1" ht="12.75">
      <c r="A32" s="549" t="s">
        <v>47</v>
      </c>
      <c r="B32" s="367">
        <v>15</v>
      </c>
      <c r="C32" s="551">
        <v>17</v>
      </c>
      <c r="D32" s="551">
        <v>17</v>
      </c>
      <c r="E32" s="551">
        <v>0</v>
      </c>
      <c r="F32" s="551">
        <v>0</v>
      </c>
      <c r="G32" s="551">
        <v>14</v>
      </c>
      <c r="H32" s="551">
        <v>3</v>
      </c>
      <c r="I32" s="551">
        <v>0</v>
      </c>
      <c r="J32" s="551">
        <v>0</v>
      </c>
      <c r="K32" s="551">
        <v>131</v>
      </c>
      <c r="L32" s="551">
        <v>129</v>
      </c>
      <c r="M32" s="551">
        <v>109</v>
      </c>
      <c r="N32" s="551">
        <v>109</v>
      </c>
      <c r="O32" s="549" t="s">
        <v>47</v>
      </c>
      <c r="P32" s="367">
        <v>15</v>
      </c>
      <c r="Q32" s="551">
        <v>16</v>
      </c>
      <c r="R32" s="551">
        <v>16</v>
      </c>
      <c r="S32" s="551">
        <v>6</v>
      </c>
      <c r="T32" s="551">
        <v>4</v>
      </c>
      <c r="U32" s="551">
        <v>142</v>
      </c>
      <c r="V32" s="551">
        <v>142</v>
      </c>
      <c r="W32" s="551">
        <v>76</v>
      </c>
      <c r="X32" s="551">
        <v>76</v>
      </c>
      <c r="Y32" s="551">
        <v>20</v>
      </c>
      <c r="Z32" s="551">
        <v>28</v>
      </c>
      <c r="AA32" s="551">
        <v>6</v>
      </c>
      <c r="AB32" s="551">
        <v>17</v>
      </c>
      <c r="AC32" s="552">
        <v>14</v>
      </c>
    </row>
    <row r="33" spans="1:35" s="285" customFormat="1" ht="12.75">
      <c r="A33" s="100" t="s">
        <v>48</v>
      </c>
      <c r="B33" s="299">
        <v>16</v>
      </c>
      <c r="C33" s="553">
        <v>1</v>
      </c>
      <c r="D33" s="553">
        <v>1</v>
      </c>
      <c r="E33" s="553">
        <v>0</v>
      </c>
      <c r="F33" s="553">
        <v>0</v>
      </c>
      <c r="G33" s="553">
        <v>1</v>
      </c>
      <c r="H33" s="553">
        <v>0</v>
      </c>
      <c r="I33" s="553">
        <v>0</v>
      </c>
      <c r="J33" s="553">
        <v>0</v>
      </c>
      <c r="K33" s="553">
        <v>16</v>
      </c>
      <c r="L33" s="553">
        <v>16</v>
      </c>
      <c r="M33" s="553">
        <v>16</v>
      </c>
      <c r="N33" s="553">
        <v>16</v>
      </c>
      <c r="O33" s="100" t="s">
        <v>48</v>
      </c>
      <c r="P33" s="299">
        <v>16</v>
      </c>
      <c r="Q33" s="553">
        <v>0</v>
      </c>
      <c r="R33" s="553">
        <v>0</v>
      </c>
      <c r="S33" s="553">
        <v>0</v>
      </c>
      <c r="T33" s="553">
        <v>0</v>
      </c>
      <c r="U33" s="553">
        <v>16</v>
      </c>
      <c r="V33" s="553">
        <v>16</v>
      </c>
      <c r="W33" s="553">
        <v>16</v>
      </c>
      <c r="X33" s="553">
        <v>16</v>
      </c>
      <c r="Y33" s="553">
        <v>1</v>
      </c>
      <c r="Z33" s="300">
        <v>2</v>
      </c>
      <c r="AA33" s="300">
        <v>0</v>
      </c>
      <c r="AB33" s="553">
        <v>0</v>
      </c>
      <c r="AC33" s="300">
        <v>1</v>
      </c>
    </row>
    <row r="34" spans="1:35" s="285" customFormat="1" ht="12.75">
      <c r="A34" s="100" t="s">
        <v>49</v>
      </c>
      <c r="B34" s="299">
        <v>17</v>
      </c>
      <c r="C34" s="553">
        <v>4</v>
      </c>
      <c r="D34" s="553">
        <v>4</v>
      </c>
      <c r="E34" s="553">
        <v>0</v>
      </c>
      <c r="F34" s="553">
        <v>0</v>
      </c>
      <c r="G34" s="553">
        <v>4</v>
      </c>
      <c r="H34" s="553">
        <v>0</v>
      </c>
      <c r="I34" s="553">
        <v>0</v>
      </c>
      <c r="J34" s="553">
        <v>0</v>
      </c>
      <c r="K34" s="553">
        <v>42</v>
      </c>
      <c r="L34" s="553">
        <v>42</v>
      </c>
      <c r="M34" s="553">
        <v>42</v>
      </c>
      <c r="N34" s="553">
        <v>42</v>
      </c>
      <c r="O34" s="100" t="s">
        <v>49</v>
      </c>
      <c r="P34" s="299">
        <v>17</v>
      </c>
      <c r="Q34" s="553">
        <v>0</v>
      </c>
      <c r="R34" s="553">
        <v>0</v>
      </c>
      <c r="S34" s="553">
        <v>0</v>
      </c>
      <c r="T34" s="553">
        <v>0</v>
      </c>
      <c r="U34" s="553">
        <v>76</v>
      </c>
      <c r="V34" s="553">
        <v>76</v>
      </c>
      <c r="W34" s="553">
        <v>21</v>
      </c>
      <c r="X34" s="553">
        <v>21</v>
      </c>
      <c r="Y34" s="553">
        <v>9</v>
      </c>
      <c r="Z34" s="300">
        <v>11</v>
      </c>
      <c r="AA34" s="300">
        <v>0</v>
      </c>
      <c r="AB34" s="300">
        <v>2</v>
      </c>
      <c r="AC34" s="300">
        <v>4</v>
      </c>
    </row>
    <row r="35" spans="1:35" s="285" customFormat="1" ht="12.75">
      <c r="A35" s="100" t="s">
        <v>50</v>
      </c>
      <c r="B35" s="299">
        <v>18</v>
      </c>
      <c r="C35" s="553">
        <v>1</v>
      </c>
      <c r="D35" s="553">
        <v>1</v>
      </c>
      <c r="E35" s="553">
        <v>0</v>
      </c>
      <c r="F35" s="553">
        <v>0</v>
      </c>
      <c r="G35" s="553">
        <v>1</v>
      </c>
      <c r="H35" s="553">
        <v>0</v>
      </c>
      <c r="I35" s="553">
        <v>0</v>
      </c>
      <c r="J35" s="553">
        <v>0</v>
      </c>
      <c r="K35" s="553">
        <v>6</v>
      </c>
      <c r="L35" s="553">
        <v>6</v>
      </c>
      <c r="M35" s="553">
        <v>6</v>
      </c>
      <c r="N35" s="553">
        <v>6</v>
      </c>
      <c r="O35" s="100" t="s">
        <v>50</v>
      </c>
      <c r="P35" s="299">
        <v>18</v>
      </c>
      <c r="Q35" s="553">
        <v>0</v>
      </c>
      <c r="R35" s="553">
        <v>0</v>
      </c>
      <c r="S35" s="553">
        <v>0</v>
      </c>
      <c r="T35" s="553">
        <v>0</v>
      </c>
      <c r="U35" s="553">
        <v>6</v>
      </c>
      <c r="V35" s="553">
        <v>6</v>
      </c>
      <c r="W35" s="553">
        <v>4</v>
      </c>
      <c r="X35" s="553">
        <v>4</v>
      </c>
      <c r="Y35" s="553">
        <v>1</v>
      </c>
      <c r="Z35" s="300">
        <v>2</v>
      </c>
      <c r="AA35" s="300">
        <v>1</v>
      </c>
      <c r="AB35" s="553">
        <v>0</v>
      </c>
      <c r="AC35" s="300">
        <v>1</v>
      </c>
    </row>
    <row r="36" spans="1:35" s="285" customFormat="1" ht="12.75" customHeight="1">
      <c r="A36" s="100" t="s">
        <v>51</v>
      </c>
      <c r="B36" s="299">
        <v>19</v>
      </c>
      <c r="C36" s="553">
        <v>1</v>
      </c>
      <c r="D36" s="553">
        <v>1</v>
      </c>
      <c r="E36" s="553">
        <v>0</v>
      </c>
      <c r="F36" s="553">
        <v>0</v>
      </c>
      <c r="G36" s="553">
        <v>1</v>
      </c>
      <c r="H36" s="553">
        <v>0</v>
      </c>
      <c r="I36" s="553">
        <v>0</v>
      </c>
      <c r="J36" s="553">
        <v>0</v>
      </c>
      <c r="K36" s="553">
        <v>10</v>
      </c>
      <c r="L36" s="553">
        <v>10</v>
      </c>
      <c r="M36" s="553">
        <v>10</v>
      </c>
      <c r="N36" s="553">
        <v>10</v>
      </c>
      <c r="O36" s="100" t="s">
        <v>51</v>
      </c>
      <c r="P36" s="299">
        <v>19</v>
      </c>
      <c r="Q36" s="553">
        <v>0</v>
      </c>
      <c r="R36" s="553">
        <v>0</v>
      </c>
      <c r="S36" s="553">
        <v>0</v>
      </c>
      <c r="T36" s="553">
        <v>0</v>
      </c>
      <c r="U36" s="553">
        <v>12</v>
      </c>
      <c r="V36" s="553">
        <v>12</v>
      </c>
      <c r="W36" s="553">
        <v>8</v>
      </c>
      <c r="X36" s="553">
        <v>8</v>
      </c>
      <c r="Y36" s="553">
        <v>1</v>
      </c>
      <c r="Z36" s="300">
        <v>4</v>
      </c>
      <c r="AA36" s="300">
        <v>0</v>
      </c>
      <c r="AB36" s="300">
        <v>1</v>
      </c>
      <c r="AC36" s="300">
        <v>1</v>
      </c>
    </row>
    <row r="37" spans="1:35" s="285" customFormat="1" ht="12.75">
      <c r="A37" s="100" t="s">
        <v>52</v>
      </c>
      <c r="B37" s="299">
        <v>20</v>
      </c>
      <c r="C37" s="553">
        <v>2</v>
      </c>
      <c r="D37" s="553">
        <v>2</v>
      </c>
      <c r="E37" s="553">
        <v>0</v>
      </c>
      <c r="F37" s="553">
        <v>0</v>
      </c>
      <c r="G37" s="553">
        <v>2</v>
      </c>
      <c r="H37" s="553">
        <v>0</v>
      </c>
      <c r="I37" s="553">
        <v>0</v>
      </c>
      <c r="J37" s="553">
        <v>0</v>
      </c>
      <c r="K37" s="553">
        <v>15</v>
      </c>
      <c r="L37" s="553">
        <v>14</v>
      </c>
      <c r="M37" s="553">
        <v>14</v>
      </c>
      <c r="N37" s="553">
        <v>14</v>
      </c>
      <c r="O37" s="100" t="s">
        <v>52</v>
      </c>
      <c r="P37" s="299">
        <v>20</v>
      </c>
      <c r="Q37" s="553">
        <v>0</v>
      </c>
      <c r="R37" s="553">
        <v>0</v>
      </c>
      <c r="S37" s="553">
        <v>1</v>
      </c>
      <c r="T37" s="553">
        <v>0</v>
      </c>
      <c r="U37" s="553">
        <v>8</v>
      </c>
      <c r="V37" s="553">
        <v>8</v>
      </c>
      <c r="W37" s="553">
        <v>13</v>
      </c>
      <c r="X37" s="553">
        <v>13</v>
      </c>
      <c r="Y37" s="553">
        <v>2</v>
      </c>
      <c r="Z37" s="300">
        <v>2</v>
      </c>
      <c r="AA37" s="300">
        <v>3</v>
      </c>
      <c r="AB37" s="300">
        <v>7</v>
      </c>
      <c r="AC37" s="300">
        <v>2</v>
      </c>
    </row>
    <row r="38" spans="1:35" s="285" customFormat="1" ht="12" customHeight="1">
      <c r="A38" s="100" t="s">
        <v>53</v>
      </c>
      <c r="B38" s="299">
        <v>21</v>
      </c>
      <c r="C38" s="553">
        <v>4</v>
      </c>
      <c r="D38" s="553">
        <v>4</v>
      </c>
      <c r="E38" s="553">
        <v>0</v>
      </c>
      <c r="F38" s="553">
        <v>0</v>
      </c>
      <c r="G38" s="553">
        <v>3</v>
      </c>
      <c r="H38" s="553">
        <v>1</v>
      </c>
      <c r="I38" s="553">
        <v>0</v>
      </c>
      <c r="J38" s="553">
        <v>0</v>
      </c>
      <c r="K38" s="553">
        <v>12</v>
      </c>
      <c r="L38" s="553">
        <v>12</v>
      </c>
      <c r="M38" s="553">
        <v>6</v>
      </c>
      <c r="N38" s="553">
        <v>6</v>
      </c>
      <c r="O38" s="100" t="s">
        <v>53</v>
      </c>
      <c r="P38" s="299">
        <v>21</v>
      </c>
      <c r="Q38" s="553">
        <v>2</v>
      </c>
      <c r="R38" s="553">
        <v>2</v>
      </c>
      <c r="S38" s="553">
        <v>4</v>
      </c>
      <c r="T38" s="553">
        <v>4</v>
      </c>
      <c r="U38" s="553">
        <v>6</v>
      </c>
      <c r="V38" s="553">
        <v>6</v>
      </c>
      <c r="W38" s="553">
        <v>6</v>
      </c>
      <c r="X38" s="553">
        <v>6</v>
      </c>
      <c r="Y38" s="553">
        <v>3</v>
      </c>
      <c r="Z38" s="300">
        <v>4</v>
      </c>
      <c r="AA38" s="300">
        <v>0</v>
      </c>
      <c r="AB38" s="300">
        <v>3</v>
      </c>
      <c r="AC38" s="300">
        <v>2</v>
      </c>
    </row>
    <row r="39" spans="1:35" s="284" customFormat="1" ht="12.75">
      <c r="A39" s="100" t="s">
        <v>54</v>
      </c>
      <c r="B39" s="299">
        <v>22</v>
      </c>
      <c r="C39" s="553">
        <v>4</v>
      </c>
      <c r="D39" s="553">
        <v>4</v>
      </c>
      <c r="E39" s="553">
        <v>0</v>
      </c>
      <c r="F39" s="553">
        <v>0</v>
      </c>
      <c r="G39" s="553">
        <v>2</v>
      </c>
      <c r="H39" s="553">
        <v>2</v>
      </c>
      <c r="I39" s="553">
        <v>0</v>
      </c>
      <c r="J39" s="553">
        <v>0</v>
      </c>
      <c r="K39" s="553">
        <v>30</v>
      </c>
      <c r="L39" s="553">
        <v>29</v>
      </c>
      <c r="M39" s="553">
        <v>15</v>
      </c>
      <c r="N39" s="553">
        <v>15</v>
      </c>
      <c r="O39" s="100" t="s">
        <v>54</v>
      </c>
      <c r="P39" s="299">
        <v>22</v>
      </c>
      <c r="Q39" s="553">
        <v>14</v>
      </c>
      <c r="R39" s="553">
        <v>14</v>
      </c>
      <c r="S39" s="553">
        <v>1</v>
      </c>
      <c r="T39" s="553">
        <v>0</v>
      </c>
      <c r="U39" s="553">
        <v>18</v>
      </c>
      <c r="V39" s="553">
        <v>18</v>
      </c>
      <c r="W39" s="553">
        <v>8</v>
      </c>
      <c r="X39" s="553">
        <v>8</v>
      </c>
      <c r="Y39" s="553">
        <v>3</v>
      </c>
      <c r="Z39" s="300">
        <v>3</v>
      </c>
      <c r="AA39" s="300">
        <v>2</v>
      </c>
      <c r="AB39" s="300">
        <v>4</v>
      </c>
      <c r="AC39" s="300">
        <v>3</v>
      </c>
      <c r="AD39" s="294"/>
      <c r="AE39" s="294"/>
      <c r="AF39" s="294"/>
      <c r="AG39" s="294"/>
      <c r="AH39" s="294"/>
      <c r="AI39" s="294"/>
    </row>
    <row r="40" spans="1:35" s="285" customFormat="1" ht="12.75">
      <c r="A40" s="549" t="s">
        <v>55</v>
      </c>
      <c r="B40" s="367">
        <v>23</v>
      </c>
      <c r="C40" s="551">
        <v>5</v>
      </c>
      <c r="D40" s="551">
        <v>5</v>
      </c>
      <c r="E40" s="551">
        <v>0</v>
      </c>
      <c r="F40" s="551">
        <v>0</v>
      </c>
      <c r="G40" s="551">
        <v>5</v>
      </c>
      <c r="H40" s="551">
        <v>0</v>
      </c>
      <c r="I40" s="551">
        <v>0</v>
      </c>
      <c r="J40" s="551">
        <v>0</v>
      </c>
      <c r="K40" s="551">
        <v>43</v>
      </c>
      <c r="L40" s="551">
        <v>43</v>
      </c>
      <c r="M40" s="551">
        <v>33</v>
      </c>
      <c r="N40" s="551">
        <v>33</v>
      </c>
      <c r="O40" s="549" t="s">
        <v>55</v>
      </c>
      <c r="P40" s="367">
        <v>23</v>
      </c>
      <c r="Q40" s="551">
        <v>0</v>
      </c>
      <c r="R40" s="551">
        <v>0</v>
      </c>
      <c r="S40" s="551">
        <v>10</v>
      </c>
      <c r="T40" s="551">
        <v>10</v>
      </c>
      <c r="U40" s="551">
        <v>24</v>
      </c>
      <c r="V40" s="551">
        <v>24</v>
      </c>
      <c r="W40" s="551">
        <v>14</v>
      </c>
      <c r="X40" s="551">
        <v>14</v>
      </c>
      <c r="Y40" s="551">
        <v>6</v>
      </c>
      <c r="Z40" s="551">
        <v>8</v>
      </c>
      <c r="AA40" s="551">
        <v>3</v>
      </c>
      <c r="AB40" s="551">
        <v>5</v>
      </c>
      <c r="AC40" s="552">
        <v>5</v>
      </c>
    </row>
    <row r="41" spans="1:35" s="285" customFormat="1" ht="12.75">
      <c r="A41" s="100" t="s">
        <v>56</v>
      </c>
      <c r="B41" s="299">
        <v>24</v>
      </c>
      <c r="C41" s="553">
        <v>2</v>
      </c>
      <c r="D41" s="553">
        <v>2</v>
      </c>
      <c r="E41" s="553">
        <v>0</v>
      </c>
      <c r="F41" s="553">
        <v>0</v>
      </c>
      <c r="G41" s="553">
        <v>2</v>
      </c>
      <c r="H41" s="553">
        <v>0</v>
      </c>
      <c r="I41" s="553">
        <v>0</v>
      </c>
      <c r="J41" s="553">
        <v>0</v>
      </c>
      <c r="K41" s="553">
        <v>4</v>
      </c>
      <c r="L41" s="553">
        <v>4</v>
      </c>
      <c r="M41" s="553">
        <v>4</v>
      </c>
      <c r="N41" s="553">
        <v>4</v>
      </c>
      <c r="O41" s="100" t="s">
        <v>56</v>
      </c>
      <c r="P41" s="299">
        <v>24</v>
      </c>
      <c r="Q41" s="553">
        <v>0</v>
      </c>
      <c r="R41" s="553">
        <v>0</v>
      </c>
      <c r="S41" s="553">
        <v>0</v>
      </c>
      <c r="T41" s="553">
        <v>0</v>
      </c>
      <c r="U41" s="553">
        <v>6</v>
      </c>
      <c r="V41" s="553">
        <v>6</v>
      </c>
      <c r="W41" s="553">
        <v>4</v>
      </c>
      <c r="X41" s="553">
        <v>4</v>
      </c>
      <c r="Y41" s="553">
        <v>3</v>
      </c>
      <c r="Z41" s="300">
        <v>2</v>
      </c>
      <c r="AA41" s="300">
        <v>1</v>
      </c>
      <c r="AB41" s="300">
        <v>2</v>
      </c>
      <c r="AC41" s="300">
        <v>2</v>
      </c>
    </row>
    <row r="42" spans="1:35" s="285" customFormat="1" ht="12.75">
      <c r="A42" s="100" t="s">
        <v>57</v>
      </c>
      <c r="B42" s="299">
        <v>25</v>
      </c>
      <c r="C42" s="553">
        <v>1</v>
      </c>
      <c r="D42" s="553">
        <v>1</v>
      </c>
      <c r="E42" s="553">
        <v>0</v>
      </c>
      <c r="F42" s="553">
        <v>0</v>
      </c>
      <c r="G42" s="553">
        <v>1</v>
      </c>
      <c r="H42" s="553">
        <v>0</v>
      </c>
      <c r="I42" s="553">
        <v>0</v>
      </c>
      <c r="J42" s="553">
        <v>0</v>
      </c>
      <c r="K42" s="553">
        <v>14</v>
      </c>
      <c r="L42" s="553">
        <v>14</v>
      </c>
      <c r="M42" s="553">
        <v>14</v>
      </c>
      <c r="N42" s="553">
        <v>14</v>
      </c>
      <c r="O42" s="100" t="s">
        <v>57</v>
      </c>
      <c r="P42" s="299">
        <v>25</v>
      </c>
      <c r="Q42" s="553">
        <v>0</v>
      </c>
      <c r="R42" s="553">
        <v>0</v>
      </c>
      <c r="S42" s="553">
        <v>0</v>
      </c>
      <c r="T42" s="553">
        <v>0</v>
      </c>
      <c r="U42" s="553">
        <v>3</v>
      </c>
      <c r="V42" s="553">
        <v>3</v>
      </c>
      <c r="W42" s="553">
        <v>2</v>
      </c>
      <c r="X42" s="553">
        <v>2</v>
      </c>
      <c r="Y42" s="553">
        <v>1</v>
      </c>
      <c r="Z42" s="300">
        <v>3</v>
      </c>
      <c r="AA42" s="300">
        <v>1</v>
      </c>
      <c r="AB42" s="300">
        <v>1</v>
      </c>
      <c r="AC42" s="300">
        <v>1</v>
      </c>
    </row>
    <row r="43" spans="1:35" s="284" customFormat="1" ht="12.75">
      <c r="A43" s="100" t="s">
        <v>58</v>
      </c>
      <c r="B43" s="299">
        <v>26</v>
      </c>
      <c r="C43" s="553">
        <v>2</v>
      </c>
      <c r="D43" s="553">
        <v>2</v>
      </c>
      <c r="E43" s="553">
        <v>0</v>
      </c>
      <c r="F43" s="553">
        <v>0</v>
      </c>
      <c r="G43" s="553">
        <v>2</v>
      </c>
      <c r="H43" s="553">
        <v>0</v>
      </c>
      <c r="I43" s="553">
        <v>0</v>
      </c>
      <c r="J43" s="553">
        <v>0</v>
      </c>
      <c r="K43" s="553">
        <v>25</v>
      </c>
      <c r="L43" s="553">
        <v>25</v>
      </c>
      <c r="M43" s="553">
        <v>15</v>
      </c>
      <c r="N43" s="553">
        <v>15</v>
      </c>
      <c r="O43" s="100" t="s">
        <v>58</v>
      </c>
      <c r="P43" s="299">
        <v>26</v>
      </c>
      <c r="Q43" s="553">
        <v>0</v>
      </c>
      <c r="R43" s="553">
        <v>0</v>
      </c>
      <c r="S43" s="553">
        <v>10</v>
      </c>
      <c r="T43" s="553">
        <v>10</v>
      </c>
      <c r="U43" s="553">
        <v>15</v>
      </c>
      <c r="V43" s="553">
        <v>15</v>
      </c>
      <c r="W43" s="553">
        <v>8</v>
      </c>
      <c r="X43" s="553">
        <v>8</v>
      </c>
      <c r="Y43" s="553">
        <v>2</v>
      </c>
      <c r="Z43" s="300">
        <v>3</v>
      </c>
      <c r="AA43" s="300">
        <v>1</v>
      </c>
      <c r="AB43" s="300">
        <v>2</v>
      </c>
      <c r="AC43" s="300">
        <v>2</v>
      </c>
      <c r="AD43" s="294"/>
      <c r="AE43" s="294"/>
      <c r="AF43" s="294"/>
      <c r="AG43" s="294"/>
      <c r="AH43" s="294"/>
      <c r="AI43" s="294"/>
    </row>
    <row r="44" spans="1:35" s="15" customFormat="1" ht="12.75">
      <c r="A44" s="549" t="s">
        <v>59</v>
      </c>
      <c r="B44" s="367">
        <v>27</v>
      </c>
      <c r="C44" s="551">
        <v>14</v>
      </c>
      <c r="D44" s="551">
        <v>14</v>
      </c>
      <c r="E44" s="551">
        <v>0</v>
      </c>
      <c r="F44" s="551">
        <v>0</v>
      </c>
      <c r="G44" s="551">
        <v>13</v>
      </c>
      <c r="H44" s="551">
        <v>0</v>
      </c>
      <c r="I44" s="551">
        <v>1</v>
      </c>
      <c r="J44" s="551">
        <v>0</v>
      </c>
      <c r="K44" s="551">
        <v>114</v>
      </c>
      <c r="L44" s="551">
        <v>113</v>
      </c>
      <c r="M44" s="551">
        <v>113</v>
      </c>
      <c r="N44" s="551">
        <v>113</v>
      </c>
      <c r="O44" s="549" t="s">
        <v>59</v>
      </c>
      <c r="P44" s="367">
        <v>27</v>
      </c>
      <c r="Q44" s="551">
        <v>0</v>
      </c>
      <c r="R44" s="551">
        <v>0</v>
      </c>
      <c r="S44" s="551">
        <v>1</v>
      </c>
      <c r="T44" s="551">
        <v>0</v>
      </c>
      <c r="U44" s="551">
        <v>114</v>
      </c>
      <c r="V44" s="551">
        <v>114</v>
      </c>
      <c r="W44" s="551">
        <v>87</v>
      </c>
      <c r="X44" s="551">
        <v>87</v>
      </c>
      <c r="Y44" s="551">
        <v>26</v>
      </c>
      <c r="Z44" s="551">
        <v>15</v>
      </c>
      <c r="AA44" s="551">
        <v>9</v>
      </c>
      <c r="AB44" s="551">
        <v>18</v>
      </c>
      <c r="AC44" s="552">
        <v>11</v>
      </c>
      <c r="AD44" s="285"/>
      <c r="AE44" s="285"/>
      <c r="AF44" s="285"/>
      <c r="AG44" s="285"/>
      <c r="AH44" s="285"/>
      <c r="AI44" s="285"/>
    </row>
    <row r="45" spans="1:35" s="15" customFormat="1" ht="12.75">
      <c r="A45" s="554" t="s">
        <v>60</v>
      </c>
      <c r="B45" s="299">
        <v>28</v>
      </c>
      <c r="C45" s="555">
        <v>0</v>
      </c>
      <c r="D45" s="553">
        <v>0</v>
      </c>
      <c r="E45" s="553">
        <v>0</v>
      </c>
      <c r="F45" s="553">
        <v>0</v>
      </c>
      <c r="G45" s="555">
        <v>0</v>
      </c>
      <c r="H45" s="553">
        <v>0</v>
      </c>
      <c r="I45" s="553">
        <v>0</v>
      </c>
      <c r="J45" s="553">
        <v>0</v>
      </c>
      <c r="K45" s="553">
        <v>0</v>
      </c>
      <c r="L45" s="553">
        <v>0</v>
      </c>
      <c r="M45" s="553">
        <v>0</v>
      </c>
      <c r="N45" s="553">
        <v>0</v>
      </c>
      <c r="O45" s="554" t="s">
        <v>60</v>
      </c>
      <c r="P45" s="299">
        <v>28</v>
      </c>
      <c r="Q45" s="553">
        <v>0</v>
      </c>
      <c r="R45" s="553">
        <v>0</v>
      </c>
      <c r="S45" s="553">
        <v>0</v>
      </c>
      <c r="T45" s="553">
        <v>0</v>
      </c>
      <c r="U45" s="553">
        <v>0</v>
      </c>
      <c r="V45" s="553">
        <v>0</v>
      </c>
      <c r="W45" s="553">
        <v>0</v>
      </c>
      <c r="X45" s="553">
        <v>0</v>
      </c>
      <c r="Y45" s="553">
        <v>0</v>
      </c>
      <c r="Z45" s="553">
        <v>0</v>
      </c>
      <c r="AA45" s="553">
        <v>0</v>
      </c>
      <c r="AB45" s="553">
        <v>0</v>
      </c>
      <c r="AC45" s="300">
        <v>0</v>
      </c>
      <c r="AD45" s="285"/>
      <c r="AE45" s="285"/>
      <c r="AF45" s="285"/>
      <c r="AG45" s="285"/>
      <c r="AH45" s="285"/>
      <c r="AI45" s="285"/>
    </row>
    <row r="46" spans="1:35" s="285" customFormat="1" ht="12.75">
      <c r="A46" s="554" t="s">
        <v>61</v>
      </c>
      <c r="B46" s="299">
        <v>29</v>
      </c>
      <c r="C46" s="555">
        <v>0</v>
      </c>
      <c r="D46" s="553">
        <v>0</v>
      </c>
      <c r="E46" s="553">
        <v>0</v>
      </c>
      <c r="F46" s="553">
        <v>0</v>
      </c>
      <c r="G46" s="555">
        <v>0</v>
      </c>
      <c r="H46" s="553">
        <v>0</v>
      </c>
      <c r="I46" s="553">
        <v>0</v>
      </c>
      <c r="J46" s="553">
        <v>0</v>
      </c>
      <c r="K46" s="553">
        <v>0</v>
      </c>
      <c r="L46" s="553">
        <v>0</v>
      </c>
      <c r="M46" s="553">
        <v>0</v>
      </c>
      <c r="N46" s="553">
        <v>0</v>
      </c>
      <c r="O46" s="554" t="s">
        <v>61</v>
      </c>
      <c r="P46" s="299">
        <v>29</v>
      </c>
      <c r="Q46" s="553">
        <v>0</v>
      </c>
      <c r="R46" s="553">
        <v>0</v>
      </c>
      <c r="S46" s="553">
        <v>0</v>
      </c>
      <c r="T46" s="553">
        <v>0</v>
      </c>
      <c r="U46" s="553">
        <v>0</v>
      </c>
      <c r="V46" s="553">
        <v>0</v>
      </c>
      <c r="W46" s="553">
        <v>0</v>
      </c>
      <c r="X46" s="553">
        <v>0</v>
      </c>
      <c r="Y46" s="553">
        <v>0</v>
      </c>
      <c r="Z46" s="553">
        <v>0</v>
      </c>
      <c r="AA46" s="553">
        <v>0</v>
      </c>
      <c r="AB46" s="553">
        <v>0</v>
      </c>
      <c r="AC46" s="300">
        <v>0</v>
      </c>
    </row>
    <row r="47" spans="1:35" s="285" customFormat="1" ht="12.75">
      <c r="A47" s="556" t="s">
        <v>62</v>
      </c>
      <c r="B47" s="299">
        <v>30</v>
      </c>
      <c r="C47" s="553">
        <v>3</v>
      </c>
      <c r="D47" s="553">
        <v>3</v>
      </c>
      <c r="E47" s="553">
        <v>0</v>
      </c>
      <c r="F47" s="553">
        <v>0</v>
      </c>
      <c r="G47" s="553">
        <v>3</v>
      </c>
      <c r="H47" s="553">
        <v>0</v>
      </c>
      <c r="I47" s="553">
        <v>0</v>
      </c>
      <c r="J47" s="553">
        <v>0</v>
      </c>
      <c r="K47" s="553">
        <v>56</v>
      </c>
      <c r="L47" s="553">
        <v>56</v>
      </c>
      <c r="M47" s="553">
        <v>56</v>
      </c>
      <c r="N47" s="553">
        <v>56</v>
      </c>
      <c r="O47" s="556" t="s">
        <v>62</v>
      </c>
      <c r="P47" s="299">
        <v>30</v>
      </c>
      <c r="Q47" s="553">
        <v>0</v>
      </c>
      <c r="R47" s="553">
        <v>0</v>
      </c>
      <c r="S47" s="553">
        <v>0</v>
      </c>
      <c r="T47" s="553">
        <v>0</v>
      </c>
      <c r="U47" s="553">
        <v>54</v>
      </c>
      <c r="V47" s="553">
        <v>54</v>
      </c>
      <c r="W47" s="553">
        <v>22</v>
      </c>
      <c r="X47" s="553">
        <v>22</v>
      </c>
      <c r="Y47" s="553">
        <v>15</v>
      </c>
      <c r="Z47" s="300">
        <v>5</v>
      </c>
      <c r="AA47" s="300">
        <v>1</v>
      </c>
      <c r="AB47" s="300">
        <v>3</v>
      </c>
      <c r="AC47" s="300">
        <v>2</v>
      </c>
    </row>
    <row r="48" spans="1:35" s="285" customFormat="1" ht="12.75">
      <c r="A48" s="556" t="s">
        <v>63</v>
      </c>
      <c r="B48" s="299">
        <v>31</v>
      </c>
      <c r="C48" s="553">
        <v>1</v>
      </c>
      <c r="D48" s="553">
        <v>1</v>
      </c>
      <c r="E48" s="553">
        <v>0</v>
      </c>
      <c r="F48" s="553">
        <v>0</v>
      </c>
      <c r="G48" s="553">
        <v>1</v>
      </c>
      <c r="H48" s="553">
        <v>0</v>
      </c>
      <c r="I48" s="553">
        <v>0</v>
      </c>
      <c r="J48" s="553">
        <v>0</v>
      </c>
      <c r="K48" s="553">
        <v>3</v>
      </c>
      <c r="L48" s="553">
        <v>3</v>
      </c>
      <c r="M48" s="553">
        <v>3</v>
      </c>
      <c r="N48" s="553">
        <v>3</v>
      </c>
      <c r="O48" s="556" t="s">
        <v>63</v>
      </c>
      <c r="P48" s="299">
        <v>31</v>
      </c>
      <c r="Q48" s="553">
        <v>0</v>
      </c>
      <c r="R48" s="553">
        <v>0</v>
      </c>
      <c r="S48" s="553">
        <v>0</v>
      </c>
      <c r="T48" s="553">
        <v>0</v>
      </c>
      <c r="U48" s="553">
        <v>3</v>
      </c>
      <c r="V48" s="553">
        <v>3</v>
      </c>
      <c r="W48" s="553">
        <v>0</v>
      </c>
      <c r="X48" s="553">
        <v>0</v>
      </c>
      <c r="Y48" s="553">
        <v>1</v>
      </c>
      <c r="Z48" s="300">
        <v>3</v>
      </c>
      <c r="AA48" s="300">
        <v>2</v>
      </c>
      <c r="AB48" s="300">
        <v>1</v>
      </c>
      <c r="AC48" s="300">
        <v>2</v>
      </c>
    </row>
    <row r="49" spans="1:35" s="285" customFormat="1" ht="12.75">
      <c r="A49" s="556" t="s">
        <v>64</v>
      </c>
      <c r="B49" s="299">
        <v>32</v>
      </c>
      <c r="C49" s="553">
        <v>1</v>
      </c>
      <c r="D49" s="553">
        <v>1</v>
      </c>
      <c r="E49" s="553">
        <v>0</v>
      </c>
      <c r="F49" s="553">
        <v>0</v>
      </c>
      <c r="G49" s="553">
        <v>1</v>
      </c>
      <c r="H49" s="553">
        <v>0</v>
      </c>
      <c r="I49" s="553">
        <v>0</v>
      </c>
      <c r="J49" s="553">
        <v>0</v>
      </c>
      <c r="K49" s="553">
        <v>2</v>
      </c>
      <c r="L49" s="553">
        <v>2</v>
      </c>
      <c r="M49" s="553">
        <v>2</v>
      </c>
      <c r="N49" s="553">
        <v>2</v>
      </c>
      <c r="O49" s="556" t="s">
        <v>64</v>
      </c>
      <c r="P49" s="299">
        <v>32</v>
      </c>
      <c r="Q49" s="553">
        <v>0</v>
      </c>
      <c r="R49" s="553">
        <v>0</v>
      </c>
      <c r="S49" s="553">
        <v>0</v>
      </c>
      <c r="T49" s="553">
        <v>0</v>
      </c>
      <c r="U49" s="553">
        <v>2</v>
      </c>
      <c r="V49" s="553">
        <v>2</v>
      </c>
      <c r="W49" s="553">
        <v>2</v>
      </c>
      <c r="X49" s="553">
        <v>2</v>
      </c>
      <c r="Y49" s="553">
        <v>1</v>
      </c>
      <c r="Z49" s="300">
        <v>1</v>
      </c>
      <c r="AA49" s="300">
        <v>0</v>
      </c>
      <c r="AB49" s="300">
        <v>1</v>
      </c>
      <c r="AC49" s="300">
        <v>1</v>
      </c>
    </row>
    <row r="50" spans="1:35" s="285" customFormat="1" ht="12.75">
      <c r="A50" s="556" t="s">
        <v>65</v>
      </c>
      <c r="B50" s="299">
        <v>33</v>
      </c>
      <c r="C50" s="553">
        <v>1</v>
      </c>
      <c r="D50" s="553">
        <v>1</v>
      </c>
      <c r="E50" s="553">
        <v>0</v>
      </c>
      <c r="F50" s="553">
        <v>0</v>
      </c>
      <c r="G50" s="553">
        <v>1</v>
      </c>
      <c r="H50" s="553">
        <v>0</v>
      </c>
      <c r="I50" s="553">
        <v>0</v>
      </c>
      <c r="J50" s="553">
        <v>0</v>
      </c>
      <c r="K50" s="553">
        <v>23</v>
      </c>
      <c r="L50" s="553">
        <v>22</v>
      </c>
      <c r="M50" s="553">
        <v>22</v>
      </c>
      <c r="N50" s="553">
        <v>22</v>
      </c>
      <c r="O50" s="556" t="s">
        <v>65</v>
      </c>
      <c r="P50" s="299">
        <v>33</v>
      </c>
      <c r="Q50" s="553">
        <v>0</v>
      </c>
      <c r="R50" s="553">
        <v>0</v>
      </c>
      <c r="S50" s="553">
        <v>1</v>
      </c>
      <c r="T50" s="553">
        <v>0</v>
      </c>
      <c r="U50" s="553">
        <v>22</v>
      </c>
      <c r="V50" s="553">
        <v>22</v>
      </c>
      <c r="W50" s="553">
        <v>4</v>
      </c>
      <c r="X50" s="553">
        <v>4</v>
      </c>
      <c r="Y50" s="553">
        <v>0</v>
      </c>
      <c r="Z50" s="300">
        <v>1</v>
      </c>
      <c r="AA50" s="300">
        <v>1</v>
      </c>
      <c r="AB50" s="300">
        <v>2</v>
      </c>
      <c r="AC50" s="300">
        <v>1</v>
      </c>
    </row>
    <row r="51" spans="1:35" s="15" customFormat="1" ht="12.75">
      <c r="A51" s="556" t="s">
        <v>66</v>
      </c>
      <c r="B51" s="299">
        <v>34</v>
      </c>
      <c r="C51" s="553">
        <v>3</v>
      </c>
      <c r="D51" s="553">
        <v>3</v>
      </c>
      <c r="E51" s="553">
        <v>0</v>
      </c>
      <c r="F51" s="553">
        <v>0</v>
      </c>
      <c r="G51" s="553">
        <v>3</v>
      </c>
      <c r="H51" s="553">
        <v>0</v>
      </c>
      <c r="I51" s="553">
        <v>0</v>
      </c>
      <c r="J51" s="553">
        <v>0</v>
      </c>
      <c r="K51" s="553">
        <v>10</v>
      </c>
      <c r="L51" s="553">
        <v>10</v>
      </c>
      <c r="M51" s="553">
        <v>10</v>
      </c>
      <c r="N51" s="553">
        <v>10</v>
      </c>
      <c r="O51" s="556" t="s">
        <v>66</v>
      </c>
      <c r="P51" s="299">
        <v>34</v>
      </c>
      <c r="Q51" s="553">
        <v>0</v>
      </c>
      <c r="R51" s="553">
        <v>0</v>
      </c>
      <c r="S51" s="553">
        <v>0</v>
      </c>
      <c r="T51" s="553">
        <v>0</v>
      </c>
      <c r="U51" s="553">
        <v>15</v>
      </c>
      <c r="V51" s="553">
        <v>15</v>
      </c>
      <c r="W51" s="553">
        <v>51</v>
      </c>
      <c r="X51" s="553">
        <v>51</v>
      </c>
      <c r="Y51" s="553">
        <v>3</v>
      </c>
      <c r="Z51" s="300">
        <v>2</v>
      </c>
      <c r="AA51" s="300">
        <v>4</v>
      </c>
      <c r="AB51" s="300">
        <v>8</v>
      </c>
      <c r="AC51" s="300">
        <v>2</v>
      </c>
      <c r="AD51" s="285"/>
      <c r="AE51" s="285"/>
      <c r="AF51" s="285"/>
      <c r="AG51" s="285"/>
      <c r="AH51" s="285"/>
      <c r="AI51" s="285"/>
    </row>
    <row r="52" spans="1:35" s="285" customFormat="1" ht="12.75">
      <c r="A52" s="554" t="s">
        <v>67</v>
      </c>
      <c r="B52" s="299">
        <v>35</v>
      </c>
      <c r="C52" s="555">
        <v>0</v>
      </c>
      <c r="D52" s="553">
        <v>0</v>
      </c>
      <c r="E52" s="553">
        <v>0</v>
      </c>
      <c r="F52" s="553">
        <v>0</v>
      </c>
      <c r="G52" s="555">
        <v>0</v>
      </c>
      <c r="H52" s="553">
        <v>0</v>
      </c>
      <c r="I52" s="553">
        <v>0</v>
      </c>
      <c r="J52" s="553">
        <v>0</v>
      </c>
      <c r="K52" s="553">
        <v>0</v>
      </c>
      <c r="L52" s="553">
        <v>0</v>
      </c>
      <c r="M52" s="553">
        <v>0</v>
      </c>
      <c r="N52" s="553">
        <v>0</v>
      </c>
      <c r="O52" s="554" t="s">
        <v>67</v>
      </c>
      <c r="P52" s="299">
        <v>35</v>
      </c>
      <c r="Q52" s="553">
        <v>0</v>
      </c>
      <c r="R52" s="553">
        <v>0</v>
      </c>
      <c r="S52" s="553">
        <v>0</v>
      </c>
      <c r="T52" s="553">
        <v>0</v>
      </c>
      <c r="U52" s="553">
        <v>0</v>
      </c>
      <c r="V52" s="553">
        <v>0</v>
      </c>
      <c r="W52" s="553">
        <v>0</v>
      </c>
      <c r="X52" s="553">
        <v>0</v>
      </c>
      <c r="Y52" s="553">
        <v>0</v>
      </c>
      <c r="Z52" s="553">
        <v>0</v>
      </c>
      <c r="AA52" s="553">
        <v>0</v>
      </c>
      <c r="AB52" s="553">
        <v>0</v>
      </c>
      <c r="AC52" s="300">
        <v>0</v>
      </c>
    </row>
    <row r="53" spans="1:35" s="15" customFormat="1" ht="12" customHeight="1">
      <c r="A53" s="556" t="s">
        <v>68</v>
      </c>
      <c r="B53" s="299">
        <v>36</v>
      </c>
      <c r="C53" s="553">
        <v>5</v>
      </c>
      <c r="D53" s="553">
        <v>5</v>
      </c>
      <c r="E53" s="553">
        <v>0</v>
      </c>
      <c r="F53" s="553">
        <v>0</v>
      </c>
      <c r="G53" s="553">
        <v>4</v>
      </c>
      <c r="H53" s="553">
        <v>0</v>
      </c>
      <c r="I53" s="553">
        <v>1</v>
      </c>
      <c r="J53" s="553">
        <v>0</v>
      </c>
      <c r="K53" s="553">
        <v>20</v>
      </c>
      <c r="L53" s="553">
        <v>20</v>
      </c>
      <c r="M53" s="553">
        <v>20</v>
      </c>
      <c r="N53" s="553">
        <v>20</v>
      </c>
      <c r="O53" s="556" t="s">
        <v>68</v>
      </c>
      <c r="P53" s="299">
        <v>36</v>
      </c>
      <c r="Q53" s="553">
        <v>0</v>
      </c>
      <c r="R53" s="553">
        <v>0</v>
      </c>
      <c r="S53" s="553">
        <v>0</v>
      </c>
      <c r="T53" s="553">
        <v>0</v>
      </c>
      <c r="U53" s="553">
        <v>18</v>
      </c>
      <c r="V53" s="553">
        <v>18</v>
      </c>
      <c r="W53" s="553">
        <v>8</v>
      </c>
      <c r="X53" s="553">
        <v>8</v>
      </c>
      <c r="Y53" s="553">
        <v>6</v>
      </c>
      <c r="Z53" s="300">
        <v>3</v>
      </c>
      <c r="AA53" s="300">
        <v>1</v>
      </c>
      <c r="AB53" s="300">
        <v>3</v>
      </c>
      <c r="AC53" s="300">
        <v>3</v>
      </c>
      <c r="AD53" s="70"/>
      <c r="AE53" s="285"/>
      <c r="AF53" s="285"/>
      <c r="AG53" s="285"/>
      <c r="AH53" s="285"/>
      <c r="AI53" s="285"/>
    </row>
    <row r="54" spans="1:35" s="15" customFormat="1" ht="12.75">
      <c r="A54" s="557" t="s">
        <v>109</v>
      </c>
      <c r="B54" s="558">
        <v>37</v>
      </c>
      <c r="C54" s="559">
        <v>45</v>
      </c>
      <c r="D54" s="559">
        <v>43</v>
      </c>
      <c r="E54" s="559">
        <v>0</v>
      </c>
      <c r="F54" s="559">
        <v>0</v>
      </c>
      <c r="G54" s="559">
        <v>37</v>
      </c>
      <c r="H54" s="559">
        <v>6</v>
      </c>
      <c r="I54" s="559">
        <v>0</v>
      </c>
      <c r="J54" s="559">
        <v>0</v>
      </c>
      <c r="K54" s="559">
        <v>360</v>
      </c>
      <c r="L54" s="559">
        <v>358</v>
      </c>
      <c r="M54" s="559">
        <v>320</v>
      </c>
      <c r="N54" s="559">
        <v>320</v>
      </c>
      <c r="O54" s="557" t="s">
        <v>109</v>
      </c>
      <c r="P54" s="558">
        <v>37</v>
      </c>
      <c r="Q54" s="559">
        <v>22</v>
      </c>
      <c r="R54" s="559">
        <v>22</v>
      </c>
      <c r="S54" s="559">
        <v>18</v>
      </c>
      <c r="T54" s="559">
        <v>16</v>
      </c>
      <c r="U54" s="559">
        <v>312</v>
      </c>
      <c r="V54" s="559">
        <v>312</v>
      </c>
      <c r="W54" s="559">
        <v>174</v>
      </c>
      <c r="X54" s="559">
        <v>174</v>
      </c>
      <c r="Y54" s="559">
        <v>49</v>
      </c>
      <c r="Z54" s="560">
        <v>57</v>
      </c>
      <c r="AA54" s="560">
        <v>23</v>
      </c>
      <c r="AB54" s="560">
        <v>34</v>
      </c>
      <c r="AC54" s="560">
        <v>34</v>
      </c>
      <c r="AD54" s="285"/>
      <c r="AE54" s="285"/>
      <c r="AF54" s="285"/>
      <c r="AG54" s="285"/>
      <c r="AH54" s="285"/>
      <c r="AI54" s="285"/>
    </row>
    <row r="55" spans="1:35" s="284" customFormat="1" ht="12.75">
      <c r="A55" s="557" t="s">
        <v>19</v>
      </c>
      <c r="B55" s="558">
        <v>38</v>
      </c>
      <c r="C55" s="559">
        <v>8</v>
      </c>
      <c r="D55" s="559">
        <v>8</v>
      </c>
      <c r="E55" s="559">
        <v>0</v>
      </c>
      <c r="F55" s="559">
        <v>0</v>
      </c>
      <c r="G55" s="559">
        <v>7</v>
      </c>
      <c r="H55" s="559">
        <v>0</v>
      </c>
      <c r="I55" s="559">
        <v>1</v>
      </c>
      <c r="J55" s="559">
        <v>0</v>
      </c>
      <c r="K55" s="559">
        <v>76</v>
      </c>
      <c r="L55" s="559">
        <v>74</v>
      </c>
      <c r="M55" s="559">
        <v>74</v>
      </c>
      <c r="N55" s="559">
        <v>74</v>
      </c>
      <c r="O55" s="557" t="s">
        <v>19</v>
      </c>
      <c r="P55" s="558">
        <v>38</v>
      </c>
      <c r="Q55" s="559">
        <v>0</v>
      </c>
      <c r="R55" s="559">
        <v>0</v>
      </c>
      <c r="S55" s="559">
        <v>2</v>
      </c>
      <c r="T55" s="559">
        <v>0</v>
      </c>
      <c r="U55" s="559">
        <v>80</v>
      </c>
      <c r="V55" s="559">
        <v>80</v>
      </c>
      <c r="W55" s="559">
        <v>66</v>
      </c>
      <c r="X55" s="559">
        <v>66</v>
      </c>
      <c r="Y55" s="559">
        <v>16</v>
      </c>
      <c r="Z55" s="560">
        <v>6</v>
      </c>
      <c r="AA55" s="560">
        <v>3</v>
      </c>
      <c r="AB55" s="560">
        <v>13</v>
      </c>
      <c r="AC55" s="560">
        <v>6</v>
      </c>
      <c r="AD55" s="294"/>
      <c r="AE55" s="294"/>
      <c r="AF55" s="294"/>
      <c r="AG55" s="294"/>
      <c r="AH55" s="294"/>
      <c r="AI55" s="294"/>
    </row>
    <row r="56" spans="1:35" s="294" customFormat="1" ht="12.75">
      <c r="A56" s="561"/>
      <c r="B56" s="293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561"/>
      <c r="P56" s="293"/>
      <c r="Q56" s="368"/>
      <c r="R56" s="368"/>
      <c r="S56" s="368"/>
      <c r="T56" s="368"/>
      <c r="U56" s="368"/>
      <c r="V56" s="368"/>
      <c r="W56" s="368"/>
      <c r="X56" s="368"/>
      <c r="Y56" s="368"/>
      <c r="Z56" s="368"/>
      <c r="AA56" s="368"/>
      <c r="AB56" s="368"/>
      <c r="AC56" s="368"/>
    </row>
    <row r="57" spans="1:35" s="294" customFormat="1" ht="12.75">
      <c r="A57" s="561"/>
      <c r="B57" s="293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561"/>
      <c r="P57" s="293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</row>
    <row r="58" spans="1:35" s="15" customFormat="1" ht="12" customHeight="1">
      <c r="A58" s="562"/>
      <c r="B58" s="48"/>
      <c r="S58" s="52"/>
      <c r="T58" s="51"/>
      <c r="U58" s="59"/>
      <c r="V58" s="59"/>
      <c r="Z58" s="49"/>
      <c r="AA58" s="49"/>
      <c r="AB58" s="69"/>
      <c r="AC58" s="69"/>
      <c r="AD58" s="70"/>
      <c r="AE58" s="285"/>
      <c r="AF58" s="285"/>
      <c r="AG58" s="285"/>
      <c r="AH58" s="285"/>
      <c r="AI58" s="285"/>
    </row>
    <row r="59" spans="1:35" ht="12" customHeight="1">
      <c r="J59" s="50"/>
      <c r="K59" s="50"/>
      <c r="L59" s="50"/>
      <c r="M59" s="50"/>
      <c r="N59" s="50"/>
      <c r="O59" s="50"/>
      <c r="P59" s="50"/>
      <c r="Q59" s="2"/>
      <c r="R59" s="51"/>
      <c r="S59" s="50"/>
      <c r="T59" s="51"/>
      <c r="U59" s="50"/>
      <c r="V59" s="50"/>
      <c r="W59" s="51"/>
      <c r="X59" s="51"/>
      <c r="Y59" s="51"/>
      <c r="Z59" s="63"/>
      <c r="AA59" s="63"/>
      <c r="AB59" s="63"/>
      <c r="AC59" s="63"/>
      <c r="AD59" s="70"/>
    </row>
    <row r="60" spans="1:35" ht="12" customHeight="1">
      <c r="J60" s="52"/>
      <c r="K60" s="52"/>
      <c r="L60" s="52"/>
      <c r="M60" s="52"/>
      <c r="N60" s="52"/>
      <c r="O60" s="52"/>
      <c r="P60" s="52"/>
      <c r="Q60" s="2"/>
      <c r="R60" s="51"/>
      <c r="S60" s="52"/>
      <c r="T60" s="51"/>
      <c r="U60" s="50"/>
      <c r="V60" s="50"/>
      <c r="W60" s="51"/>
      <c r="X60" s="51"/>
      <c r="Y60" s="51"/>
      <c r="Z60" s="64"/>
      <c r="AA60" s="64"/>
      <c r="AB60" s="64"/>
      <c r="AC60" s="64"/>
      <c r="AD60" s="70"/>
    </row>
    <row r="61" spans="1:35" ht="12" customHeight="1">
      <c r="J61" s="2"/>
      <c r="K61" s="2"/>
      <c r="L61" s="2"/>
      <c r="M61" s="2"/>
      <c r="N61" s="2"/>
      <c r="O61" s="2"/>
      <c r="P61" s="2"/>
      <c r="Q61" s="51"/>
      <c r="R61" s="51"/>
      <c r="S61" s="50"/>
      <c r="T61" s="51"/>
      <c r="U61" s="59"/>
      <c r="V61" s="59"/>
      <c r="W61" s="51"/>
      <c r="X61" s="51"/>
      <c r="Y61" s="51"/>
      <c r="Z61" s="64"/>
      <c r="AA61" s="64"/>
      <c r="AB61" s="64"/>
      <c r="AC61" s="64"/>
      <c r="AD61" s="70"/>
    </row>
    <row r="62" spans="1:35" ht="12" customHeight="1">
      <c r="Q62" s="52"/>
      <c r="R62" s="52"/>
      <c r="S62" s="51"/>
      <c r="T62" s="316"/>
      <c r="U62" s="51"/>
      <c r="V62" s="51"/>
      <c r="W62" s="51"/>
      <c r="X62" s="51"/>
      <c r="Y62" s="51"/>
      <c r="Z62" s="64"/>
      <c r="AA62" s="64"/>
      <c r="AB62" s="64"/>
      <c r="AC62" s="64"/>
      <c r="AD62" s="52"/>
    </row>
  </sheetData>
  <mergeCells count="36">
    <mergeCell ref="M1:N1"/>
    <mergeCell ref="AB8:AC8"/>
    <mergeCell ref="A11:B11"/>
    <mergeCell ref="C4:M4"/>
    <mergeCell ref="A12:B12"/>
    <mergeCell ref="D13:F13"/>
    <mergeCell ref="G13:J13"/>
    <mergeCell ref="A13:A16"/>
    <mergeCell ref="B13:B16"/>
    <mergeCell ref="C13:C16"/>
    <mergeCell ref="D14:D16"/>
    <mergeCell ref="E14:E16"/>
    <mergeCell ref="F14:F16"/>
    <mergeCell ref="G14:G16"/>
    <mergeCell ref="H14:H16"/>
    <mergeCell ref="I14:I16"/>
    <mergeCell ref="J14:J16"/>
    <mergeCell ref="K13:K16"/>
    <mergeCell ref="L14:L16"/>
    <mergeCell ref="M14:M16"/>
    <mergeCell ref="N15:N16"/>
    <mergeCell ref="O13:O16"/>
    <mergeCell ref="P13:P16"/>
    <mergeCell ref="Q14:Q16"/>
    <mergeCell ref="R15:R16"/>
    <mergeCell ref="S14:S16"/>
    <mergeCell ref="T15:T16"/>
    <mergeCell ref="Z13:Z16"/>
    <mergeCell ref="AA13:AA16"/>
    <mergeCell ref="AB13:AB16"/>
    <mergeCell ref="AC13:AC16"/>
    <mergeCell ref="U13:U16"/>
    <mergeCell ref="V14:V16"/>
    <mergeCell ref="W13:W16"/>
    <mergeCell ref="X14:X16"/>
    <mergeCell ref="Y13:Y16"/>
  </mergeCells>
  <printOptions horizontalCentered="1"/>
  <pageMargins left="0.82" right="0.28000000000000003" top="0.68" bottom="0" header="0" footer="0"/>
  <pageSetup paperSize="9" scale="52" orientation="landscape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H70"/>
  <sheetViews>
    <sheetView view="pageBreakPreview" topLeftCell="A4" zoomScale="70" zoomScaleNormal="90" zoomScaleSheetLayoutView="70" workbookViewId="0">
      <selection activeCell="J10" sqref="J10"/>
    </sheetView>
  </sheetViews>
  <sheetFormatPr defaultColWidth="3.42578125" defaultRowHeight="14.25"/>
  <cols>
    <col min="1" max="1" width="17" style="71" customWidth="1"/>
    <col min="2" max="2" width="4.5703125" style="71" customWidth="1"/>
    <col min="3" max="3" width="12.7109375" style="71" customWidth="1"/>
    <col min="4" max="5" width="10" style="71" customWidth="1"/>
    <col min="6" max="6" width="11.28515625" style="71" customWidth="1"/>
    <col min="7" max="17" width="8.5703125" style="71" customWidth="1"/>
    <col min="18" max="22" width="11.28515625" style="71" customWidth="1"/>
    <col min="23" max="23" width="8.5703125" style="71" customWidth="1"/>
    <col min="24" max="24" width="16.5703125" style="71" customWidth="1"/>
    <col min="25" max="25" width="6.5703125" style="71" customWidth="1"/>
    <col min="26" max="34" width="8.5703125" style="71" customWidth="1"/>
    <col min="35" max="35" width="11.85546875" style="71" customWidth="1"/>
    <col min="36" max="36" width="8.5703125" style="71" customWidth="1"/>
    <col min="37" max="37" width="10.140625" style="71" customWidth="1"/>
    <col min="38" max="38" width="8.5703125" style="71" customWidth="1"/>
    <col min="39" max="39" width="11.5703125" style="71" customWidth="1"/>
    <col min="40" max="43" width="8.5703125" style="71" customWidth="1"/>
    <col min="44" max="44" width="12.5703125" style="71" customWidth="1"/>
    <col min="45" max="46" width="3.42578125" style="71"/>
    <col min="47" max="51" width="5.28515625" style="71" bestFit="1" customWidth="1"/>
    <col min="52" max="52" width="9" style="71" bestFit="1" customWidth="1"/>
    <col min="53" max="55" width="5.28515625" style="71" bestFit="1" customWidth="1"/>
    <col min="56" max="56" width="9" style="71" bestFit="1" customWidth="1"/>
    <col min="57" max="60" width="5.28515625" style="71" bestFit="1" customWidth="1"/>
    <col min="61" max="16384" width="3.42578125" style="71"/>
  </cols>
  <sheetData>
    <row r="1" spans="1:44" ht="15.75" customHeight="1">
      <c r="P1" s="101"/>
      <c r="Q1" s="101"/>
      <c r="V1" s="644" t="s">
        <v>110</v>
      </c>
      <c r="W1" s="644"/>
    </row>
    <row r="2" spans="1:44">
      <c r="AQ2" s="83"/>
      <c r="AR2" s="83"/>
    </row>
    <row r="3" spans="1:44">
      <c r="AQ3" s="83"/>
      <c r="AR3" s="83"/>
    </row>
    <row r="4" spans="1:44" s="275" customFormat="1" ht="72" customHeight="1">
      <c r="B4" s="102"/>
      <c r="C4" s="102"/>
      <c r="E4" s="650" t="s">
        <v>111</v>
      </c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</row>
    <row r="5" spans="1:44" s="275" customFormat="1" ht="14.25" customHeight="1">
      <c r="B5" s="102"/>
      <c r="C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</row>
    <row r="6" spans="1:44" s="275" customFormat="1" ht="14.25" customHeight="1">
      <c r="B6" s="102"/>
      <c r="C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44" s="275" customFormat="1" ht="14.25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</row>
    <row r="8" spans="1:44" s="2" customFormat="1" ht="14.25" customHeight="1">
      <c r="A8" s="236"/>
      <c r="B8" s="116"/>
      <c r="C8" s="116"/>
      <c r="D8" s="116"/>
      <c r="AN8" s="649" t="s">
        <v>112</v>
      </c>
      <c r="AO8" s="649"/>
      <c r="AP8" s="649"/>
      <c r="AQ8" s="649"/>
      <c r="AR8" s="649"/>
    </row>
    <row r="9" spans="1:44" s="2" customFormat="1" ht="14.25" customHeight="1">
      <c r="A9" s="59"/>
    </row>
    <row r="10" spans="1:44" s="2" customFormat="1" ht="14.25" customHeight="1">
      <c r="A10" s="86"/>
      <c r="B10" s="651"/>
      <c r="C10" s="651"/>
      <c r="D10" s="651"/>
      <c r="E10" s="651"/>
    </row>
    <row r="12" spans="1:44" s="2" customFormat="1" ht="12.75">
      <c r="A12" s="277"/>
      <c r="B12" s="23"/>
      <c r="C12" s="116"/>
      <c r="W12" s="54" t="s">
        <v>3</v>
      </c>
      <c r="X12" s="224"/>
      <c r="Y12" s="224"/>
      <c r="AB12" s="13"/>
      <c r="AN12" s="85"/>
      <c r="AP12" s="44"/>
      <c r="AR12" s="54" t="s">
        <v>3</v>
      </c>
    </row>
    <row r="13" spans="1:44" s="2" customFormat="1" ht="15" customHeight="1">
      <c r="A13" s="639" t="s">
        <v>4</v>
      </c>
      <c r="B13" s="640" t="s">
        <v>5</v>
      </c>
      <c r="C13" s="643" t="s">
        <v>113</v>
      </c>
      <c r="D13" s="278"/>
      <c r="E13" s="27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278"/>
      <c r="R13" s="278"/>
      <c r="S13" s="138"/>
      <c r="T13" s="138"/>
      <c r="U13" s="138"/>
      <c r="V13" s="138"/>
      <c r="W13" s="279"/>
      <c r="X13" s="639" t="s">
        <v>4</v>
      </c>
      <c r="Y13" s="639" t="s">
        <v>5</v>
      </c>
      <c r="Z13" s="652" t="s">
        <v>114</v>
      </c>
      <c r="AA13" s="653"/>
      <c r="AB13" s="653"/>
      <c r="AC13" s="653"/>
      <c r="AD13" s="653"/>
      <c r="AE13" s="653"/>
      <c r="AF13" s="653"/>
      <c r="AG13" s="653"/>
      <c r="AH13" s="654"/>
      <c r="AI13" s="639" t="s">
        <v>115</v>
      </c>
      <c r="AJ13" s="639"/>
      <c r="AK13" s="639"/>
      <c r="AL13" s="639"/>
      <c r="AM13" s="639" t="s">
        <v>116</v>
      </c>
      <c r="AN13" s="639" t="s">
        <v>16</v>
      </c>
      <c r="AO13" s="639"/>
      <c r="AP13" s="639" t="s">
        <v>15</v>
      </c>
      <c r="AQ13" s="639"/>
      <c r="AR13" s="639" t="s">
        <v>17</v>
      </c>
    </row>
    <row r="14" spans="1:44" s="115" customFormat="1" ht="12.75" customHeight="1">
      <c r="A14" s="639"/>
      <c r="B14" s="641"/>
      <c r="C14" s="639"/>
      <c r="D14" s="639" t="s">
        <v>117</v>
      </c>
      <c r="E14" s="639" t="s">
        <v>118</v>
      </c>
      <c r="F14" s="645" t="s">
        <v>16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645" t="s">
        <v>15</v>
      </c>
      <c r="S14" s="74"/>
      <c r="T14" s="74"/>
      <c r="U14" s="74"/>
      <c r="V14" s="74"/>
      <c r="W14" s="78"/>
      <c r="X14" s="639"/>
      <c r="Y14" s="639"/>
      <c r="Z14" s="643" t="s">
        <v>15</v>
      </c>
      <c r="AA14" s="655"/>
      <c r="AB14" s="655"/>
      <c r="AC14" s="655"/>
      <c r="AD14" s="655"/>
      <c r="AE14" s="656"/>
      <c r="AF14" s="645" t="s">
        <v>17</v>
      </c>
      <c r="AG14" s="74"/>
      <c r="AH14" s="74"/>
      <c r="AI14" s="639"/>
      <c r="AJ14" s="639"/>
      <c r="AK14" s="639"/>
      <c r="AL14" s="639"/>
      <c r="AM14" s="639"/>
      <c r="AN14" s="639"/>
      <c r="AO14" s="639"/>
      <c r="AP14" s="639"/>
      <c r="AQ14" s="639"/>
      <c r="AR14" s="639"/>
    </row>
    <row r="15" spans="1:44" s="115" customFormat="1" ht="15" customHeight="1">
      <c r="A15" s="639"/>
      <c r="B15" s="641"/>
      <c r="C15" s="639"/>
      <c r="D15" s="639"/>
      <c r="E15" s="639"/>
      <c r="F15" s="646"/>
      <c r="G15" s="639" t="s">
        <v>117</v>
      </c>
      <c r="H15" s="639" t="s">
        <v>119</v>
      </c>
      <c r="I15" s="645" t="s">
        <v>120</v>
      </c>
      <c r="J15" s="135"/>
      <c r="K15" s="135"/>
      <c r="L15" s="645" t="s">
        <v>121</v>
      </c>
      <c r="M15" s="135"/>
      <c r="N15" s="135"/>
      <c r="O15" s="645" t="s">
        <v>122</v>
      </c>
      <c r="P15" s="135"/>
      <c r="Q15" s="26"/>
      <c r="R15" s="646"/>
      <c r="S15" s="639" t="s">
        <v>117</v>
      </c>
      <c r="T15" s="639" t="s">
        <v>119</v>
      </c>
      <c r="U15" s="645" t="s">
        <v>120</v>
      </c>
      <c r="V15" s="135"/>
      <c r="W15" s="280"/>
      <c r="X15" s="639"/>
      <c r="Y15" s="639"/>
      <c r="Z15" s="640" t="s">
        <v>121</v>
      </c>
      <c r="AA15" s="135"/>
      <c r="AB15" s="280"/>
      <c r="AC15" s="645" t="s">
        <v>122</v>
      </c>
      <c r="AD15" s="135"/>
      <c r="AE15" s="135"/>
      <c r="AF15" s="646"/>
      <c r="AG15" s="642"/>
      <c r="AH15" s="642"/>
      <c r="AI15" s="639"/>
      <c r="AJ15" s="639"/>
      <c r="AK15" s="639"/>
      <c r="AL15" s="639"/>
      <c r="AM15" s="639"/>
      <c r="AN15" s="639"/>
      <c r="AO15" s="639"/>
      <c r="AP15" s="639"/>
      <c r="AQ15" s="639"/>
      <c r="AR15" s="639"/>
    </row>
    <row r="16" spans="1:44" s="115" customFormat="1" ht="27.75" customHeight="1">
      <c r="A16" s="639"/>
      <c r="B16" s="642"/>
      <c r="C16" s="639"/>
      <c r="D16" s="639"/>
      <c r="E16" s="639"/>
      <c r="F16" s="647"/>
      <c r="G16" s="639"/>
      <c r="H16" s="639"/>
      <c r="I16" s="648"/>
      <c r="J16" s="24" t="s">
        <v>117</v>
      </c>
      <c r="K16" s="56" t="s">
        <v>119</v>
      </c>
      <c r="L16" s="647"/>
      <c r="M16" s="56" t="s">
        <v>117</v>
      </c>
      <c r="N16" s="56" t="s">
        <v>119</v>
      </c>
      <c r="O16" s="647"/>
      <c r="P16" s="24" t="s">
        <v>117</v>
      </c>
      <c r="Q16" s="56" t="s">
        <v>119</v>
      </c>
      <c r="R16" s="647"/>
      <c r="S16" s="639"/>
      <c r="T16" s="639"/>
      <c r="U16" s="647"/>
      <c r="V16" s="24" t="s">
        <v>117</v>
      </c>
      <c r="W16" s="24" t="s">
        <v>119</v>
      </c>
      <c r="X16" s="639"/>
      <c r="Y16" s="639"/>
      <c r="Z16" s="642"/>
      <c r="AA16" s="24" t="s">
        <v>117</v>
      </c>
      <c r="AB16" s="24" t="s">
        <v>119</v>
      </c>
      <c r="AC16" s="648"/>
      <c r="AD16" s="24" t="s">
        <v>117</v>
      </c>
      <c r="AE16" s="56" t="s">
        <v>119</v>
      </c>
      <c r="AF16" s="647"/>
      <c r="AG16" s="24" t="s">
        <v>117</v>
      </c>
      <c r="AH16" s="281" t="s">
        <v>119</v>
      </c>
      <c r="AI16" s="24" t="s">
        <v>123</v>
      </c>
      <c r="AJ16" s="24" t="s">
        <v>124</v>
      </c>
      <c r="AK16" s="24" t="s">
        <v>125</v>
      </c>
      <c r="AL16" s="24" t="s">
        <v>14</v>
      </c>
      <c r="AM16" s="639"/>
      <c r="AN16" s="281" t="s">
        <v>126</v>
      </c>
      <c r="AO16" s="281" t="s">
        <v>127</v>
      </c>
      <c r="AP16" s="265" t="s">
        <v>127</v>
      </c>
      <c r="AQ16" s="281" t="s">
        <v>128</v>
      </c>
      <c r="AR16" s="639"/>
    </row>
    <row r="17" spans="1:60" s="47" customFormat="1" ht="12.75">
      <c r="A17" s="99" t="s">
        <v>129</v>
      </c>
      <c r="B17" s="31" t="s">
        <v>32</v>
      </c>
      <c r="C17" s="332">
        <v>1</v>
      </c>
      <c r="D17" s="332">
        <v>2</v>
      </c>
      <c r="E17" s="332">
        <v>3</v>
      </c>
      <c r="F17" s="332">
        <v>4</v>
      </c>
      <c r="G17" s="332">
        <v>5</v>
      </c>
      <c r="H17" s="332">
        <v>6</v>
      </c>
      <c r="I17" s="332">
        <v>7</v>
      </c>
      <c r="J17" s="332">
        <v>8</v>
      </c>
      <c r="K17" s="332">
        <v>9</v>
      </c>
      <c r="L17" s="332">
        <v>10</v>
      </c>
      <c r="M17" s="332">
        <v>11</v>
      </c>
      <c r="N17" s="332">
        <v>12</v>
      </c>
      <c r="O17" s="332">
        <v>13</v>
      </c>
      <c r="P17" s="332">
        <v>14</v>
      </c>
      <c r="Q17" s="332">
        <v>15</v>
      </c>
      <c r="R17" s="332">
        <v>16</v>
      </c>
      <c r="S17" s="332">
        <v>17</v>
      </c>
      <c r="T17" s="332">
        <v>18</v>
      </c>
      <c r="U17" s="332">
        <v>19</v>
      </c>
      <c r="V17" s="332">
        <v>20</v>
      </c>
      <c r="W17" s="333">
        <v>21</v>
      </c>
      <c r="X17" s="99" t="s">
        <v>129</v>
      </c>
      <c r="Y17" s="31" t="s">
        <v>32</v>
      </c>
      <c r="Z17" s="332">
        <v>22</v>
      </c>
      <c r="AA17" s="332">
        <v>23</v>
      </c>
      <c r="AB17" s="332">
        <v>24</v>
      </c>
      <c r="AC17" s="332">
        <v>25</v>
      </c>
      <c r="AD17" s="332">
        <v>26</v>
      </c>
      <c r="AE17" s="332">
        <v>27</v>
      </c>
      <c r="AF17" s="332">
        <v>28</v>
      </c>
      <c r="AG17" s="332">
        <v>29</v>
      </c>
      <c r="AH17" s="332">
        <v>30</v>
      </c>
      <c r="AI17" s="332">
        <v>31</v>
      </c>
      <c r="AJ17" s="332">
        <v>32</v>
      </c>
      <c r="AK17" s="332">
        <v>33</v>
      </c>
      <c r="AL17" s="332">
        <v>34</v>
      </c>
      <c r="AM17" s="332">
        <v>35</v>
      </c>
      <c r="AN17" s="332">
        <v>36</v>
      </c>
      <c r="AO17" s="332">
        <v>37</v>
      </c>
      <c r="AP17" s="332">
        <v>38</v>
      </c>
      <c r="AQ17" s="332">
        <v>39</v>
      </c>
      <c r="AR17" s="333">
        <v>40</v>
      </c>
    </row>
    <row r="18" spans="1:60" s="47" customFormat="1" ht="12.75">
      <c r="A18" s="219" t="s">
        <v>33</v>
      </c>
      <c r="B18" s="333">
        <v>1</v>
      </c>
      <c r="C18" s="334">
        <f>+C19+C25+C32+C40+C44</f>
        <v>40906</v>
      </c>
      <c r="D18" s="334">
        <f t="shared" ref="D18:W18" si="0">+D19+D25+D32+D40+D44</f>
        <v>26515</v>
      </c>
      <c r="E18" s="334">
        <f t="shared" si="0"/>
        <v>14391</v>
      </c>
      <c r="F18" s="334">
        <f t="shared" si="0"/>
        <v>4667</v>
      </c>
      <c r="G18" s="334">
        <f t="shared" si="0"/>
        <v>3126</v>
      </c>
      <c r="H18" s="334">
        <f t="shared" si="0"/>
        <v>1541</v>
      </c>
      <c r="I18" s="334">
        <f t="shared" si="0"/>
        <v>1435</v>
      </c>
      <c r="J18" s="334">
        <f t="shared" si="0"/>
        <v>982</v>
      </c>
      <c r="K18" s="334">
        <f t="shared" si="0"/>
        <v>453</v>
      </c>
      <c r="L18" s="334">
        <f t="shared" si="0"/>
        <v>2724</v>
      </c>
      <c r="M18" s="334">
        <f t="shared" si="0"/>
        <v>1810</v>
      </c>
      <c r="N18" s="334">
        <f t="shared" si="0"/>
        <v>914</v>
      </c>
      <c r="O18" s="334">
        <f t="shared" si="0"/>
        <v>508</v>
      </c>
      <c r="P18" s="334">
        <f t="shared" si="0"/>
        <v>334</v>
      </c>
      <c r="Q18" s="334">
        <f t="shared" si="0"/>
        <v>174</v>
      </c>
      <c r="R18" s="334">
        <f t="shared" si="0"/>
        <v>34747</v>
      </c>
      <c r="S18" s="334">
        <f t="shared" si="0"/>
        <v>22264</v>
      </c>
      <c r="T18" s="334">
        <f t="shared" si="0"/>
        <v>12483</v>
      </c>
      <c r="U18" s="334">
        <f t="shared" si="0"/>
        <v>19827</v>
      </c>
      <c r="V18" s="334">
        <f t="shared" si="0"/>
        <v>11982</v>
      </c>
      <c r="W18" s="335">
        <f t="shared" si="0"/>
        <v>7845</v>
      </c>
      <c r="X18" s="219" t="s">
        <v>33</v>
      </c>
      <c r="Y18" s="333">
        <v>1</v>
      </c>
      <c r="Z18" s="334">
        <f>+Z19+Z25+Z32+Z40+Z44</f>
        <v>8232</v>
      </c>
      <c r="AA18" s="334">
        <f t="shared" ref="AA18:AR18" si="1">+AA19+AA25+AA32+AA40+AA44</f>
        <v>5713</v>
      </c>
      <c r="AB18" s="334">
        <f t="shared" si="1"/>
        <v>2519</v>
      </c>
      <c r="AC18" s="334">
        <f t="shared" si="1"/>
        <v>6688</v>
      </c>
      <c r="AD18" s="334">
        <f t="shared" si="1"/>
        <v>4569</v>
      </c>
      <c r="AE18" s="334">
        <f t="shared" si="1"/>
        <v>2119</v>
      </c>
      <c r="AF18" s="334">
        <f t="shared" si="1"/>
        <v>1492</v>
      </c>
      <c r="AG18" s="334">
        <f t="shared" si="1"/>
        <v>1125</v>
      </c>
      <c r="AH18" s="334">
        <f t="shared" si="1"/>
        <v>367</v>
      </c>
      <c r="AI18" s="334">
        <f t="shared" si="1"/>
        <v>26448</v>
      </c>
      <c r="AJ18" s="334">
        <f t="shared" si="1"/>
        <v>241</v>
      </c>
      <c r="AK18" s="334">
        <f t="shared" si="1"/>
        <v>14127</v>
      </c>
      <c r="AL18" s="334">
        <f t="shared" si="1"/>
        <v>90</v>
      </c>
      <c r="AM18" s="334">
        <f t="shared" si="1"/>
        <v>20645</v>
      </c>
      <c r="AN18" s="334">
        <f t="shared" si="1"/>
        <v>2131</v>
      </c>
      <c r="AO18" s="334">
        <f t="shared" si="1"/>
        <v>508</v>
      </c>
      <c r="AP18" s="334">
        <f t="shared" si="1"/>
        <v>6688</v>
      </c>
      <c r="AQ18" s="334">
        <f t="shared" si="1"/>
        <v>9826</v>
      </c>
      <c r="AR18" s="335">
        <f t="shared" si="1"/>
        <v>1492</v>
      </c>
      <c r="AU18" s="539">
        <f>+C18-D18-E18</f>
        <v>0</v>
      </c>
      <c r="AV18" s="539">
        <f>+F18-G18-H18</f>
        <v>0</v>
      </c>
      <c r="AW18" s="539">
        <f>+F18-I18-L18-O18</f>
        <v>0</v>
      </c>
      <c r="AX18" s="539">
        <f t="shared" ref="AX18:AY18" si="2">+G18-J18-M18-P18</f>
        <v>0</v>
      </c>
      <c r="AY18" s="539">
        <f t="shared" si="2"/>
        <v>0</v>
      </c>
      <c r="AZ18" s="539">
        <f>+R18-U18-Z18-AC18</f>
        <v>0</v>
      </c>
      <c r="BA18" s="539">
        <f t="shared" ref="BA18:BB18" si="3">+S18-V18-AA18-AD18</f>
        <v>0</v>
      </c>
      <c r="BB18" s="539">
        <f t="shared" si="3"/>
        <v>0</v>
      </c>
      <c r="BC18" s="539">
        <f>+AF18-AG18-AH18</f>
        <v>0</v>
      </c>
      <c r="BD18" s="539">
        <f>+C18-F18-R18-AF18</f>
        <v>0</v>
      </c>
      <c r="BE18" s="539">
        <f t="shared" ref="BE18:BF18" si="4">+D18-G18-S18-AG18</f>
        <v>0</v>
      </c>
      <c r="BF18" s="539">
        <f t="shared" si="4"/>
        <v>0</v>
      </c>
      <c r="BG18" s="539">
        <f>+C18-AI18-AJ18-AK18-AL18</f>
        <v>0</v>
      </c>
      <c r="BH18" s="539">
        <f>+AM18-AN18-AO18-AP18-AQ18-AR18</f>
        <v>0</v>
      </c>
    </row>
    <row r="19" spans="1:60" s="47" customFormat="1" ht="12.75">
      <c r="A19" s="270" t="s">
        <v>34</v>
      </c>
      <c r="B19" s="333">
        <v>2</v>
      </c>
      <c r="C19" s="336">
        <f>SUM(C20:C24)</f>
        <v>4049</v>
      </c>
      <c r="D19" s="336">
        <f t="shared" ref="D19:W19" si="5">SUM(D20:D24)</f>
        <v>2373</v>
      </c>
      <c r="E19" s="336">
        <f t="shared" si="5"/>
        <v>1676</v>
      </c>
      <c r="F19" s="336">
        <f t="shared" si="5"/>
        <v>456</v>
      </c>
      <c r="G19" s="336">
        <f t="shared" si="5"/>
        <v>266</v>
      </c>
      <c r="H19" s="336">
        <f t="shared" si="5"/>
        <v>190</v>
      </c>
      <c r="I19" s="336">
        <f t="shared" si="5"/>
        <v>136</v>
      </c>
      <c r="J19" s="336">
        <f t="shared" si="5"/>
        <v>75</v>
      </c>
      <c r="K19" s="336">
        <f t="shared" si="5"/>
        <v>61</v>
      </c>
      <c r="L19" s="336">
        <f t="shared" si="5"/>
        <v>268</v>
      </c>
      <c r="M19" s="336">
        <f t="shared" si="5"/>
        <v>162</v>
      </c>
      <c r="N19" s="336">
        <f t="shared" si="5"/>
        <v>106</v>
      </c>
      <c r="O19" s="336">
        <f t="shared" si="5"/>
        <v>52</v>
      </c>
      <c r="P19" s="336">
        <f t="shared" si="5"/>
        <v>29</v>
      </c>
      <c r="Q19" s="336">
        <f t="shared" si="5"/>
        <v>23</v>
      </c>
      <c r="R19" s="336">
        <f t="shared" si="5"/>
        <v>3382</v>
      </c>
      <c r="S19" s="336">
        <f t="shared" si="5"/>
        <v>1991</v>
      </c>
      <c r="T19" s="336">
        <f t="shared" si="5"/>
        <v>1391</v>
      </c>
      <c r="U19" s="336">
        <f t="shared" si="5"/>
        <v>2076</v>
      </c>
      <c r="V19" s="336">
        <f t="shared" si="5"/>
        <v>1142</v>
      </c>
      <c r="W19" s="337">
        <f t="shared" si="5"/>
        <v>934</v>
      </c>
      <c r="X19" s="270" t="s">
        <v>34</v>
      </c>
      <c r="Y19" s="333">
        <v>2</v>
      </c>
      <c r="Z19" s="336">
        <f>SUM(Z20:Z24)</f>
        <v>718</v>
      </c>
      <c r="AA19" s="336">
        <f t="shared" ref="AA19:AR19" si="6">SUM(AA20:AA24)</f>
        <v>473</v>
      </c>
      <c r="AB19" s="336">
        <f t="shared" si="6"/>
        <v>245</v>
      </c>
      <c r="AC19" s="336">
        <f t="shared" si="6"/>
        <v>588</v>
      </c>
      <c r="AD19" s="336">
        <f t="shared" si="6"/>
        <v>376</v>
      </c>
      <c r="AE19" s="336">
        <f t="shared" si="6"/>
        <v>212</v>
      </c>
      <c r="AF19" s="336">
        <f t="shared" si="6"/>
        <v>211</v>
      </c>
      <c r="AG19" s="336">
        <f t="shared" si="6"/>
        <v>116</v>
      </c>
      <c r="AH19" s="336">
        <f t="shared" si="6"/>
        <v>95</v>
      </c>
      <c r="AI19" s="336">
        <f t="shared" si="6"/>
        <v>3838</v>
      </c>
      <c r="AJ19" s="336">
        <f t="shared" si="6"/>
        <v>119</v>
      </c>
      <c r="AK19" s="336">
        <f t="shared" si="6"/>
        <v>92</v>
      </c>
      <c r="AL19" s="336">
        <f t="shared" si="6"/>
        <v>0</v>
      </c>
      <c r="AM19" s="336">
        <f t="shared" si="6"/>
        <v>2293</v>
      </c>
      <c r="AN19" s="336">
        <f t="shared" si="6"/>
        <v>186</v>
      </c>
      <c r="AO19" s="336">
        <f t="shared" si="6"/>
        <v>52</v>
      </c>
      <c r="AP19" s="336">
        <f t="shared" si="6"/>
        <v>588</v>
      </c>
      <c r="AQ19" s="336">
        <f t="shared" si="6"/>
        <v>1256</v>
      </c>
      <c r="AR19" s="337">
        <f t="shared" si="6"/>
        <v>211</v>
      </c>
      <c r="AU19" s="539">
        <f t="shared" ref="AU19:AU55" si="7">+C19-D19-E19</f>
        <v>0</v>
      </c>
      <c r="AV19" s="539">
        <f t="shared" ref="AV19:AV55" si="8">+F19-G19-H19</f>
        <v>0</v>
      </c>
      <c r="AW19" s="539">
        <f t="shared" ref="AW19:AW55" si="9">+F19-I19-L19-O19</f>
        <v>0</v>
      </c>
      <c r="AX19" s="539">
        <f t="shared" ref="AX19:AX55" si="10">+G19-J19-M19-P19</f>
        <v>0</v>
      </c>
      <c r="AY19" s="539">
        <f t="shared" ref="AY19:AY55" si="11">+H19-K19-N19-Q19</f>
        <v>0</v>
      </c>
      <c r="AZ19" s="539">
        <f t="shared" ref="AZ19:AZ55" si="12">+R19-U19-Z19-AC19</f>
        <v>0</v>
      </c>
      <c r="BA19" s="539">
        <f t="shared" ref="BA19:BA55" si="13">+S19-V19-AA19-AD19</f>
        <v>0</v>
      </c>
      <c r="BB19" s="539">
        <f t="shared" ref="BB19:BB55" si="14">+T19-W19-AB19-AE19</f>
        <v>0</v>
      </c>
      <c r="BC19" s="539">
        <f t="shared" ref="BC19:BC55" si="15">+AF19-AG19-AH19</f>
        <v>0</v>
      </c>
      <c r="BD19" s="539">
        <f t="shared" ref="BD19:BD55" si="16">+C19-F19-R19-AF19</f>
        <v>0</v>
      </c>
      <c r="BE19" s="539">
        <f t="shared" ref="BE19:BE55" si="17">+D19-G19-S19-AG19</f>
        <v>0</v>
      </c>
      <c r="BF19" s="539">
        <f t="shared" ref="BF19:BF55" si="18">+E19-H19-T19-AH19</f>
        <v>0</v>
      </c>
      <c r="BG19" s="539">
        <f t="shared" ref="BG19:BG55" si="19">+C19-AI19-AJ19-AK19-AL19</f>
        <v>0</v>
      </c>
      <c r="BH19" s="539">
        <f t="shared" ref="BH19:BH55" si="20">+AM19-AN19-AO19-AP19-AQ19-AR19</f>
        <v>0</v>
      </c>
    </row>
    <row r="20" spans="1:60" s="47" customFormat="1" ht="12.75">
      <c r="A20" s="221" t="s">
        <v>35</v>
      </c>
      <c r="B20" s="333">
        <v>3</v>
      </c>
      <c r="C20" s="336">
        <f>+D20+E20</f>
        <v>794</v>
      </c>
      <c r="D20" s="338">
        <f>+G20+S20+AG20</f>
        <v>475</v>
      </c>
      <c r="E20" s="338">
        <f>+H20+T20+AH20</f>
        <v>319</v>
      </c>
      <c r="F20" s="339">
        <f>+I20+L20+O20</f>
        <v>0</v>
      </c>
      <c r="G20" s="339">
        <f t="shared" ref="G20:G24" si="21">+J20+M20+P20</f>
        <v>0</v>
      </c>
      <c r="H20" s="339">
        <f t="shared" ref="H20:H24" si="22">+K20+N20+Q20</f>
        <v>0</v>
      </c>
      <c r="I20" s="339">
        <f>+J20+K20</f>
        <v>0</v>
      </c>
      <c r="J20" s="339">
        <v>0</v>
      </c>
      <c r="K20" s="339">
        <v>0</v>
      </c>
      <c r="L20" s="339">
        <f>+M20+N20</f>
        <v>0</v>
      </c>
      <c r="M20" s="339">
        <v>0</v>
      </c>
      <c r="N20" s="339">
        <v>0</v>
      </c>
      <c r="O20" s="339">
        <f>+P20+Q20</f>
        <v>0</v>
      </c>
      <c r="P20" s="339">
        <v>0</v>
      </c>
      <c r="Q20" s="339">
        <v>0</v>
      </c>
      <c r="R20" s="339">
        <f>+U20+Z20+AC20</f>
        <v>690</v>
      </c>
      <c r="S20" s="339">
        <f t="shared" ref="S20:S24" si="23">+V20+AA20+AD20</f>
        <v>395</v>
      </c>
      <c r="T20" s="339">
        <f t="shared" ref="T20:T24" si="24">+W20+AB20+AE20</f>
        <v>295</v>
      </c>
      <c r="U20" s="339">
        <f>+V20+W20</f>
        <v>480</v>
      </c>
      <c r="V20" s="339">
        <v>247</v>
      </c>
      <c r="W20" s="340">
        <v>233</v>
      </c>
      <c r="X20" s="221" t="s">
        <v>35</v>
      </c>
      <c r="Y20" s="333">
        <v>3</v>
      </c>
      <c r="Z20" s="340">
        <f>+AA20+AB20</f>
        <v>101</v>
      </c>
      <c r="AA20" s="340">
        <v>71</v>
      </c>
      <c r="AB20" s="340">
        <v>30</v>
      </c>
      <c r="AC20" s="341">
        <f>+AD20+AE20</f>
        <v>109</v>
      </c>
      <c r="AD20" s="341">
        <v>77</v>
      </c>
      <c r="AE20" s="341">
        <v>32</v>
      </c>
      <c r="AF20" s="342">
        <f>+AG20+AH20</f>
        <v>104</v>
      </c>
      <c r="AG20" s="342">
        <v>80</v>
      </c>
      <c r="AH20" s="342">
        <v>24</v>
      </c>
      <c r="AI20" s="343">
        <v>690</v>
      </c>
      <c r="AJ20" s="343">
        <v>104</v>
      </c>
      <c r="AK20" s="343">
        <v>0</v>
      </c>
      <c r="AL20" s="343">
        <v>0</v>
      </c>
      <c r="AM20" s="343">
        <f>+AN20+AO20+AP20+AQ20+AR20</f>
        <v>560</v>
      </c>
      <c r="AN20" s="344">
        <v>0</v>
      </c>
      <c r="AO20" s="344">
        <v>0</v>
      </c>
      <c r="AP20" s="343">
        <v>109</v>
      </c>
      <c r="AQ20" s="343">
        <v>347</v>
      </c>
      <c r="AR20" s="343">
        <v>104</v>
      </c>
      <c r="AU20" s="539">
        <f t="shared" si="7"/>
        <v>0</v>
      </c>
      <c r="AV20" s="539">
        <f t="shared" si="8"/>
        <v>0</v>
      </c>
      <c r="AW20" s="539">
        <f t="shared" si="9"/>
        <v>0</v>
      </c>
      <c r="AX20" s="539">
        <f t="shared" si="10"/>
        <v>0</v>
      </c>
      <c r="AY20" s="539">
        <f t="shared" si="11"/>
        <v>0</v>
      </c>
      <c r="AZ20" s="539">
        <f t="shared" si="12"/>
        <v>0</v>
      </c>
      <c r="BA20" s="539">
        <f t="shared" si="13"/>
        <v>0</v>
      </c>
      <c r="BB20" s="539">
        <f t="shared" si="14"/>
        <v>0</v>
      </c>
      <c r="BC20" s="539">
        <f t="shared" si="15"/>
        <v>0</v>
      </c>
      <c r="BD20" s="539">
        <f t="shared" si="16"/>
        <v>0</v>
      </c>
      <c r="BE20" s="539">
        <f t="shared" si="17"/>
        <v>0</v>
      </c>
      <c r="BF20" s="539">
        <f t="shared" si="18"/>
        <v>0</v>
      </c>
      <c r="BG20" s="539">
        <f t="shared" si="19"/>
        <v>0</v>
      </c>
      <c r="BH20" s="539">
        <f t="shared" si="20"/>
        <v>0</v>
      </c>
    </row>
    <row r="21" spans="1:60" s="47" customFormat="1" ht="12.75">
      <c r="A21" s="221" t="s">
        <v>36</v>
      </c>
      <c r="B21" s="333">
        <v>4</v>
      </c>
      <c r="C21" s="336">
        <f t="shared" ref="C21:C24" si="25">+D21+E21</f>
        <v>321</v>
      </c>
      <c r="D21" s="338">
        <f t="shared" ref="D21:E24" si="26">+G21+S21+AG21</f>
        <v>193</v>
      </c>
      <c r="E21" s="338">
        <f t="shared" si="26"/>
        <v>128</v>
      </c>
      <c r="F21" s="339">
        <f t="shared" ref="F21:F24" si="27">+I21+L21+O21</f>
        <v>0</v>
      </c>
      <c r="G21" s="339">
        <f t="shared" si="21"/>
        <v>0</v>
      </c>
      <c r="H21" s="339">
        <f t="shared" si="22"/>
        <v>0</v>
      </c>
      <c r="I21" s="339">
        <f t="shared" ref="I21:I24" si="28">+J21+K21</f>
        <v>0</v>
      </c>
      <c r="J21" s="339">
        <v>0</v>
      </c>
      <c r="K21" s="339">
        <v>0</v>
      </c>
      <c r="L21" s="339">
        <f t="shared" ref="L21:L24" si="29">+M21+N21</f>
        <v>0</v>
      </c>
      <c r="M21" s="339">
        <v>0</v>
      </c>
      <c r="N21" s="339">
        <v>0</v>
      </c>
      <c r="O21" s="339">
        <f t="shared" ref="O21:O24" si="30">+P21+Q21</f>
        <v>0</v>
      </c>
      <c r="P21" s="339">
        <v>0</v>
      </c>
      <c r="Q21" s="339">
        <v>0</v>
      </c>
      <c r="R21" s="339">
        <f t="shared" ref="R21:R23" si="31">+U21+Z21+AC21</f>
        <v>321</v>
      </c>
      <c r="S21" s="339">
        <f t="shared" si="23"/>
        <v>193</v>
      </c>
      <c r="T21" s="339">
        <f t="shared" si="24"/>
        <v>128</v>
      </c>
      <c r="U21" s="339">
        <f t="shared" ref="U21:U24" si="32">+V21+W21</f>
        <v>173</v>
      </c>
      <c r="V21" s="339">
        <v>109</v>
      </c>
      <c r="W21" s="345">
        <v>64</v>
      </c>
      <c r="X21" s="221" t="s">
        <v>36</v>
      </c>
      <c r="Y21" s="333">
        <v>4</v>
      </c>
      <c r="Z21" s="340">
        <f t="shared" ref="Z21:Z24" si="33">+AA21+AB21</f>
        <v>86</v>
      </c>
      <c r="AA21" s="340">
        <v>49</v>
      </c>
      <c r="AB21" s="340">
        <v>37</v>
      </c>
      <c r="AC21" s="341">
        <f t="shared" ref="AC21:AC24" si="34">+AD21+AE21</f>
        <v>62</v>
      </c>
      <c r="AD21" s="341">
        <v>35</v>
      </c>
      <c r="AE21" s="341">
        <v>27</v>
      </c>
      <c r="AF21" s="342">
        <f t="shared" ref="AF21:AF24" si="35">+AG21+AH21</f>
        <v>0</v>
      </c>
      <c r="AG21" s="342">
        <v>0</v>
      </c>
      <c r="AH21" s="342">
        <v>0</v>
      </c>
      <c r="AI21" s="343">
        <v>321</v>
      </c>
      <c r="AJ21" s="343">
        <v>0</v>
      </c>
      <c r="AK21" s="343">
        <v>0</v>
      </c>
      <c r="AL21" s="343">
        <v>0</v>
      </c>
      <c r="AM21" s="343">
        <f t="shared" ref="AM21:AM24" si="36">+AN21+AO21+AP21+AQ21+AR21</f>
        <v>115</v>
      </c>
      <c r="AN21" s="344">
        <v>0</v>
      </c>
      <c r="AO21" s="344">
        <v>0</v>
      </c>
      <c r="AP21" s="343">
        <v>62</v>
      </c>
      <c r="AQ21" s="343">
        <v>53</v>
      </c>
      <c r="AR21" s="343">
        <v>0</v>
      </c>
      <c r="AU21" s="539">
        <f t="shared" si="7"/>
        <v>0</v>
      </c>
      <c r="AV21" s="539">
        <f t="shared" si="8"/>
        <v>0</v>
      </c>
      <c r="AW21" s="539">
        <f t="shared" si="9"/>
        <v>0</v>
      </c>
      <c r="AX21" s="539">
        <f t="shared" si="10"/>
        <v>0</v>
      </c>
      <c r="AY21" s="539">
        <f t="shared" si="11"/>
        <v>0</v>
      </c>
      <c r="AZ21" s="539">
        <f t="shared" si="12"/>
        <v>0</v>
      </c>
      <c r="BA21" s="539">
        <f t="shared" si="13"/>
        <v>0</v>
      </c>
      <c r="BB21" s="539">
        <f t="shared" si="14"/>
        <v>0</v>
      </c>
      <c r="BC21" s="539">
        <f t="shared" si="15"/>
        <v>0</v>
      </c>
      <c r="BD21" s="539">
        <f t="shared" si="16"/>
        <v>0</v>
      </c>
      <c r="BE21" s="539">
        <f t="shared" si="17"/>
        <v>0</v>
      </c>
      <c r="BF21" s="539">
        <f t="shared" si="18"/>
        <v>0</v>
      </c>
      <c r="BG21" s="539">
        <f t="shared" si="19"/>
        <v>0</v>
      </c>
      <c r="BH21" s="539">
        <f t="shared" si="20"/>
        <v>0</v>
      </c>
    </row>
    <row r="22" spans="1:60" s="47" customFormat="1" ht="12.75">
      <c r="A22" s="221" t="s">
        <v>37</v>
      </c>
      <c r="B22" s="333">
        <v>5</v>
      </c>
      <c r="C22" s="336">
        <f t="shared" si="25"/>
        <v>847</v>
      </c>
      <c r="D22" s="338">
        <f t="shared" si="26"/>
        <v>473</v>
      </c>
      <c r="E22" s="338">
        <f t="shared" si="26"/>
        <v>374</v>
      </c>
      <c r="F22" s="339">
        <f t="shared" si="27"/>
        <v>51</v>
      </c>
      <c r="G22" s="339">
        <f t="shared" si="21"/>
        <v>32</v>
      </c>
      <c r="H22" s="339">
        <f t="shared" si="22"/>
        <v>19</v>
      </c>
      <c r="I22" s="339">
        <f t="shared" si="28"/>
        <v>0</v>
      </c>
      <c r="J22" s="339">
        <v>0</v>
      </c>
      <c r="K22" s="339">
        <v>0</v>
      </c>
      <c r="L22" s="339">
        <f t="shared" si="29"/>
        <v>50</v>
      </c>
      <c r="M22" s="339">
        <v>31</v>
      </c>
      <c r="N22" s="339">
        <v>19</v>
      </c>
      <c r="O22" s="339">
        <f t="shared" si="30"/>
        <v>1</v>
      </c>
      <c r="P22" s="339">
        <v>1</v>
      </c>
      <c r="Q22" s="339">
        <v>0</v>
      </c>
      <c r="R22" s="339">
        <f t="shared" si="31"/>
        <v>769</v>
      </c>
      <c r="S22" s="339">
        <f t="shared" si="23"/>
        <v>441</v>
      </c>
      <c r="T22" s="339">
        <f t="shared" si="24"/>
        <v>328</v>
      </c>
      <c r="U22" s="339">
        <f t="shared" si="32"/>
        <v>492</v>
      </c>
      <c r="V22" s="339">
        <v>274</v>
      </c>
      <c r="W22" s="340">
        <v>218</v>
      </c>
      <c r="X22" s="221" t="s">
        <v>37</v>
      </c>
      <c r="Y22" s="333">
        <v>5</v>
      </c>
      <c r="Z22" s="340">
        <f t="shared" si="33"/>
        <v>163</v>
      </c>
      <c r="AA22" s="340">
        <v>96</v>
      </c>
      <c r="AB22" s="340">
        <v>67</v>
      </c>
      <c r="AC22" s="341">
        <f t="shared" si="34"/>
        <v>114</v>
      </c>
      <c r="AD22" s="341">
        <v>71</v>
      </c>
      <c r="AE22" s="341">
        <v>43</v>
      </c>
      <c r="AF22" s="342">
        <f t="shared" si="35"/>
        <v>27</v>
      </c>
      <c r="AG22" s="342">
        <v>0</v>
      </c>
      <c r="AH22" s="342">
        <v>27</v>
      </c>
      <c r="AI22" s="343">
        <v>755</v>
      </c>
      <c r="AJ22" s="343">
        <v>0</v>
      </c>
      <c r="AK22" s="343">
        <v>92</v>
      </c>
      <c r="AL22" s="343">
        <v>0</v>
      </c>
      <c r="AM22" s="343">
        <f t="shared" si="36"/>
        <v>529</v>
      </c>
      <c r="AN22" s="344">
        <v>50</v>
      </c>
      <c r="AO22" s="344">
        <v>1</v>
      </c>
      <c r="AP22" s="343">
        <v>114</v>
      </c>
      <c r="AQ22" s="343">
        <v>337</v>
      </c>
      <c r="AR22" s="343">
        <v>27</v>
      </c>
      <c r="AU22" s="539">
        <f t="shared" si="7"/>
        <v>0</v>
      </c>
      <c r="AV22" s="539">
        <f t="shared" si="8"/>
        <v>0</v>
      </c>
      <c r="AW22" s="539">
        <f t="shared" si="9"/>
        <v>0</v>
      </c>
      <c r="AX22" s="539">
        <f t="shared" si="10"/>
        <v>0</v>
      </c>
      <c r="AY22" s="539">
        <f t="shared" si="11"/>
        <v>0</v>
      </c>
      <c r="AZ22" s="539">
        <f t="shared" si="12"/>
        <v>0</v>
      </c>
      <c r="BA22" s="539">
        <f t="shared" si="13"/>
        <v>0</v>
      </c>
      <c r="BB22" s="539">
        <f t="shared" si="14"/>
        <v>0</v>
      </c>
      <c r="BC22" s="539">
        <f t="shared" si="15"/>
        <v>0</v>
      </c>
      <c r="BD22" s="539">
        <f t="shared" si="16"/>
        <v>0</v>
      </c>
      <c r="BE22" s="539">
        <f t="shared" si="17"/>
        <v>0</v>
      </c>
      <c r="BF22" s="539">
        <f t="shared" si="18"/>
        <v>0</v>
      </c>
      <c r="BG22" s="539">
        <f t="shared" si="19"/>
        <v>0</v>
      </c>
      <c r="BH22" s="539">
        <f t="shared" si="20"/>
        <v>0</v>
      </c>
    </row>
    <row r="23" spans="1:60" s="47" customFormat="1" ht="12.75">
      <c r="A23" s="221" t="s">
        <v>38</v>
      </c>
      <c r="B23" s="333">
        <v>6</v>
      </c>
      <c r="C23" s="336">
        <f t="shared" si="25"/>
        <v>876</v>
      </c>
      <c r="D23" s="338">
        <f t="shared" si="26"/>
        <v>493</v>
      </c>
      <c r="E23" s="338">
        <f t="shared" si="26"/>
        <v>383</v>
      </c>
      <c r="F23" s="339">
        <f t="shared" si="27"/>
        <v>137</v>
      </c>
      <c r="G23" s="339">
        <f t="shared" si="21"/>
        <v>73</v>
      </c>
      <c r="H23" s="339">
        <f t="shared" si="22"/>
        <v>64</v>
      </c>
      <c r="I23" s="339">
        <f t="shared" si="28"/>
        <v>42</v>
      </c>
      <c r="J23" s="339">
        <v>20</v>
      </c>
      <c r="K23" s="339">
        <v>22</v>
      </c>
      <c r="L23" s="339">
        <f t="shared" si="29"/>
        <v>95</v>
      </c>
      <c r="M23" s="339">
        <v>53</v>
      </c>
      <c r="N23" s="339">
        <v>42</v>
      </c>
      <c r="O23" s="339">
        <f t="shared" si="30"/>
        <v>0</v>
      </c>
      <c r="P23" s="339">
        <v>0</v>
      </c>
      <c r="Q23" s="339">
        <v>0</v>
      </c>
      <c r="R23" s="339">
        <f t="shared" si="31"/>
        <v>674</v>
      </c>
      <c r="S23" s="339">
        <f t="shared" si="23"/>
        <v>399</v>
      </c>
      <c r="T23" s="339">
        <f t="shared" si="24"/>
        <v>275</v>
      </c>
      <c r="U23" s="339">
        <f t="shared" si="32"/>
        <v>338</v>
      </c>
      <c r="V23" s="339">
        <v>188</v>
      </c>
      <c r="W23" s="340">
        <v>150</v>
      </c>
      <c r="X23" s="221" t="s">
        <v>38</v>
      </c>
      <c r="Y23" s="333">
        <v>6</v>
      </c>
      <c r="Z23" s="340">
        <f t="shared" si="33"/>
        <v>192</v>
      </c>
      <c r="AA23" s="340">
        <v>120</v>
      </c>
      <c r="AB23" s="340">
        <v>72</v>
      </c>
      <c r="AC23" s="341">
        <f t="shared" si="34"/>
        <v>144</v>
      </c>
      <c r="AD23" s="341">
        <v>91</v>
      </c>
      <c r="AE23" s="341">
        <v>53</v>
      </c>
      <c r="AF23" s="342">
        <f t="shared" si="35"/>
        <v>65</v>
      </c>
      <c r="AG23" s="342">
        <v>21</v>
      </c>
      <c r="AH23" s="342">
        <v>44</v>
      </c>
      <c r="AI23" s="343">
        <v>876</v>
      </c>
      <c r="AJ23" s="343">
        <v>0</v>
      </c>
      <c r="AK23" s="343">
        <v>0</v>
      </c>
      <c r="AL23" s="343">
        <v>0</v>
      </c>
      <c r="AM23" s="343">
        <f t="shared" si="36"/>
        <v>411</v>
      </c>
      <c r="AN23" s="344">
        <v>95</v>
      </c>
      <c r="AO23" s="344">
        <v>0</v>
      </c>
      <c r="AP23" s="343">
        <v>144</v>
      </c>
      <c r="AQ23" s="343">
        <v>107</v>
      </c>
      <c r="AR23" s="343">
        <v>65</v>
      </c>
      <c r="AU23" s="539">
        <f t="shared" si="7"/>
        <v>0</v>
      </c>
      <c r="AV23" s="539">
        <f t="shared" si="8"/>
        <v>0</v>
      </c>
      <c r="AW23" s="539">
        <f t="shared" si="9"/>
        <v>0</v>
      </c>
      <c r="AX23" s="539">
        <f t="shared" si="10"/>
        <v>0</v>
      </c>
      <c r="AY23" s="539">
        <f t="shared" si="11"/>
        <v>0</v>
      </c>
      <c r="AZ23" s="539">
        <f t="shared" si="12"/>
        <v>0</v>
      </c>
      <c r="BA23" s="539">
        <f t="shared" si="13"/>
        <v>0</v>
      </c>
      <c r="BB23" s="539">
        <f t="shared" si="14"/>
        <v>0</v>
      </c>
      <c r="BC23" s="539">
        <f t="shared" si="15"/>
        <v>0</v>
      </c>
      <c r="BD23" s="539">
        <f t="shared" si="16"/>
        <v>0</v>
      </c>
      <c r="BE23" s="539">
        <f t="shared" si="17"/>
        <v>0</v>
      </c>
      <c r="BF23" s="539">
        <f t="shared" si="18"/>
        <v>0</v>
      </c>
      <c r="BG23" s="539">
        <f t="shared" si="19"/>
        <v>0</v>
      </c>
      <c r="BH23" s="539">
        <f t="shared" si="20"/>
        <v>0</v>
      </c>
    </row>
    <row r="24" spans="1:60" s="47" customFormat="1" ht="12.75">
      <c r="A24" s="221" t="s">
        <v>39</v>
      </c>
      <c r="B24" s="333">
        <v>7</v>
      </c>
      <c r="C24" s="336">
        <f t="shared" si="25"/>
        <v>1211</v>
      </c>
      <c r="D24" s="338">
        <f t="shared" si="26"/>
        <v>739</v>
      </c>
      <c r="E24" s="338">
        <f t="shared" si="26"/>
        <v>472</v>
      </c>
      <c r="F24" s="339">
        <f t="shared" si="27"/>
        <v>268</v>
      </c>
      <c r="G24" s="339">
        <f t="shared" si="21"/>
        <v>161</v>
      </c>
      <c r="H24" s="339">
        <f t="shared" si="22"/>
        <v>107</v>
      </c>
      <c r="I24" s="339">
        <f t="shared" si="28"/>
        <v>94</v>
      </c>
      <c r="J24" s="339">
        <v>55</v>
      </c>
      <c r="K24" s="339">
        <v>39</v>
      </c>
      <c r="L24" s="339">
        <f t="shared" si="29"/>
        <v>123</v>
      </c>
      <c r="M24" s="339">
        <v>78</v>
      </c>
      <c r="N24" s="339">
        <v>45</v>
      </c>
      <c r="O24" s="339">
        <f t="shared" si="30"/>
        <v>51</v>
      </c>
      <c r="P24" s="339">
        <v>28</v>
      </c>
      <c r="Q24" s="339">
        <v>23</v>
      </c>
      <c r="R24" s="339">
        <f>+U24+Z24+AC24</f>
        <v>928</v>
      </c>
      <c r="S24" s="339">
        <f t="shared" si="23"/>
        <v>563</v>
      </c>
      <c r="T24" s="339">
        <f t="shared" si="24"/>
        <v>365</v>
      </c>
      <c r="U24" s="339">
        <f t="shared" si="32"/>
        <v>593</v>
      </c>
      <c r="V24" s="339">
        <v>324</v>
      </c>
      <c r="W24" s="340">
        <v>269</v>
      </c>
      <c r="X24" s="221" t="s">
        <v>39</v>
      </c>
      <c r="Y24" s="333">
        <v>7</v>
      </c>
      <c r="Z24" s="340">
        <f t="shared" si="33"/>
        <v>176</v>
      </c>
      <c r="AA24" s="340">
        <v>137</v>
      </c>
      <c r="AB24" s="340">
        <v>39</v>
      </c>
      <c r="AC24" s="341">
        <f t="shared" si="34"/>
        <v>159</v>
      </c>
      <c r="AD24" s="341">
        <v>102</v>
      </c>
      <c r="AE24" s="341">
        <v>57</v>
      </c>
      <c r="AF24" s="342">
        <f t="shared" si="35"/>
        <v>15</v>
      </c>
      <c r="AG24" s="342">
        <v>15</v>
      </c>
      <c r="AH24" s="342">
        <v>0</v>
      </c>
      <c r="AI24" s="343">
        <v>1196</v>
      </c>
      <c r="AJ24" s="343">
        <v>15</v>
      </c>
      <c r="AK24" s="343">
        <v>0</v>
      </c>
      <c r="AL24" s="343">
        <v>0</v>
      </c>
      <c r="AM24" s="343">
        <f t="shared" si="36"/>
        <v>678</v>
      </c>
      <c r="AN24" s="344">
        <v>41</v>
      </c>
      <c r="AO24" s="344">
        <v>51</v>
      </c>
      <c r="AP24" s="343">
        <v>159</v>
      </c>
      <c r="AQ24" s="343">
        <v>412</v>
      </c>
      <c r="AR24" s="343">
        <v>15</v>
      </c>
      <c r="AU24" s="539">
        <f t="shared" si="7"/>
        <v>0</v>
      </c>
      <c r="AV24" s="539">
        <f t="shared" si="8"/>
        <v>0</v>
      </c>
      <c r="AW24" s="539">
        <f t="shared" si="9"/>
        <v>0</v>
      </c>
      <c r="AX24" s="539">
        <f t="shared" si="10"/>
        <v>0</v>
      </c>
      <c r="AY24" s="539">
        <f t="shared" si="11"/>
        <v>0</v>
      </c>
      <c r="AZ24" s="539">
        <f t="shared" si="12"/>
        <v>0</v>
      </c>
      <c r="BA24" s="539">
        <f t="shared" si="13"/>
        <v>0</v>
      </c>
      <c r="BB24" s="539">
        <f t="shared" si="14"/>
        <v>0</v>
      </c>
      <c r="BC24" s="539">
        <f t="shared" si="15"/>
        <v>0</v>
      </c>
      <c r="BD24" s="539">
        <f t="shared" si="16"/>
        <v>0</v>
      </c>
      <c r="BE24" s="539">
        <f t="shared" si="17"/>
        <v>0</v>
      </c>
      <c r="BF24" s="539">
        <f t="shared" si="18"/>
        <v>0</v>
      </c>
      <c r="BG24" s="539">
        <f t="shared" si="19"/>
        <v>0</v>
      </c>
      <c r="BH24" s="539">
        <f t="shared" si="20"/>
        <v>0</v>
      </c>
    </row>
    <row r="25" spans="1:60" s="47" customFormat="1" ht="12.75">
      <c r="A25" s="270" t="s">
        <v>40</v>
      </c>
      <c r="B25" s="333">
        <v>8</v>
      </c>
      <c r="C25" s="334">
        <f>SUM(C26:C31)</f>
        <v>6181</v>
      </c>
      <c r="D25" s="334">
        <f t="shared" ref="D25:W25" si="37">SUM(D26:D31)</f>
        <v>3584</v>
      </c>
      <c r="E25" s="334">
        <f t="shared" si="37"/>
        <v>2597</v>
      </c>
      <c r="F25" s="334">
        <f t="shared" si="37"/>
        <v>467</v>
      </c>
      <c r="G25" s="334">
        <f t="shared" si="37"/>
        <v>304</v>
      </c>
      <c r="H25" s="334">
        <f t="shared" si="37"/>
        <v>163</v>
      </c>
      <c r="I25" s="334">
        <f t="shared" si="37"/>
        <v>99</v>
      </c>
      <c r="J25" s="334">
        <f t="shared" si="37"/>
        <v>75</v>
      </c>
      <c r="K25" s="334">
        <f t="shared" si="37"/>
        <v>24</v>
      </c>
      <c r="L25" s="334">
        <f t="shared" si="37"/>
        <v>324</v>
      </c>
      <c r="M25" s="334">
        <f t="shared" si="37"/>
        <v>204</v>
      </c>
      <c r="N25" s="334">
        <f t="shared" si="37"/>
        <v>120</v>
      </c>
      <c r="O25" s="334">
        <f t="shared" si="37"/>
        <v>44</v>
      </c>
      <c r="P25" s="334">
        <f t="shared" si="37"/>
        <v>25</v>
      </c>
      <c r="Q25" s="334">
        <f t="shared" si="37"/>
        <v>19</v>
      </c>
      <c r="R25" s="334">
        <f t="shared" si="37"/>
        <v>5684</v>
      </c>
      <c r="S25" s="334">
        <f t="shared" si="37"/>
        <v>3268</v>
      </c>
      <c r="T25" s="334">
        <f t="shared" si="37"/>
        <v>2416</v>
      </c>
      <c r="U25" s="334">
        <f t="shared" si="37"/>
        <v>3778</v>
      </c>
      <c r="V25" s="334">
        <f t="shared" si="37"/>
        <v>1996</v>
      </c>
      <c r="W25" s="335">
        <f t="shared" si="37"/>
        <v>1782</v>
      </c>
      <c r="X25" s="270" t="s">
        <v>40</v>
      </c>
      <c r="Y25" s="472">
        <v>8</v>
      </c>
      <c r="Z25" s="334">
        <f>SUM(Z26:Z31)</f>
        <v>1098</v>
      </c>
      <c r="AA25" s="334">
        <f t="shared" ref="AA25:AR25" si="38">SUM(AA26:AA31)</f>
        <v>744</v>
      </c>
      <c r="AB25" s="334">
        <f t="shared" si="38"/>
        <v>354</v>
      </c>
      <c r="AC25" s="334">
        <f t="shared" si="38"/>
        <v>808</v>
      </c>
      <c r="AD25" s="334">
        <f t="shared" si="38"/>
        <v>528</v>
      </c>
      <c r="AE25" s="334">
        <f t="shared" si="38"/>
        <v>280</v>
      </c>
      <c r="AF25" s="334">
        <f t="shared" si="38"/>
        <v>30</v>
      </c>
      <c r="AG25" s="334">
        <f t="shared" si="38"/>
        <v>12</v>
      </c>
      <c r="AH25" s="334">
        <f t="shared" si="38"/>
        <v>18</v>
      </c>
      <c r="AI25" s="334">
        <f t="shared" si="38"/>
        <v>6098</v>
      </c>
      <c r="AJ25" s="334">
        <f t="shared" si="38"/>
        <v>0</v>
      </c>
      <c r="AK25" s="334">
        <f t="shared" si="38"/>
        <v>83</v>
      </c>
      <c r="AL25" s="334">
        <f t="shared" si="38"/>
        <v>0</v>
      </c>
      <c r="AM25" s="334">
        <f t="shared" si="38"/>
        <v>3601</v>
      </c>
      <c r="AN25" s="334">
        <f t="shared" si="38"/>
        <v>245</v>
      </c>
      <c r="AO25" s="334">
        <f t="shared" si="38"/>
        <v>44</v>
      </c>
      <c r="AP25" s="334">
        <f t="shared" si="38"/>
        <v>808</v>
      </c>
      <c r="AQ25" s="334">
        <f t="shared" si="38"/>
        <v>2474</v>
      </c>
      <c r="AR25" s="335">
        <f t="shared" si="38"/>
        <v>30</v>
      </c>
      <c r="AU25" s="539">
        <f t="shared" si="7"/>
        <v>0</v>
      </c>
      <c r="AV25" s="539">
        <f t="shared" si="8"/>
        <v>0</v>
      </c>
      <c r="AW25" s="539">
        <f t="shared" si="9"/>
        <v>0</v>
      </c>
      <c r="AX25" s="539">
        <f t="shared" si="10"/>
        <v>0</v>
      </c>
      <c r="AY25" s="539">
        <f t="shared" si="11"/>
        <v>0</v>
      </c>
      <c r="AZ25" s="539">
        <f t="shared" si="12"/>
        <v>0</v>
      </c>
      <c r="BA25" s="539">
        <f t="shared" si="13"/>
        <v>0</v>
      </c>
      <c r="BB25" s="539">
        <f t="shared" si="14"/>
        <v>0</v>
      </c>
      <c r="BC25" s="539">
        <f t="shared" si="15"/>
        <v>0</v>
      </c>
      <c r="BD25" s="539">
        <f t="shared" si="16"/>
        <v>0</v>
      </c>
      <c r="BE25" s="539">
        <f t="shared" si="17"/>
        <v>0</v>
      </c>
      <c r="BF25" s="539">
        <f t="shared" si="18"/>
        <v>0</v>
      </c>
      <c r="BG25" s="539">
        <f t="shared" si="19"/>
        <v>0</v>
      </c>
      <c r="BH25" s="539">
        <f t="shared" si="20"/>
        <v>0</v>
      </c>
    </row>
    <row r="26" spans="1:60" s="47" customFormat="1" ht="12.75">
      <c r="A26" s="221" t="s">
        <v>41</v>
      </c>
      <c r="B26" s="333">
        <v>9</v>
      </c>
      <c r="C26" s="336">
        <f>+D26+E26</f>
        <v>1439</v>
      </c>
      <c r="D26" s="338">
        <f>+G26+S26+AG26</f>
        <v>764</v>
      </c>
      <c r="E26" s="338">
        <f>+H26+T26+AH26</f>
        <v>675</v>
      </c>
      <c r="F26" s="339">
        <f>+I26+L26+O26</f>
        <v>136</v>
      </c>
      <c r="G26" s="339">
        <f>+J26+M26+P26</f>
        <v>90</v>
      </c>
      <c r="H26" s="339">
        <f>+K26+N26+Q26</f>
        <v>46</v>
      </c>
      <c r="I26" s="339">
        <f>+J26+K26</f>
        <v>25</v>
      </c>
      <c r="J26" s="339">
        <v>21</v>
      </c>
      <c r="K26" s="339">
        <v>4</v>
      </c>
      <c r="L26" s="339">
        <f>+M26+N26</f>
        <v>86</v>
      </c>
      <c r="M26" s="339">
        <v>53</v>
      </c>
      <c r="N26" s="339">
        <v>33</v>
      </c>
      <c r="O26" s="339">
        <f>+P26+Q26</f>
        <v>25</v>
      </c>
      <c r="P26" s="339">
        <v>16</v>
      </c>
      <c r="Q26" s="339">
        <v>9</v>
      </c>
      <c r="R26" s="339">
        <f>+U26+Z26+AC26</f>
        <v>1273</v>
      </c>
      <c r="S26" s="339">
        <f>+V26+AA26+AD26</f>
        <v>662</v>
      </c>
      <c r="T26" s="339">
        <f>+W26+AB26+AE26</f>
        <v>611</v>
      </c>
      <c r="U26" s="339">
        <f>+V26+W26</f>
        <v>1110</v>
      </c>
      <c r="V26" s="339">
        <v>547</v>
      </c>
      <c r="W26" s="340">
        <v>563</v>
      </c>
      <c r="X26" s="221" t="s">
        <v>41</v>
      </c>
      <c r="Y26" s="333">
        <v>9</v>
      </c>
      <c r="Z26" s="340">
        <f>+AA26+AB26</f>
        <v>103</v>
      </c>
      <c r="AA26" s="340">
        <v>81</v>
      </c>
      <c r="AB26" s="340">
        <v>22</v>
      </c>
      <c r="AC26" s="341">
        <f>+AD26+AE26</f>
        <v>60</v>
      </c>
      <c r="AD26" s="341">
        <v>34</v>
      </c>
      <c r="AE26" s="341">
        <v>26</v>
      </c>
      <c r="AF26" s="342">
        <f>+AG26+AH26</f>
        <v>30</v>
      </c>
      <c r="AG26" s="342">
        <v>12</v>
      </c>
      <c r="AH26" s="342">
        <v>18</v>
      </c>
      <c r="AI26" s="343">
        <v>1439</v>
      </c>
      <c r="AJ26" s="343">
        <v>0</v>
      </c>
      <c r="AK26" s="343">
        <v>0</v>
      </c>
      <c r="AL26" s="343">
        <v>0</v>
      </c>
      <c r="AM26" s="343">
        <f>+AN26+AO26+AP26+AQ26+AR26</f>
        <v>1152</v>
      </c>
      <c r="AN26" s="344">
        <v>60</v>
      </c>
      <c r="AO26" s="344">
        <v>25</v>
      </c>
      <c r="AP26" s="343">
        <v>60</v>
      </c>
      <c r="AQ26" s="343">
        <v>977</v>
      </c>
      <c r="AR26" s="343">
        <v>30</v>
      </c>
      <c r="AU26" s="539">
        <f t="shared" si="7"/>
        <v>0</v>
      </c>
      <c r="AV26" s="539">
        <f t="shared" si="8"/>
        <v>0</v>
      </c>
      <c r="AW26" s="539">
        <f t="shared" si="9"/>
        <v>0</v>
      </c>
      <c r="AX26" s="539">
        <f t="shared" si="10"/>
        <v>0</v>
      </c>
      <c r="AY26" s="539">
        <f t="shared" si="11"/>
        <v>0</v>
      </c>
      <c r="AZ26" s="539">
        <f t="shared" si="12"/>
        <v>0</v>
      </c>
      <c r="BA26" s="539">
        <f t="shared" si="13"/>
        <v>0</v>
      </c>
      <c r="BB26" s="539">
        <f t="shared" si="14"/>
        <v>0</v>
      </c>
      <c r="BC26" s="539">
        <f t="shared" si="15"/>
        <v>0</v>
      </c>
      <c r="BD26" s="539">
        <f t="shared" si="16"/>
        <v>0</v>
      </c>
      <c r="BE26" s="539">
        <f t="shared" si="17"/>
        <v>0</v>
      </c>
      <c r="BF26" s="539">
        <f t="shared" si="18"/>
        <v>0</v>
      </c>
      <c r="BG26" s="539">
        <f t="shared" si="19"/>
        <v>0</v>
      </c>
      <c r="BH26" s="539">
        <f t="shared" si="20"/>
        <v>0</v>
      </c>
    </row>
    <row r="27" spans="1:60" s="47" customFormat="1" ht="12.75">
      <c r="A27" s="221" t="s">
        <v>42</v>
      </c>
      <c r="B27" s="333">
        <v>10</v>
      </c>
      <c r="C27" s="336">
        <f t="shared" ref="C27:C30" si="39">+D27+E27</f>
        <v>1216</v>
      </c>
      <c r="D27" s="338">
        <f t="shared" ref="D27:E30" si="40">+G27+S27+AG27</f>
        <v>645</v>
      </c>
      <c r="E27" s="338">
        <f t="shared" si="40"/>
        <v>571</v>
      </c>
      <c r="F27" s="339">
        <f>+I27+L27+O27</f>
        <v>124</v>
      </c>
      <c r="G27" s="339">
        <f t="shared" ref="G27:G31" si="41">+J27+M27+P27</f>
        <v>86</v>
      </c>
      <c r="H27" s="339">
        <f t="shared" ref="H27:H31" si="42">+K27+N27+Q27</f>
        <v>38</v>
      </c>
      <c r="I27" s="339">
        <f t="shared" ref="I27:I30" si="43">+J27+K27</f>
        <v>15</v>
      </c>
      <c r="J27" s="339">
        <v>11</v>
      </c>
      <c r="K27" s="339">
        <v>4</v>
      </c>
      <c r="L27" s="339">
        <f t="shared" ref="L27:L30" si="44">+M27+N27</f>
        <v>109</v>
      </c>
      <c r="M27" s="339">
        <v>75</v>
      </c>
      <c r="N27" s="339">
        <v>34</v>
      </c>
      <c r="O27" s="339">
        <f t="shared" ref="O27:O30" si="45">+P27+Q27</f>
        <v>0</v>
      </c>
      <c r="P27" s="339">
        <v>0</v>
      </c>
      <c r="Q27" s="339">
        <v>0</v>
      </c>
      <c r="R27" s="339">
        <f t="shared" ref="R27:R31" si="46">+U27+Z27+AC27</f>
        <v>1092</v>
      </c>
      <c r="S27" s="339">
        <f t="shared" ref="S27:S31" si="47">+V27+AA27+AD27</f>
        <v>559</v>
      </c>
      <c r="T27" s="339">
        <f t="shared" ref="T27:T31" si="48">+W27+AB27+AE27</f>
        <v>533</v>
      </c>
      <c r="U27" s="339">
        <f t="shared" ref="U27:U30" si="49">+V27+W27</f>
        <v>683</v>
      </c>
      <c r="V27" s="339">
        <v>305</v>
      </c>
      <c r="W27" s="340">
        <v>378</v>
      </c>
      <c r="X27" s="221" t="s">
        <v>42</v>
      </c>
      <c r="Y27" s="333">
        <v>10</v>
      </c>
      <c r="Z27" s="340">
        <f t="shared" ref="Z27:Z30" si="50">+AA27+AB27</f>
        <v>236</v>
      </c>
      <c r="AA27" s="340">
        <v>149</v>
      </c>
      <c r="AB27" s="340">
        <v>87</v>
      </c>
      <c r="AC27" s="341">
        <f t="shared" ref="AC27:AC30" si="51">+AD27+AE27</f>
        <v>173</v>
      </c>
      <c r="AD27" s="341">
        <v>105</v>
      </c>
      <c r="AE27" s="341">
        <v>68</v>
      </c>
      <c r="AF27" s="342">
        <f t="shared" ref="AF27:AF30" si="52">+AG27+AH27</f>
        <v>0</v>
      </c>
      <c r="AG27" s="342">
        <v>0</v>
      </c>
      <c r="AH27" s="342">
        <v>0</v>
      </c>
      <c r="AI27" s="343">
        <v>1216</v>
      </c>
      <c r="AJ27" s="343">
        <v>0</v>
      </c>
      <c r="AK27" s="343">
        <v>0</v>
      </c>
      <c r="AL27" s="343">
        <v>0</v>
      </c>
      <c r="AM27" s="343">
        <f t="shared" ref="AM27:AM30" si="53">+AN27+AO27+AP27+AQ27+AR27</f>
        <v>711</v>
      </c>
      <c r="AN27" s="344">
        <v>80</v>
      </c>
      <c r="AO27" s="344">
        <v>0</v>
      </c>
      <c r="AP27" s="343">
        <v>173</v>
      </c>
      <c r="AQ27" s="343">
        <v>458</v>
      </c>
      <c r="AR27" s="343">
        <v>0</v>
      </c>
      <c r="AU27" s="539">
        <f t="shared" si="7"/>
        <v>0</v>
      </c>
      <c r="AV27" s="539">
        <f t="shared" si="8"/>
        <v>0</v>
      </c>
      <c r="AW27" s="539">
        <f t="shared" si="9"/>
        <v>0</v>
      </c>
      <c r="AX27" s="539">
        <f t="shared" si="10"/>
        <v>0</v>
      </c>
      <c r="AY27" s="539">
        <f t="shared" si="11"/>
        <v>0</v>
      </c>
      <c r="AZ27" s="539">
        <f t="shared" si="12"/>
        <v>0</v>
      </c>
      <c r="BA27" s="539">
        <f t="shared" si="13"/>
        <v>0</v>
      </c>
      <c r="BB27" s="539">
        <f t="shared" si="14"/>
        <v>0</v>
      </c>
      <c r="BC27" s="539">
        <f t="shared" si="15"/>
        <v>0</v>
      </c>
      <c r="BD27" s="539">
        <f t="shared" si="16"/>
        <v>0</v>
      </c>
      <c r="BE27" s="539">
        <f t="shared" si="17"/>
        <v>0</v>
      </c>
      <c r="BF27" s="539">
        <f t="shared" si="18"/>
        <v>0</v>
      </c>
      <c r="BG27" s="539">
        <f t="shared" si="19"/>
        <v>0</v>
      </c>
      <c r="BH27" s="539">
        <f t="shared" si="20"/>
        <v>0</v>
      </c>
    </row>
    <row r="28" spans="1:60" s="47" customFormat="1" ht="12.75">
      <c r="A28" s="221" t="s">
        <v>43</v>
      </c>
      <c r="B28" s="333">
        <v>11</v>
      </c>
      <c r="C28" s="336">
        <f t="shared" si="39"/>
        <v>552</v>
      </c>
      <c r="D28" s="338">
        <f t="shared" si="40"/>
        <v>311</v>
      </c>
      <c r="E28" s="338">
        <f t="shared" si="40"/>
        <v>241</v>
      </c>
      <c r="F28" s="339">
        <f t="shared" ref="F28:F30" si="54">+I28+L28+O28</f>
        <v>59</v>
      </c>
      <c r="G28" s="339">
        <f t="shared" si="41"/>
        <v>43</v>
      </c>
      <c r="H28" s="339">
        <f t="shared" si="42"/>
        <v>16</v>
      </c>
      <c r="I28" s="339">
        <f t="shared" si="43"/>
        <v>59</v>
      </c>
      <c r="J28" s="339">
        <v>43</v>
      </c>
      <c r="K28" s="339">
        <v>16</v>
      </c>
      <c r="L28" s="339">
        <f t="shared" si="44"/>
        <v>0</v>
      </c>
      <c r="M28" s="339">
        <v>0</v>
      </c>
      <c r="N28" s="339">
        <v>0</v>
      </c>
      <c r="O28" s="339">
        <f t="shared" si="45"/>
        <v>0</v>
      </c>
      <c r="P28" s="339">
        <v>0</v>
      </c>
      <c r="Q28" s="339">
        <v>0</v>
      </c>
      <c r="R28" s="339">
        <f t="shared" si="46"/>
        <v>493</v>
      </c>
      <c r="S28" s="339">
        <f t="shared" si="47"/>
        <v>268</v>
      </c>
      <c r="T28" s="339">
        <f t="shared" si="48"/>
        <v>225</v>
      </c>
      <c r="U28" s="339">
        <f t="shared" si="49"/>
        <v>383</v>
      </c>
      <c r="V28" s="339">
        <v>183</v>
      </c>
      <c r="W28" s="340">
        <v>200</v>
      </c>
      <c r="X28" s="221" t="s">
        <v>43</v>
      </c>
      <c r="Y28" s="333">
        <v>11</v>
      </c>
      <c r="Z28" s="340">
        <f t="shared" si="50"/>
        <v>60</v>
      </c>
      <c r="AA28" s="340">
        <v>49</v>
      </c>
      <c r="AB28" s="340">
        <v>11</v>
      </c>
      <c r="AC28" s="341">
        <f t="shared" si="51"/>
        <v>50</v>
      </c>
      <c r="AD28" s="341">
        <v>36</v>
      </c>
      <c r="AE28" s="341">
        <v>14</v>
      </c>
      <c r="AF28" s="342">
        <f t="shared" si="52"/>
        <v>0</v>
      </c>
      <c r="AG28" s="342">
        <v>0</v>
      </c>
      <c r="AH28" s="342">
        <v>0</v>
      </c>
      <c r="AI28" s="343">
        <v>552</v>
      </c>
      <c r="AJ28" s="343">
        <v>0</v>
      </c>
      <c r="AK28" s="343">
        <v>0</v>
      </c>
      <c r="AL28" s="343">
        <v>0</v>
      </c>
      <c r="AM28" s="343">
        <f t="shared" si="53"/>
        <v>371</v>
      </c>
      <c r="AN28" s="344">
        <v>0</v>
      </c>
      <c r="AO28" s="344">
        <v>0</v>
      </c>
      <c r="AP28" s="343">
        <v>50</v>
      </c>
      <c r="AQ28" s="343">
        <v>321</v>
      </c>
      <c r="AR28" s="343">
        <v>0</v>
      </c>
      <c r="AU28" s="539">
        <f t="shared" si="7"/>
        <v>0</v>
      </c>
      <c r="AV28" s="539">
        <f t="shared" si="8"/>
        <v>0</v>
      </c>
      <c r="AW28" s="539">
        <f t="shared" si="9"/>
        <v>0</v>
      </c>
      <c r="AX28" s="539">
        <f t="shared" si="10"/>
        <v>0</v>
      </c>
      <c r="AY28" s="539">
        <f t="shared" si="11"/>
        <v>0</v>
      </c>
      <c r="AZ28" s="539">
        <f t="shared" si="12"/>
        <v>0</v>
      </c>
      <c r="BA28" s="539">
        <f t="shared" si="13"/>
        <v>0</v>
      </c>
      <c r="BB28" s="539">
        <f t="shared" si="14"/>
        <v>0</v>
      </c>
      <c r="BC28" s="539">
        <f t="shared" si="15"/>
        <v>0</v>
      </c>
      <c r="BD28" s="539">
        <f t="shared" si="16"/>
        <v>0</v>
      </c>
      <c r="BE28" s="539">
        <f t="shared" si="17"/>
        <v>0</v>
      </c>
      <c r="BF28" s="539">
        <f t="shared" si="18"/>
        <v>0</v>
      </c>
      <c r="BG28" s="539">
        <f t="shared" si="19"/>
        <v>0</v>
      </c>
      <c r="BH28" s="539">
        <f t="shared" si="20"/>
        <v>0</v>
      </c>
    </row>
    <row r="29" spans="1:60" s="47" customFormat="1" ht="12.75">
      <c r="A29" s="221" t="s">
        <v>44</v>
      </c>
      <c r="B29" s="333">
        <v>12</v>
      </c>
      <c r="C29" s="336">
        <f t="shared" si="39"/>
        <v>1194</v>
      </c>
      <c r="D29" s="338">
        <f t="shared" si="40"/>
        <v>767</v>
      </c>
      <c r="E29" s="338">
        <f t="shared" si="40"/>
        <v>427</v>
      </c>
      <c r="F29" s="339">
        <f t="shared" si="54"/>
        <v>26</v>
      </c>
      <c r="G29" s="339">
        <f t="shared" si="41"/>
        <v>15</v>
      </c>
      <c r="H29" s="339">
        <f t="shared" si="42"/>
        <v>11</v>
      </c>
      <c r="I29" s="339">
        <f t="shared" si="43"/>
        <v>0</v>
      </c>
      <c r="J29" s="339">
        <v>0</v>
      </c>
      <c r="K29" s="339">
        <v>0</v>
      </c>
      <c r="L29" s="339">
        <f t="shared" si="44"/>
        <v>15</v>
      </c>
      <c r="M29" s="339">
        <v>9</v>
      </c>
      <c r="N29" s="339">
        <v>6</v>
      </c>
      <c r="O29" s="339">
        <f t="shared" si="45"/>
        <v>11</v>
      </c>
      <c r="P29" s="339">
        <v>6</v>
      </c>
      <c r="Q29" s="339">
        <v>5</v>
      </c>
      <c r="R29" s="339">
        <f t="shared" si="46"/>
        <v>1168</v>
      </c>
      <c r="S29" s="339">
        <f t="shared" si="47"/>
        <v>752</v>
      </c>
      <c r="T29" s="339">
        <f t="shared" si="48"/>
        <v>416</v>
      </c>
      <c r="U29" s="339">
        <f t="shared" si="49"/>
        <v>605</v>
      </c>
      <c r="V29" s="339">
        <v>350</v>
      </c>
      <c r="W29" s="340">
        <v>255</v>
      </c>
      <c r="X29" s="221" t="s">
        <v>44</v>
      </c>
      <c r="Y29" s="333">
        <v>12</v>
      </c>
      <c r="Z29" s="340">
        <f t="shared" si="50"/>
        <v>300</v>
      </c>
      <c r="AA29" s="340">
        <v>218</v>
      </c>
      <c r="AB29" s="340">
        <v>82</v>
      </c>
      <c r="AC29" s="341">
        <f t="shared" si="51"/>
        <v>263</v>
      </c>
      <c r="AD29" s="341">
        <v>184</v>
      </c>
      <c r="AE29" s="341">
        <v>79</v>
      </c>
      <c r="AF29" s="342">
        <f t="shared" si="52"/>
        <v>0</v>
      </c>
      <c r="AG29" s="342">
        <v>0</v>
      </c>
      <c r="AH29" s="342">
        <v>0</v>
      </c>
      <c r="AI29" s="343">
        <v>1168</v>
      </c>
      <c r="AJ29" s="343">
        <v>0</v>
      </c>
      <c r="AK29" s="343">
        <v>26</v>
      </c>
      <c r="AL29" s="343">
        <v>0</v>
      </c>
      <c r="AM29" s="343">
        <f t="shared" si="53"/>
        <v>481</v>
      </c>
      <c r="AN29" s="344">
        <v>0</v>
      </c>
      <c r="AO29" s="344">
        <v>11</v>
      </c>
      <c r="AP29" s="343">
        <v>263</v>
      </c>
      <c r="AQ29" s="343">
        <v>207</v>
      </c>
      <c r="AR29" s="343">
        <v>0</v>
      </c>
      <c r="AU29" s="539">
        <f t="shared" si="7"/>
        <v>0</v>
      </c>
      <c r="AV29" s="539">
        <f t="shared" si="8"/>
        <v>0</v>
      </c>
      <c r="AW29" s="539">
        <f t="shared" si="9"/>
        <v>0</v>
      </c>
      <c r="AX29" s="539">
        <f t="shared" si="10"/>
        <v>0</v>
      </c>
      <c r="AY29" s="539">
        <f t="shared" si="11"/>
        <v>0</v>
      </c>
      <c r="AZ29" s="539">
        <f t="shared" si="12"/>
        <v>0</v>
      </c>
      <c r="BA29" s="539">
        <f t="shared" si="13"/>
        <v>0</v>
      </c>
      <c r="BB29" s="539">
        <f t="shared" si="14"/>
        <v>0</v>
      </c>
      <c r="BC29" s="539">
        <f t="shared" si="15"/>
        <v>0</v>
      </c>
      <c r="BD29" s="539">
        <f t="shared" si="16"/>
        <v>0</v>
      </c>
      <c r="BE29" s="539">
        <f t="shared" si="17"/>
        <v>0</v>
      </c>
      <c r="BF29" s="539">
        <f t="shared" si="18"/>
        <v>0</v>
      </c>
      <c r="BG29" s="539">
        <f t="shared" si="19"/>
        <v>0</v>
      </c>
      <c r="BH29" s="539">
        <f t="shared" si="20"/>
        <v>0</v>
      </c>
    </row>
    <row r="30" spans="1:60" s="47" customFormat="1" ht="12.75">
      <c r="A30" s="221" t="s">
        <v>45</v>
      </c>
      <c r="B30" s="333">
        <v>13</v>
      </c>
      <c r="C30" s="336">
        <f t="shared" si="39"/>
        <v>1138</v>
      </c>
      <c r="D30" s="338">
        <f t="shared" si="40"/>
        <v>688</v>
      </c>
      <c r="E30" s="338">
        <f t="shared" si="40"/>
        <v>450</v>
      </c>
      <c r="F30" s="339">
        <f t="shared" si="54"/>
        <v>57</v>
      </c>
      <c r="G30" s="339">
        <f t="shared" si="41"/>
        <v>26</v>
      </c>
      <c r="H30" s="339">
        <f t="shared" si="42"/>
        <v>31</v>
      </c>
      <c r="I30" s="339">
        <f t="shared" si="43"/>
        <v>0</v>
      </c>
      <c r="J30" s="339">
        <v>0</v>
      </c>
      <c r="K30" s="339">
        <v>0</v>
      </c>
      <c r="L30" s="339">
        <f t="shared" si="44"/>
        <v>57</v>
      </c>
      <c r="M30" s="339">
        <v>26</v>
      </c>
      <c r="N30" s="339">
        <v>31</v>
      </c>
      <c r="O30" s="339">
        <f t="shared" si="45"/>
        <v>0</v>
      </c>
      <c r="P30" s="339">
        <v>0</v>
      </c>
      <c r="Q30" s="339">
        <v>0</v>
      </c>
      <c r="R30" s="339">
        <f t="shared" si="46"/>
        <v>1081</v>
      </c>
      <c r="S30" s="339">
        <f t="shared" si="47"/>
        <v>662</v>
      </c>
      <c r="T30" s="339">
        <f t="shared" si="48"/>
        <v>419</v>
      </c>
      <c r="U30" s="339">
        <f t="shared" si="49"/>
        <v>689</v>
      </c>
      <c r="V30" s="339">
        <v>418</v>
      </c>
      <c r="W30" s="340">
        <v>271</v>
      </c>
      <c r="X30" s="221" t="s">
        <v>45</v>
      </c>
      <c r="Y30" s="333">
        <v>13</v>
      </c>
      <c r="Z30" s="340">
        <f t="shared" si="50"/>
        <v>240</v>
      </c>
      <c r="AA30" s="340">
        <v>144</v>
      </c>
      <c r="AB30" s="340">
        <v>96</v>
      </c>
      <c r="AC30" s="341">
        <f t="shared" si="51"/>
        <v>152</v>
      </c>
      <c r="AD30" s="341">
        <v>100</v>
      </c>
      <c r="AE30" s="341">
        <v>52</v>
      </c>
      <c r="AF30" s="342">
        <f t="shared" si="52"/>
        <v>0</v>
      </c>
      <c r="AG30" s="342">
        <v>0</v>
      </c>
      <c r="AH30" s="342">
        <v>0</v>
      </c>
      <c r="AI30" s="343">
        <v>1081</v>
      </c>
      <c r="AJ30" s="343">
        <v>0</v>
      </c>
      <c r="AK30" s="343">
        <v>57</v>
      </c>
      <c r="AL30" s="343">
        <v>0</v>
      </c>
      <c r="AM30" s="343">
        <f t="shared" si="53"/>
        <v>589</v>
      </c>
      <c r="AN30" s="344">
        <v>57</v>
      </c>
      <c r="AO30" s="344">
        <v>0</v>
      </c>
      <c r="AP30" s="343">
        <v>152</v>
      </c>
      <c r="AQ30" s="343">
        <v>380</v>
      </c>
      <c r="AR30" s="343">
        <v>0</v>
      </c>
      <c r="AU30" s="539">
        <f t="shared" si="7"/>
        <v>0</v>
      </c>
      <c r="AV30" s="539">
        <f t="shared" si="8"/>
        <v>0</v>
      </c>
      <c r="AW30" s="539">
        <f t="shared" si="9"/>
        <v>0</v>
      </c>
      <c r="AX30" s="539">
        <f t="shared" si="10"/>
        <v>0</v>
      </c>
      <c r="AY30" s="539">
        <f t="shared" si="11"/>
        <v>0</v>
      </c>
      <c r="AZ30" s="539">
        <f t="shared" si="12"/>
        <v>0</v>
      </c>
      <c r="BA30" s="539">
        <f t="shared" si="13"/>
        <v>0</v>
      </c>
      <c r="BB30" s="539">
        <f t="shared" si="14"/>
        <v>0</v>
      </c>
      <c r="BC30" s="539">
        <f t="shared" si="15"/>
        <v>0</v>
      </c>
      <c r="BD30" s="539">
        <f t="shared" si="16"/>
        <v>0</v>
      </c>
      <c r="BE30" s="539">
        <f t="shared" si="17"/>
        <v>0</v>
      </c>
      <c r="BF30" s="539">
        <f t="shared" si="18"/>
        <v>0</v>
      </c>
      <c r="BG30" s="539">
        <f t="shared" si="19"/>
        <v>0</v>
      </c>
      <c r="BH30" s="539">
        <f t="shared" si="20"/>
        <v>0</v>
      </c>
    </row>
    <row r="31" spans="1:60" s="47" customFormat="1" ht="12.75">
      <c r="A31" s="221" t="s">
        <v>46</v>
      </c>
      <c r="B31" s="333">
        <v>14</v>
      </c>
      <c r="C31" s="336">
        <f>+D31+E31</f>
        <v>642</v>
      </c>
      <c r="D31" s="338">
        <f>+G31+S31+AG31</f>
        <v>409</v>
      </c>
      <c r="E31" s="338">
        <f>+H31+T31+AH31</f>
        <v>233</v>
      </c>
      <c r="F31" s="339">
        <f>+I31+L31+O31</f>
        <v>65</v>
      </c>
      <c r="G31" s="339">
        <f t="shared" si="41"/>
        <v>44</v>
      </c>
      <c r="H31" s="339">
        <f t="shared" si="42"/>
        <v>21</v>
      </c>
      <c r="I31" s="339">
        <f>+J31+K31</f>
        <v>0</v>
      </c>
      <c r="J31" s="339">
        <v>0</v>
      </c>
      <c r="K31" s="339">
        <v>0</v>
      </c>
      <c r="L31" s="339">
        <f>+M31+N31</f>
        <v>57</v>
      </c>
      <c r="M31" s="339">
        <v>41</v>
      </c>
      <c r="N31" s="339">
        <v>16</v>
      </c>
      <c r="O31" s="339">
        <f>+P31+Q31</f>
        <v>8</v>
      </c>
      <c r="P31" s="339">
        <v>3</v>
      </c>
      <c r="Q31" s="339">
        <v>5</v>
      </c>
      <c r="R31" s="339">
        <f t="shared" si="46"/>
        <v>577</v>
      </c>
      <c r="S31" s="339">
        <f t="shared" si="47"/>
        <v>365</v>
      </c>
      <c r="T31" s="339">
        <f t="shared" si="48"/>
        <v>212</v>
      </c>
      <c r="U31" s="339">
        <f>+V31+W31</f>
        <v>308</v>
      </c>
      <c r="V31" s="340">
        <v>193</v>
      </c>
      <c r="W31" s="339">
        <v>115</v>
      </c>
      <c r="X31" s="221" t="s">
        <v>46</v>
      </c>
      <c r="Y31" s="333">
        <v>14</v>
      </c>
      <c r="Z31" s="340">
        <f>+AA31+AB31</f>
        <v>159</v>
      </c>
      <c r="AA31" s="340">
        <v>103</v>
      </c>
      <c r="AB31" s="340">
        <v>56</v>
      </c>
      <c r="AC31" s="341">
        <f>+AD31+AE31</f>
        <v>110</v>
      </c>
      <c r="AD31" s="341">
        <v>69</v>
      </c>
      <c r="AE31" s="341">
        <v>41</v>
      </c>
      <c r="AF31" s="342">
        <f>+AG31+AH31</f>
        <v>0</v>
      </c>
      <c r="AG31" s="343">
        <v>0</v>
      </c>
      <c r="AH31" s="343">
        <v>0</v>
      </c>
      <c r="AI31" s="343">
        <v>642</v>
      </c>
      <c r="AJ31" s="343">
        <v>0</v>
      </c>
      <c r="AK31" s="343">
        <v>0</v>
      </c>
      <c r="AL31" s="343">
        <v>0</v>
      </c>
      <c r="AM31" s="343">
        <f>+AN31+AO31+AP31+AQ31+AR31</f>
        <v>297</v>
      </c>
      <c r="AN31" s="344">
        <v>48</v>
      </c>
      <c r="AO31" s="344">
        <v>8</v>
      </c>
      <c r="AP31" s="343">
        <v>110</v>
      </c>
      <c r="AQ31" s="343">
        <v>131</v>
      </c>
      <c r="AR31" s="343">
        <v>0</v>
      </c>
      <c r="AU31" s="539">
        <f t="shared" si="7"/>
        <v>0</v>
      </c>
      <c r="AV31" s="539">
        <f t="shared" si="8"/>
        <v>0</v>
      </c>
      <c r="AW31" s="539">
        <f t="shared" si="9"/>
        <v>0</v>
      </c>
      <c r="AX31" s="539">
        <f t="shared" si="10"/>
        <v>0</v>
      </c>
      <c r="AY31" s="539">
        <f t="shared" si="11"/>
        <v>0</v>
      </c>
      <c r="AZ31" s="539">
        <f t="shared" si="12"/>
        <v>0</v>
      </c>
      <c r="BA31" s="539">
        <f t="shared" si="13"/>
        <v>0</v>
      </c>
      <c r="BB31" s="539">
        <f t="shared" si="14"/>
        <v>0</v>
      </c>
      <c r="BC31" s="539">
        <f t="shared" si="15"/>
        <v>0</v>
      </c>
      <c r="BD31" s="539">
        <f t="shared" si="16"/>
        <v>0</v>
      </c>
      <c r="BE31" s="539">
        <f t="shared" si="17"/>
        <v>0</v>
      </c>
      <c r="BF31" s="539">
        <f t="shared" si="18"/>
        <v>0</v>
      </c>
      <c r="BG31" s="539">
        <f t="shared" si="19"/>
        <v>0</v>
      </c>
      <c r="BH31" s="539">
        <f t="shared" si="20"/>
        <v>0</v>
      </c>
    </row>
    <row r="32" spans="1:60" s="47" customFormat="1" ht="12.75">
      <c r="A32" s="270" t="s">
        <v>47</v>
      </c>
      <c r="B32" s="333">
        <v>15</v>
      </c>
      <c r="C32" s="334">
        <f>SUM(C33:C39)</f>
        <v>7597</v>
      </c>
      <c r="D32" s="334">
        <f t="shared" ref="D32:W32" si="55">SUM(D33:D39)</f>
        <v>5248</v>
      </c>
      <c r="E32" s="334">
        <f t="shared" si="55"/>
        <v>2349</v>
      </c>
      <c r="F32" s="334">
        <f t="shared" si="55"/>
        <v>932</v>
      </c>
      <c r="G32" s="334">
        <f t="shared" si="55"/>
        <v>623</v>
      </c>
      <c r="H32" s="334">
        <f t="shared" si="55"/>
        <v>309</v>
      </c>
      <c r="I32" s="334">
        <f t="shared" si="55"/>
        <v>221</v>
      </c>
      <c r="J32" s="334">
        <f t="shared" si="55"/>
        <v>141</v>
      </c>
      <c r="K32" s="334">
        <f t="shared" si="55"/>
        <v>80</v>
      </c>
      <c r="L32" s="334">
        <f t="shared" si="55"/>
        <v>629</v>
      </c>
      <c r="M32" s="334">
        <f t="shared" si="55"/>
        <v>427</v>
      </c>
      <c r="N32" s="334">
        <f t="shared" si="55"/>
        <v>202</v>
      </c>
      <c r="O32" s="334">
        <f t="shared" si="55"/>
        <v>82</v>
      </c>
      <c r="P32" s="334">
        <f t="shared" si="55"/>
        <v>55</v>
      </c>
      <c r="Q32" s="334">
        <f t="shared" si="55"/>
        <v>27</v>
      </c>
      <c r="R32" s="334">
        <f t="shared" si="55"/>
        <v>6634</v>
      </c>
      <c r="S32" s="334">
        <f t="shared" si="55"/>
        <v>4596</v>
      </c>
      <c r="T32" s="334">
        <f t="shared" si="55"/>
        <v>2038</v>
      </c>
      <c r="U32" s="334">
        <f t="shared" si="55"/>
        <v>3775</v>
      </c>
      <c r="V32" s="334">
        <f t="shared" si="55"/>
        <v>2474</v>
      </c>
      <c r="W32" s="335">
        <f t="shared" si="55"/>
        <v>1301</v>
      </c>
      <c r="X32" s="270" t="s">
        <v>47</v>
      </c>
      <c r="Y32" s="472">
        <v>15</v>
      </c>
      <c r="Z32" s="334">
        <f>SUM(Z33:Z39)</f>
        <v>1609</v>
      </c>
      <c r="AA32" s="334">
        <f t="shared" ref="AA32:AR32" si="56">SUM(AA33:AA39)</f>
        <v>1182</v>
      </c>
      <c r="AB32" s="334">
        <f t="shared" si="56"/>
        <v>427</v>
      </c>
      <c r="AC32" s="334">
        <f t="shared" si="56"/>
        <v>1250</v>
      </c>
      <c r="AD32" s="334">
        <f t="shared" si="56"/>
        <v>940</v>
      </c>
      <c r="AE32" s="334">
        <f t="shared" si="56"/>
        <v>310</v>
      </c>
      <c r="AF32" s="334">
        <f t="shared" si="56"/>
        <v>31</v>
      </c>
      <c r="AG32" s="334">
        <f t="shared" si="56"/>
        <v>29</v>
      </c>
      <c r="AH32" s="334">
        <f t="shared" si="56"/>
        <v>2</v>
      </c>
      <c r="AI32" s="334">
        <f t="shared" si="56"/>
        <v>7249</v>
      </c>
      <c r="AJ32" s="334">
        <f t="shared" si="56"/>
        <v>102</v>
      </c>
      <c r="AK32" s="334">
        <f t="shared" si="56"/>
        <v>246</v>
      </c>
      <c r="AL32" s="334">
        <f t="shared" si="56"/>
        <v>0</v>
      </c>
      <c r="AM32" s="334">
        <f t="shared" si="56"/>
        <v>3610</v>
      </c>
      <c r="AN32" s="334">
        <f t="shared" si="56"/>
        <v>486</v>
      </c>
      <c r="AO32" s="334">
        <f t="shared" si="56"/>
        <v>82</v>
      </c>
      <c r="AP32" s="334">
        <f t="shared" si="56"/>
        <v>1250</v>
      </c>
      <c r="AQ32" s="334">
        <f t="shared" si="56"/>
        <v>1761</v>
      </c>
      <c r="AR32" s="335">
        <f t="shared" si="56"/>
        <v>31</v>
      </c>
      <c r="AU32" s="539">
        <f t="shared" si="7"/>
        <v>0</v>
      </c>
      <c r="AV32" s="539">
        <f t="shared" si="8"/>
        <v>0</v>
      </c>
      <c r="AW32" s="539">
        <f t="shared" si="9"/>
        <v>0</v>
      </c>
      <c r="AX32" s="539">
        <f t="shared" si="10"/>
        <v>0</v>
      </c>
      <c r="AY32" s="539">
        <f t="shared" si="11"/>
        <v>0</v>
      </c>
      <c r="AZ32" s="539">
        <f t="shared" si="12"/>
        <v>0</v>
      </c>
      <c r="BA32" s="539">
        <f t="shared" si="13"/>
        <v>0</v>
      </c>
      <c r="BB32" s="539">
        <f t="shared" si="14"/>
        <v>0</v>
      </c>
      <c r="BC32" s="539">
        <f t="shared" si="15"/>
        <v>0</v>
      </c>
      <c r="BD32" s="539">
        <f t="shared" si="16"/>
        <v>0</v>
      </c>
      <c r="BE32" s="539">
        <f t="shared" si="17"/>
        <v>0</v>
      </c>
      <c r="BF32" s="539">
        <f t="shared" si="18"/>
        <v>0</v>
      </c>
      <c r="BG32" s="539">
        <f t="shared" si="19"/>
        <v>0</v>
      </c>
      <c r="BH32" s="539">
        <f t="shared" si="20"/>
        <v>0</v>
      </c>
    </row>
    <row r="33" spans="1:60" s="47" customFormat="1" ht="12.75">
      <c r="A33" s="221" t="s">
        <v>48</v>
      </c>
      <c r="B33" s="333">
        <v>16</v>
      </c>
      <c r="C33" s="336">
        <f>+D33+E33</f>
        <v>632</v>
      </c>
      <c r="D33" s="338">
        <f>+G33+S33+AG33</f>
        <v>504</v>
      </c>
      <c r="E33" s="338">
        <f>+H33+T33+AH33</f>
        <v>128</v>
      </c>
      <c r="F33" s="339">
        <f>+I33+L33+O33</f>
        <v>152</v>
      </c>
      <c r="G33" s="339">
        <f>+J33+M33+P33</f>
        <v>109</v>
      </c>
      <c r="H33" s="339">
        <f>+K33+N33+Q33</f>
        <v>43</v>
      </c>
      <c r="I33" s="339">
        <f>+J33+K33</f>
        <v>67</v>
      </c>
      <c r="J33" s="339">
        <v>48</v>
      </c>
      <c r="K33" s="339">
        <v>19</v>
      </c>
      <c r="L33" s="339">
        <f>+M33+N33</f>
        <v>56</v>
      </c>
      <c r="M33" s="339">
        <v>43</v>
      </c>
      <c r="N33" s="339">
        <v>13</v>
      </c>
      <c r="O33" s="339">
        <f>+P33+Q33</f>
        <v>29</v>
      </c>
      <c r="P33" s="339">
        <v>18</v>
      </c>
      <c r="Q33" s="339">
        <v>11</v>
      </c>
      <c r="R33" s="339">
        <f>+U33+Z33+AC33</f>
        <v>480</v>
      </c>
      <c r="S33" s="339">
        <f>+V33+AA33+AD33</f>
        <v>395</v>
      </c>
      <c r="T33" s="339">
        <f>+W33+AB33+AE33</f>
        <v>85</v>
      </c>
      <c r="U33" s="339">
        <f>+V33+W33</f>
        <v>294</v>
      </c>
      <c r="V33" s="340">
        <v>239</v>
      </c>
      <c r="W33" s="339">
        <v>55</v>
      </c>
      <c r="X33" s="221" t="s">
        <v>48</v>
      </c>
      <c r="Y33" s="333">
        <v>16</v>
      </c>
      <c r="Z33" s="340">
        <f>+AA33+AB33</f>
        <v>90</v>
      </c>
      <c r="AA33" s="340">
        <v>72</v>
      </c>
      <c r="AB33" s="340">
        <v>18</v>
      </c>
      <c r="AC33" s="341">
        <f>+AD33+AE33</f>
        <v>96</v>
      </c>
      <c r="AD33" s="341">
        <v>84</v>
      </c>
      <c r="AE33" s="341">
        <v>12</v>
      </c>
      <c r="AF33" s="342">
        <f>+AG33+AH33</f>
        <v>0</v>
      </c>
      <c r="AG33" s="343">
        <v>0</v>
      </c>
      <c r="AH33" s="343">
        <v>0</v>
      </c>
      <c r="AI33" s="343">
        <v>632</v>
      </c>
      <c r="AJ33" s="343">
        <v>0</v>
      </c>
      <c r="AK33" s="343">
        <v>0</v>
      </c>
      <c r="AL33" s="343">
        <v>0</v>
      </c>
      <c r="AM33" s="343">
        <f>+AN33+AO33+AP33+AQ33+AR33</f>
        <v>319</v>
      </c>
      <c r="AN33" s="344">
        <v>14</v>
      </c>
      <c r="AO33" s="344">
        <v>29</v>
      </c>
      <c r="AP33" s="343">
        <v>96</v>
      </c>
      <c r="AQ33" s="343">
        <v>180</v>
      </c>
      <c r="AR33" s="343">
        <v>0</v>
      </c>
      <c r="AU33" s="539">
        <f t="shared" si="7"/>
        <v>0</v>
      </c>
      <c r="AV33" s="539">
        <f t="shared" si="8"/>
        <v>0</v>
      </c>
      <c r="AW33" s="539">
        <f t="shared" si="9"/>
        <v>0</v>
      </c>
      <c r="AX33" s="539">
        <f t="shared" si="10"/>
        <v>0</v>
      </c>
      <c r="AY33" s="539">
        <f t="shared" si="11"/>
        <v>0</v>
      </c>
      <c r="AZ33" s="539">
        <f t="shared" si="12"/>
        <v>0</v>
      </c>
      <c r="BA33" s="539">
        <f t="shared" si="13"/>
        <v>0</v>
      </c>
      <c r="BB33" s="539">
        <f t="shared" si="14"/>
        <v>0</v>
      </c>
      <c r="BC33" s="539">
        <f t="shared" si="15"/>
        <v>0</v>
      </c>
      <c r="BD33" s="539">
        <f t="shared" si="16"/>
        <v>0</v>
      </c>
      <c r="BE33" s="539">
        <f t="shared" si="17"/>
        <v>0</v>
      </c>
      <c r="BF33" s="539">
        <f t="shared" si="18"/>
        <v>0</v>
      </c>
      <c r="BG33" s="539">
        <f t="shared" si="19"/>
        <v>0</v>
      </c>
      <c r="BH33" s="539">
        <f t="shared" si="20"/>
        <v>0</v>
      </c>
    </row>
    <row r="34" spans="1:60" s="47" customFormat="1" ht="12.75">
      <c r="A34" s="221" t="s">
        <v>49</v>
      </c>
      <c r="B34" s="333">
        <v>17</v>
      </c>
      <c r="C34" s="336">
        <f t="shared" ref="C34:C37" si="57">+D34+E34</f>
        <v>2208</v>
      </c>
      <c r="D34" s="338">
        <f t="shared" ref="D34:E37" si="58">+G34+S34+AG34</f>
        <v>1628</v>
      </c>
      <c r="E34" s="338">
        <f t="shared" si="58"/>
        <v>580</v>
      </c>
      <c r="F34" s="339">
        <f t="shared" ref="F34:F37" si="59">+I34+L34+O34</f>
        <v>477</v>
      </c>
      <c r="G34" s="339">
        <f t="shared" ref="G34:G38" si="60">+J34+M34+P34</f>
        <v>336</v>
      </c>
      <c r="H34" s="339">
        <f t="shared" ref="H34:H38" si="61">+K34+N34+Q34</f>
        <v>141</v>
      </c>
      <c r="I34" s="339">
        <f t="shared" ref="I34:I37" si="62">+J34+K34</f>
        <v>105</v>
      </c>
      <c r="J34" s="339">
        <v>68</v>
      </c>
      <c r="K34" s="339">
        <v>37</v>
      </c>
      <c r="L34" s="339">
        <f t="shared" ref="L34:L37" si="63">+M34+N34</f>
        <v>336</v>
      </c>
      <c r="M34" s="339">
        <v>240</v>
      </c>
      <c r="N34" s="339">
        <v>96</v>
      </c>
      <c r="O34" s="339">
        <f t="shared" ref="O34:O37" si="64">+P34+Q34</f>
        <v>36</v>
      </c>
      <c r="P34" s="339">
        <v>28</v>
      </c>
      <c r="Q34" s="339">
        <v>8</v>
      </c>
      <c r="R34" s="339">
        <f t="shared" ref="R34:R39" si="65">+U34+Z34+AC34</f>
        <v>1716</v>
      </c>
      <c r="S34" s="339">
        <f t="shared" ref="S34:S38" si="66">+V34+AA34+AD34</f>
        <v>1279</v>
      </c>
      <c r="T34" s="339">
        <f t="shared" ref="T34:T38" si="67">+W34+AB34+AE34</f>
        <v>437</v>
      </c>
      <c r="U34" s="339">
        <f t="shared" ref="U34:U37" si="68">+V34+W34</f>
        <v>767</v>
      </c>
      <c r="V34" s="340">
        <v>555</v>
      </c>
      <c r="W34" s="339">
        <v>212</v>
      </c>
      <c r="X34" s="221" t="s">
        <v>49</v>
      </c>
      <c r="Y34" s="333">
        <v>17</v>
      </c>
      <c r="Z34" s="340">
        <f t="shared" ref="Z34:Z37" si="69">+AA34+AB34</f>
        <v>520</v>
      </c>
      <c r="AA34" s="340">
        <v>389</v>
      </c>
      <c r="AB34" s="340">
        <v>131</v>
      </c>
      <c r="AC34" s="341">
        <f t="shared" ref="AC34:AC37" si="70">+AD34+AE34</f>
        <v>429</v>
      </c>
      <c r="AD34" s="341">
        <v>335</v>
      </c>
      <c r="AE34" s="341">
        <v>94</v>
      </c>
      <c r="AF34" s="342">
        <f t="shared" ref="AF34:AF37" si="71">+AG34+AH34</f>
        <v>15</v>
      </c>
      <c r="AG34" s="343">
        <v>13</v>
      </c>
      <c r="AH34" s="343">
        <v>2</v>
      </c>
      <c r="AI34" s="343">
        <v>2193</v>
      </c>
      <c r="AJ34" s="343">
        <v>15</v>
      </c>
      <c r="AK34" s="343">
        <v>0</v>
      </c>
      <c r="AL34" s="343">
        <v>0</v>
      </c>
      <c r="AM34" s="343">
        <f t="shared" ref="AM34:AM37" si="72">+AN34+AO34+AP34+AQ34+AR34</f>
        <v>859</v>
      </c>
      <c r="AN34" s="344">
        <v>278</v>
      </c>
      <c r="AO34" s="344">
        <v>36</v>
      </c>
      <c r="AP34" s="343">
        <v>429</v>
      </c>
      <c r="AQ34" s="343">
        <v>101</v>
      </c>
      <c r="AR34" s="343">
        <v>15</v>
      </c>
      <c r="AU34" s="539">
        <f t="shared" si="7"/>
        <v>0</v>
      </c>
      <c r="AV34" s="539">
        <f t="shared" si="8"/>
        <v>0</v>
      </c>
      <c r="AW34" s="539">
        <f t="shared" si="9"/>
        <v>0</v>
      </c>
      <c r="AX34" s="539">
        <f t="shared" si="10"/>
        <v>0</v>
      </c>
      <c r="AY34" s="539">
        <f t="shared" si="11"/>
        <v>0</v>
      </c>
      <c r="AZ34" s="539">
        <f t="shared" si="12"/>
        <v>0</v>
      </c>
      <c r="BA34" s="539">
        <f t="shared" si="13"/>
        <v>0</v>
      </c>
      <c r="BB34" s="539">
        <f t="shared" si="14"/>
        <v>0</v>
      </c>
      <c r="BC34" s="539">
        <f t="shared" si="15"/>
        <v>0</v>
      </c>
      <c r="BD34" s="539">
        <f t="shared" si="16"/>
        <v>0</v>
      </c>
      <c r="BE34" s="539">
        <f t="shared" si="17"/>
        <v>0</v>
      </c>
      <c r="BF34" s="539">
        <f t="shared" si="18"/>
        <v>0</v>
      </c>
      <c r="BG34" s="539">
        <f t="shared" si="19"/>
        <v>0</v>
      </c>
      <c r="BH34" s="539">
        <f t="shared" si="20"/>
        <v>0</v>
      </c>
    </row>
    <row r="35" spans="1:60" s="47" customFormat="1" ht="12.75">
      <c r="A35" s="221" t="s">
        <v>50</v>
      </c>
      <c r="B35" s="333">
        <v>18</v>
      </c>
      <c r="C35" s="336">
        <f t="shared" si="57"/>
        <v>783</v>
      </c>
      <c r="D35" s="338">
        <f t="shared" si="58"/>
        <v>507</v>
      </c>
      <c r="E35" s="338">
        <f t="shared" si="58"/>
        <v>276</v>
      </c>
      <c r="F35" s="339">
        <f t="shared" si="59"/>
        <v>23</v>
      </c>
      <c r="G35" s="339">
        <f t="shared" si="60"/>
        <v>18</v>
      </c>
      <c r="H35" s="339">
        <f t="shared" si="61"/>
        <v>5</v>
      </c>
      <c r="I35" s="339">
        <f t="shared" si="62"/>
        <v>0</v>
      </c>
      <c r="J35" s="339">
        <v>0</v>
      </c>
      <c r="K35" s="339">
        <v>0</v>
      </c>
      <c r="L35" s="339">
        <f t="shared" si="63"/>
        <v>23</v>
      </c>
      <c r="M35" s="339">
        <v>18</v>
      </c>
      <c r="N35" s="339">
        <v>5</v>
      </c>
      <c r="O35" s="339">
        <f t="shared" si="64"/>
        <v>0</v>
      </c>
      <c r="P35" s="339">
        <v>0</v>
      </c>
      <c r="Q35" s="339">
        <v>0</v>
      </c>
      <c r="R35" s="339">
        <f t="shared" si="65"/>
        <v>760</v>
      </c>
      <c r="S35" s="339">
        <f t="shared" si="66"/>
        <v>489</v>
      </c>
      <c r="T35" s="339">
        <f t="shared" si="67"/>
        <v>271</v>
      </c>
      <c r="U35" s="339">
        <f t="shared" si="68"/>
        <v>418</v>
      </c>
      <c r="V35" s="340">
        <v>263</v>
      </c>
      <c r="W35" s="339">
        <v>155</v>
      </c>
      <c r="X35" s="221" t="s">
        <v>50</v>
      </c>
      <c r="Y35" s="333">
        <v>18</v>
      </c>
      <c r="Z35" s="340">
        <f t="shared" si="69"/>
        <v>191</v>
      </c>
      <c r="AA35" s="340">
        <v>122</v>
      </c>
      <c r="AB35" s="340">
        <v>69</v>
      </c>
      <c r="AC35" s="341">
        <f t="shared" si="70"/>
        <v>151</v>
      </c>
      <c r="AD35" s="341">
        <v>104</v>
      </c>
      <c r="AE35" s="341">
        <v>47</v>
      </c>
      <c r="AF35" s="342">
        <f t="shared" si="71"/>
        <v>0</v>
      </c>
      <c r="AG35" s="343">
        <v>0</v>
      </c>
      <c r="AH35" s="343">
        <v>0</v>
      </c>
      <c r="AI35" s="343">
        <v>783</v>
      </c>
      <c r="AJ35" s="343">
        <v>0</v>
      </c>
      <c r="AK35" s="343">
        <v>0</v>
      </c>
      <c r="AL35" s="343">
        <v>0</v>
      </c>
      <c r="AM35" s="343">
        <f t="shared" si="72"/>
        <v>358</v>
      </c>
      <c r="AN35" s="344">
        <v>23</v>
      </c>
      <c r="AO35" s="344">
        <v>0</v>
      </c>
      <c r="AP35" s="343">
        <v>151</v>
      </c>
      <c r="AQ35" s="343">
        <v>184</v>
      </c>
      <c r="AR35" s="343">
        <v>0</v>
      </c>
      <c r="AU35" s="539">
        <f t="shared" si="7"/>
        <v>0</v>
      </c>
      <c r="AV35" s="539">
        <f t="shared" si="8"/>
        <v>0</v>
      </c>
      <c r="AW35" s="539">
        <f t="shared" si="9"/>
        <v>0</v>
      </c>
      <c r="AX35" s="539">
        <f t="shared" si="10"/>
        <v>0</v>
      </c>
      <c r="AY35" s="539">
        <f t="shared" si="11"/>
        <v>0</v>
      </c>
      <c r="AZ35" s="539">
        <f t="shared" si="12"/>
        <v>0</v>
      </c>
      <c r="BA35" s="539">
        <f t="shared" si="13"/>
        <v>0</v>
      </c>
      <c r="BB35" s="539">
        <f t="shared" si="14"/>
        <v>0</v>
      </c>
      <c r="BC35" s="539">
        <f t="shared" si="15"/>
        <v>0</v>
      </c>
      <c r="BD35" s="539">
        <f t="shared" si="16"/>
        <v>0</v>
      </c>
      <c r="BE35" s="539">
        <f t="shared" si="17"/>
        <v>0</v>
      </c>
      <c r="BF35" s="539">
        <f t="shared" si="18"/>
        <v>0</v>
      </c>
      <c r="BG35" s="539">
        <f t="shared" si="19"/>
        <v>0</v>
      </c>
      <c r="BH35" s="539">
        <f t="shared" si="20"/>
        <v>0</v>
      </c>
    </row>
    <row r="36" spans="1:60" s="47" customFormat="1" ht="12.75">
      <c r="A36" s="221" t="s">
        <v>51</v>
      </c>
      <c r="B36" s="333">
        <v>19</v>
      </c>
      <c r="C36" s="336">
        <f t="shared" si="57"/>
        <v>573</v>
      </c>
      <c r="D36" s="338">
        <f t="shared" si="58"/>
        <v>352</v>
      </c>
      <c r="E36" s="338">
        <f t="shared" si="58"/>
        <v>221</v>
      </c>
      <c r="F36" s="339">
        <f t="shared" si="59"/>
        <v>74</v>
      </c>
      <c r="G36" s="339">
        <f t="shared" si="60"/>
        <v>42</v>
      </c>
      <c r="H36" s="339">
        <f t="shared" si="61"/>
        <v>32</v>
      </c>
      <c r="I36" s="339">
        <f t="shared" si="62"/>
        <v>24</v>
      </c>
      <c r="J36" s="339">
        <v>10</v>
      </c>
      <c r="K36" s="339">
        <v>14</v>
      </c>
      <c r="L36" s="339">
        <f t="shared" si="63"/>
        <v>33</v>
      </c>
      <c r="M36" s="339">
        <v>23</v>
      </c>
      <c r="N36" s="339">
        <v>10</v>
      </c>
      <c r="O36" s="339">
        <f t="shared" si="64"/>
        <v>17</v>
      </c>
      <c r="P36" s="339">
        <v>9</v>
      </c>
      <c r="Q36" s="339">
        <v>8</v>
      </c>
      <c r="R36" s="339">
        <f t="shared" si="65"/>
        <v>483</v>
      </c>
      <c r="S36" s="339">
        <f t="shared" si="66"/>
        <v>294</v>
      </c>
      <c r="T36" s="339">
        <f t="shared" si="67"/>
        <v>189</v>
      </c>
      <c r="U36" s="339">
        <f t="shared" si="68"/>
        <v>275</v>
      </c>
      <c r="V36" s="340">
        <v>153</v>
      </c>
      <c r="W36" s="339">
        <v>122</v>
      </c>
      <c r="X36" s="221" t="s">
        <v>51</v>
      </c>
      <c r="Y36" s="333">
        <v>19</v>
      </c>
      <c r="Z36" s="340">
        <f t="shared" si="69"/>
        <v>114</v>
      </c>
      <c r="AA36" s="340">
        <v>74</v>
      </c>
      <c r="AB36" s="340">
        <v>40</v>
      </c>
      <c r="AC36" s="341">
        <f t="shared" si="70"/>
        <v>94</v>
      </c>
      <c r="AD36" s="341">
        <v>67</v>
      </c>
      <c r="AE36" s="341">
        <v>27</v>
      </c>
      <c r="AF36" s="342">
        <f t="shared" si="71"/>
        <v>16</v>
      </c>
      <c r="AG36" s="343">
        <v>16</v>
      </c>
      <c r="AH36" s="343">
        <v>0</v>
      </c>
      <c r="AI36" s="343">
        <v>557</v>
      </c>
      <c r="AJ36" s="343">
        <v>0</v>
      </c>
      <c r="AK36" s="343">
        <v>16</v>
      </c>
      <c r="AL36" s="343">
        <v>0</v>
      </c>
      <c r="AM36" s="343">
        <f t="shared" si="72"/>
        <v>266</v>
      </c>
      <c r="AN36" s="344">
        <v>6</v>
      </c>
      <c r="AO36" s="344">
        <v>17</v>
      </c>
      <c r="AP36" s="343">
        <v>94</v>
      </c>
      <c r="AQ36" s="343">
        <v>133</v>
      </c>
      <c r="AR36" s="343">
        <v>16</v>
      </c>
      <c r="AU36" s="539">
        <f t="shared" si="7"/>
        <v>0</v>
      </c>
      <c r="AV36" s="539">
        <f t="shared" si="8"/>
        <v>0</v>
      </c>
      <c r="AW36" s="539">
        <f t="shared" si="9"/>
        <v>0</v>
      </c>
      <c r="AX36" s="539">
        <f t="shared" si="10"/>
        <v>0</v>
      </c>
      <c r="AY36" s="539">
        <f t="shared" si="11"/>
        <v>0</v>
      </c>
      <c r="AZ36" s="539">
        <f t="shared" si="12"/>
        <v>0</v>
      </c>
      <c r="BA36" s="539">
        <f t="shared" si="13"/>
        <v>0</v>
      </c>
      <c r="BB36" s="539">
        <f t="shared" si="14"/>
        <v>0</v>
      </c>
      <c r="BC36" s="539">
        <f t="shared" si="15"/>
        <v>0</v>
      </c>
      <c r="BD36" s="539">
        <f t="shared" si="16"/>
        <v>0</v>
      </c>
      <c r="BE36" s="539">
        <f t="shared" si="17"/>
        <v>0</v>
      </c>
      <c r="BF36" s="539">
        <f t="shared" si="18"/>
        <v>0</v>
      </c>
      <c r="BG36" s="539">
        <f t="shared" si="19"/>
        <v>0</v>
      </c>
      <c r="BH36" s="539">
        <f t="shared" si="20"/>
        <v>0</v>
      </c>
    </row>
    <row r="37" spans="1:60" s="47" customFormat="1" ht="12.75">
      <c r="A37" s="221" t="s">
        <v>52</v>
      </c>
      <c r="B37" s="333">
        <v>20</v>
      </c>
      <c r="C37" s="336">
        <f t="shared" si="57"/>
        <v>1204</v>
      </c>
      <c r="D37" s="338">
        <f t="shared" si="58"/>
        <v>759</v>
      </c>
      <c r="E37" s="338">
        <f t="shared" si="58"/>
        <v>445</v>
      </c>
      <c r="F37" s="339">
        <f t="shared" si="59"/>
        <v>85</v>
      </c>
      <c r="G37" s="339">
        <f t="shared" si="60"/>
        <v>34</v>
      </c>
      <c r="H37" s="339">
        <f t="shared" si="61"/>
        <v>51</v>
      </c>
      <c r="I37" s="339">
        <f t="shared" si="62"/>
        <v>8</v>
      </c>
      <c r="J37" s="339">
        <v>3</v>
      </c>
      <c r="K37" s="339">
        <v>5</v>
      </c>
      <c r="L37" s="339">
        <f t="shared" si="63"/>
        <v>77</v>
      </c>
      <c r="M37" s="339">
        <v>31</v>
      </c>
      <c r="N37" s="339">
        <v>46</v>
      </c>
      <c r="O37" s="339">
        <f t="shared" si="64"/>
        <v>0</v>
      </c>
      <c r="P37" s="339">
        <v>0</v>
      </c>
      <c r="Q37" s="339">
        <v>0</v>
      </c>
      <c r="R37" s="339">
        <f t="shared" si="65"/>
        <v>1119</v>
      </c>
      <c r="S37" s="339">
        <f t="shared" si="66"/>
        <v>725</v>
      </c>
      <c r="T37" s="339">
        <f t="shared" si="67"/>
        <v>394</v>
      </c>
      <c r="U37" s="339">
        <f t="shared" si="68"/>
        <v>676</v>
      </c>
      <c r="V37" s="340">
        <v>410</v>
      </c>
      <c r="W37" s="339">
        <v>266</v>
      </c>
      <c r="X37" s="221" t="s">
        <v>52</v>
      </c>
      <c r="Y37" s="333">
        <v>20</v>
      </c>
      <c r="Z37" s="340">
        <f t="shared" si="69"/>
        <v>267</v>
      </c>
      <c r="AA37" s="340">
        <v>192</v>
      </c>
      <c r="AB37" s="340">
        <v>75</v>
      </c>
      <c r="AC37" s="341">
        <f t="shared" si="70"/>
        <v>176</v>
      </c>
      <c r="AD37" s="341">
        <v>123</v>
      </c>
      <c r="AE37" s="341">
        <v>53</v>
      </c>
      <c r="AF37" s="342">
        <f t="shared" si="71"/>
        <v>0</v>
      </c>
      <c r="AG37" s="343">
        <v>0</v>
      </c>
      <c r="AH37" s="343">
        <v>0</v>
      </c>
      <c r="AI37" s="343">
        <v>887</v>
      </c>
      <c r="AJ37" s="343">
        <v>87</v>
      </c>
      <c r="AK37" s="343">
        <v>230</v>
      </c>
      <c r="AL37" s="343">
        <v>0</v>
      </c>
      <c r="AM37" s="343">
        <f t="shared" si="72"/>
        <v>609</v>
      </c>
      <c r="AN37" s="344">
        <v>61</v>
      </c>
      <c r="AO37" s="344">
        <v>0</v>
      </c>
      <c r="AP37" s="343">
        <v>176</v>
      </c>
      <c r="AQ37" s="343">
        <v>372</v>
      </c>
      <c r="AR37" s="343">
        <v>0</v>
      </c>
      <c r="AU37" s="539">
        <f t="shared" si="7"/>
        <v>0</v>
      </c>
      <c r="AV37" s="539">
        <f t="shared" si="8"/>
        <v>0</v>
      </c>
      <c r="AW37" s="539">
        <f t="shared" si="9"/>
        <v>0</v>
      </c>
      <c r="AX37" s="539">
        <f t="shared" si="10"/>
        <v>0</v>
      </c>
      <c r="AY37" s="539">
        <f t="shared" si="11"/>
        <v>0</v>
      </c>
      <c r="AZ37" s="539">
        <f t="shared" si="12"/>
        <v>0</v>
      </c>
      <c r="BA37" s="539">
        <f t="shared" si="13"/>
        <v>0</v>
      </c>
      <c r="BB37" s="539">
        <f t="shared" si="14"/>
        <v>0</v>
      </c>
      <c r="BC37" s="539">
        <f t="shared" si="15"/>
        <v>0</v>
      </c>
      <c r="BD37" s="539">
        <f t="shared" si="16"/>
        <v>0</v>
      </c>
      <c r="BE37" s="539">
        <f t="shared" si="17"/>
        <v>0</v>
      </c>
      <c r="BF37" s="539">
        <f t="shared" si="18"/>
        <v>0</v>
      </c>
      <c r="BG37" s="539">
        <f t="shared" si="19"/>
        <v>0</v>
      </c>
      <c r="BH37" s="539">
        <f t="shared" si="20"/>
        <v>0</v>
      </c>
    </row>
    <row r="38" spans="1:60" s="47" customFormat="1" ht="12.75">
      <c r="A38" s="221" t="s">
        <v>53</v>
      </c>
      <c r="B38" s="333">
        <v>21</v>
      </c>
      <c r="C38" s="336">
        <f>+D38+E38</f>
        <v>720</v>
      </c>
      <c r="D38" s="338">
        <f>+G38+S38+AG38</f>
        <v>488</v>
      </c>
      <c r="E38" s="338">
        <f>+H38+T38+AH38</f>
        <v>232</v>
      </c>
      <c r="F38" s="339">
        <f>+I38+L38+O38</f>
        <v>55</v>
      </c>
      <c r="G38" s="339">
        <f t="shared" si="60"/>
        <v>31</v>
      </c>
      <c r="H38" s="339">
        <f t="shared" si="61"/>
        <v>24</v>
      </c>
      <c r="I38" s="339">
        <f>+J38+K38</f>
        <v>0</v>
      </c>
      <c r="J38" s="339">
        <v>0</v>
      </c>
      <c r="K38" s="339">
        <v>0</v>
      </c>
      <c r="L38" s="339">
        <f>+M38+N38</f>
        <v>55</v>
      </c>
      <c r="M38" s="339">
        <v>31</v>
      </c>
      <c r="N38" s="339">
        <v>24</v>
      </c>
      <c r="O38" s="339">
        <f>+P38+Q38</f>
        <v>0</v>
      </c>
      <c r="P38" s="339">
        <v>0</v>
      </c>
      <c r="Q38" s="339">
        <v>0</v>
      </c>
      <c r="R38" s="339">
        <f t="shared" si="65"/>
        <v>665</v>
      </c>
      <c r="S38" s="339">
        <f t="shared" si="66"/>
        <v>457</v>
      </c>
      <c r="T38" s="339">
        <f t="shared" si="67"/>
        <v>208</v>
      </c>
      <c r="U38" s="339">
        <f>+V38+W38</f>
        <v>455</v>
      </c>
      <c r="V38" s="340">
        <v>294</v>
      </c>
      <c r="W38" s="339">
        <v>161</v>
      </c>
      <c r="X38" s="221" t="s">
        <v>53</v>
      </c>
      <c r="Y38" s="333">
        <v>21</v>
      </c>
      <c r="Z38" s="340">
        <f>+AA38+AB38</f>
        <v>126</v>
      </c>
      <c r="AA38" s="340">
        <v>102</v>
      </c>
      <c r="AB38" s="340">
        <v>24</v>
      </c>
      <c r="AC38" s="341">
        <f>+AD38+AE38</f>
        <v>84</v>
      </c>
      <c r="AD38" s="341">
        <v>61</v>
      </c>
      <c r="AE38" s="341">
        <v>23</v>
      </c>
      <c r="AF38" s="342">
        <f>+AG38+AH38</f>
        <v>0</v>
      </c>
      <c r="AG38" s="343">
        <v>0</v>
      </c>
      <c r="AH38" s="343">
        <v>0</v>
      </c>
      <c r="AI38" s="343">
        <v>720</v>
      </c>
      <c r="AJ38" s="343">
        <v>0</v>
      </c>
      <c r="AK38" s="343">
        <v>0</v>
      </c>
      <c r="AL38" s="343">
        <v>0</v>
      </c>
      <c r="AM38" s="343">
        <f>+AN38+AO38+AP38+AQ38+AR38</f>
        <v>417</v>
      </c>
      <c r="AN38" s="344">
        <v>55</v>
      </c>
      <c r="AO38" s="344">
        <v>0</v>
      </c>
      <c r="AP38" s="343">
        <v>84</v>
      </c>
      <c r="AQ38" s="343">
        <v>278</v>
      </c>
      <c r="AR38" s="343">
        <v>0</v>
      </c>
      <c r="AU38" s="539">
        <f t="shared" si="7"/>
        <v>0</v>
      </c>
      <c r="AV38" s="539">
        <f t="shared" si="8"/>
        <v>0</v>
      </c>
      <c r="AW38" s="539">
        <f t="shared" si="9"/>
        <v>0</v>
      </c>
      <c r="AX38" s="539">
        <f t="shared" si="10"/>
        <v>0</v>
      </c>
      <c r="AY38" s="539">
        <f t="shared" si="11"/>
        <v>0</v>
      </c>
      <c r="AZ38" s="539">
        <f t="shared" si="12"/>
        <v>0</v>
      </c>
      <c r="BA38" s="539">
        <f t="shared" si="13"/>
        <v>0</v>
      </c>
      <c r="BB38" s="539">
        <f t="shared" si="14"/>
        <v>0</v>
      </c>
      <c r="BC38" s="539">
        <f t="shared" si="15"/>
        <v>0</v>
      </c>
      <c r="BD38" s="539">
        <f t="shared" si="16"/>
        <v>0</v>
      </c>
      <c r="BE38" s="539">
        <f t="shared" si="17"/>
        <v>0</v>
      </c>
      <c r="BF38" s="539">
        <f t="shared" si="18"/>
        <v>0</v>
      </c>
      <c r="BG38" s="539">
        <f t="shared" si="19"/>
        <v>0</v>
      </c>
      <c r="BH38" s="539">
        <f t="shared" si="20"/>
        <v>0</v>
      </c>
    </row>
    <row r="39" spans="1:60" s="47" customFormat="1" ht="12.75">
      <c r="A39" s="221" t="s">
        <v>54</v>
      </c>
      <c r="B39" s="333">
        <v>22</v>
      </c>
      <c r="C39" s="336">
        <f>+D39+E39</f>
        <v>1477</v>
      </c>
      <c r="D39" s="338">
        <f>+G39+S39+AG39</f>
        <v>1010</v>
      </c>
      <c r="E39" s="338">
        <f>+H39+T39+AH39</f>
        <v>467</v>
      </c>
      <c r="F39" s="339">
        <f>+I39+L39+O39</f>
        <v>66</v>
      </c>
      <c r="G39" s="339">
        <f t="shared" ref="G39" si="73">+J39+M39+P39</f>
        <v>53</v>
      </c>
      <c r="H39" s="339">
        <f t="shared" ref="H39" si="74">+K39+N39+Q39</f>
        <v>13</v>
      </c>
      <c r="I39" s="339">
        <f>+J39+K39</f>
        <v>17</v>
      </c>
      <c r="J39" s="339">
        <v>12</v>
      </c>
      <c r="K39" s="339">
        <v>5</v>
      </c>
      <c r="L39" s="339">
        <f>+M39+N39</f>
        <v>49</v>
      </c>
      <c r="M39" s="339">
        <v>41</v>
      </c>
      <c r="N39" s="339">
        <v>8</v>
      </c>
      <c r="O39" s="339">
        <f>+P39+Q39</f>
        <v>0</v>
      </c>
      <c r="P39" s="339">
        <v>0</v>
      </c>
      <c r="Q39" s="339">
        <v>0</v>
      </c>
      <c r="R39" s="339">
        <f t="shared" si="65"/>
        <v>1411</v>
      </c>
      <c r="S39" s="339">
        <f t="shared" ref="S39" si="75">+V39+AA39+AD39</f>
        <v>957</v>
      </c>
      <c r="T39" s="339">
        <f t="shared" ref="T39" si="76">+W39+AB39+AE39</f>
        <v>454</v>
      </c>
      <c r="U39" s="339">
        <f>+V39+W39</f>
        <v>890</v>
      </c>
      <c r="V39" s="340">
        <v>560</v>
      </c>
      <c r="W39" s="339">
        <v>330</v>
      </c>
      <c r="X39" s="221" t="s">
        <v>54</v>
      </c>
      <c r="Y39" s="333">
        <v>22</v>
      </c>
      <c r="Z39" s="340">
        <f>+AA39+AB39</f>
        <v>301</v>
      </c>
      <c r="AA39" s="340">
        <v>231</v>
      </c>
      <c r="AB39" s="340">
        <v>70</v>
      </c>
      <c r="AC39" s="341">
        <f>+AD39+AE39</f>
        <v>220</v>
      </c>
      <c r="AD39" s="341">
        <v>166</v>
      </c>
      <c r="AE39" s="341">
        <v>54</v>
      </c>
      <c r="AF39" s="342">
        <f>+AG39+AH39</f>
        <v>0</v>
      </c>
      <c r="AG39" s="343">
        <v>0</v>
      </c>
      <c r="AH39" s="343">
        <v>0</v>
      </c>
      <c r="AI39" s="343">
        <v>1477</v>
      </c>
      <c r="AJ39" s="343">
        <v>0</v>
      </c>
      <c r="AK39" s="343">
        <v>0</v>
      </c>
      <c r="AL39" s="343">
        <v>0</v>
      </c>
      <c r="AM39" s="343">
        <f>+AN39+AO39+AP39+AQ39+AR39</f>
        <v>782</v>
      </c>
      <c r="AN39" s="344">
        <v>49</v>
      </c>
      <c r="AO39" s="344">
        <v>0</v>
      </c>
      <c r="AP39" s="343">
        <v>220</v>
      </c>
      <c r="AQ39" s="343">
        <v>513</v>
      </c>
      <c r="AR39" s="343">
        <v>0</v>
      </c>
      <c r="AU39" s="539">
        <f t="shared" si="7"/>
        <v>0</v>
      </c>
      <c r="AV39" s="539">
        <f t="shared" si="8"/>
        <v>0</v>
      </c>
      <c r="AW39" s="539">
        <f t="shared" si="9"/>
        <v>0</v>
      </c>
      <c r="AX39" s="539">
        <f t="shared" si="10"/>
        <v>0</v>
      </c>
      <c r="AY39" s="539">
        <f t="shared" si="11"/>
        <v>0</v>
      </c>
      <c r="AZ39" s="539">
        <f t="shared" si="12"/>
        <v>0</v>
      </c>
      <c r="BA39" s="539">
        <f t="shared" si="13"/>
        <v>0</v>
      </c>
      <c r="BB39" s="539">
        <f t="shared" si="14"/>
        <v>0</v>
      </c>
      <c r="BC39" s="539">
        <f t="shared" si="15"/>
        <v>0</v>
      </c>
      <c r="BD39" s="539">
        <f t="shared" si="16"/>
        <v>0</v>
      </c>
      <c r="BE39" s="539">
        <f t="shared" si="17"/>
        <v>0</v>
      </c>
      <c r="BF39" s="539">
        <f t="shared" si="18"/>
        <v>0</v>
      </c>
      <c r="BG39" s="539">
        <f t="shared" si="19"/>
        <v>0</v>
      </c>
      <c r="BH39" s="539">
        <f t="shared" si="20"/>
        <v>0</v>
      </c>
    </row>
    <row r="40" spans="1:60" s="47" customFormat="1" ht="12.75">
      <c r="A40" s="270" t="s">
        <v>55</v>
      </c>
      <c r="B40" s="333">
        <v>23</v>
      </c>
      <c r="C40" s="334">
        <f>SUM(C41:C43)</f>
        <v>2562</v>
      </c>
      <c r="D40" s="334">
        <f t="shared" ref="D40:W40" si="77">SUM(D41:D43)</f>
        <v>1721</v>
      </c>
      <c r="E40" s="334">
        <f t="shared" si="77"/>
        <v>841</v>
      </c>
      <c r="F40" s="334">
        <f t="shared" si="77"/>
        <v>169</v>
      </c>
      <c r="G40" s="334">
        <f t="shared" si="77"/>
        <v>94</v>
      </c>
      <c r="H40" s="334">
        <f t="shared" si="77"/>
        <v>75</v>
      </c>
      <c r="I40" s="334">
        <f t="shared" si="77"/>
        <v>33</v>
      </c>
      <c r="J40" s="334">
        <f t="shared" si="77"/>
        <v>10</v>
      </c>
      <c r="K40" s="334">
        <f t="shared" si="77"/>
        <v>23</v>
      </c>
      <c r="L40" s="334">
        <f t="shared" si="77"/>
        <v>105</v>
      </c>
      <c r="M40" s="334">
        <f t="shared" si="77"/>
        <v>70</v>
      </c>
      <c r="N40" s="334">
        <f t="shared" si="77"/>
        <v>35</v>
      </c>
      <c r="O40" s="334">
        <f t="shared" si="77"/>
        <v>31</v>
      </c>
      <c r="P40" s="334">
        <f t="shared" si="77"/>
        <v>14</v>
      </c>
      <c r="Q40" s="334">
        <f t="shared" si="77"/>
        <v>17</v>
      </c>
      <c r="R40" s="334">
        <f t="shared" si="77"/>
        <v>2328</v>
      </c>
      <c r="S40" s="334">
        <f t="shared" si="77"/>
        <v>1577</v>
      </c>
      <c r="T40" s="334">
        <f t="shared" si="77"/>
        <v>751</v>
      </c>
      <c r="U40" s="334">
        <f t="shared" si="77"/>
        <v>1302</v>
      </c>
      <c r="V40" s="334">
        <f t="shared" si="77"/>
        <v>837</v>
      </c>
      <c r="W40" s="335">
        <f t="shared" si="77"/>
        <v>465</v>
      </c>
      <c r="X40" s="270" t="s">
        <v>55</v>
      </c>
      <c r="Y40" s="472">
        <v>23</v>
      </c>
      <c r="Z40" s="334">
        <f>SUM(Z41:Z43)</f>
        <v>584</v>
      </c>
      <c r="AA40" s="334">
        <f t="shared" ref="AA40:AR40" si="78">SUM(AA41:AA43)</f>
        <v>413</v>
      </c>
      <c r="AB40" s="334">
        <f t="shared" si="78"/>
        <v>171</v>
      </c>
      <c r="AC40" s="334">
        <f t="shared" si="78"/>
        <v>442</v>
      </c>
      <c r="AD40" s="334">
        <f t="shared" si="78"/>
        <v>327</v>
      </c>
      <c r="AE40" s="334">
        <f t="shared" si="78"/>
        <v>115</v>
      </c>
      <c r="AF40" s="334">
        <f t="shared" si="78"/>
        <v>65</v>
      </c>
      <c r="AG40" s="334">
        <f t="shared" si="78"/>
        <v>50</v>
      </c>
      <c r="AH40" s="334">
        <f t="shared" si="78"/>
        <v>15</v>
      </c>
      <c r="AI40" s="334">
        <f t="shared" si="78"/>
        <v>2410</v>
      </c>
      <c r="AJ40" s="334">
        <f t="shared" si="78"/>
        <v>13</v>
      </c>
      <c r="AK40" s="334">
        <f t="shared" si="78"/>
        <v>139</v>
      </c>
      <c r="AL40" s="334">
        <f t="shared" si="78"/>
        <v>0</v>
      </c>
      <c r="AM40" s="334">
        <f t="shared" si="78"/>
        <v>1171</v>
      </c>
      <c r="AN40" s="334">
        <f t="shared" si="78"/>
        <v>76</v>
      </c>
      <c r="AO40" s="334">
        <f t="shared" si="78"/>
        <v>31</v>
      </c>
      <c r="AP40" s="334">
        <f t="shared" si="78"/>
        <v>442</v>
      </c>
      <c r="AQ40" s="334">
        <f t="shared" si="78"/>
        <v>557</v>
      </c>
      <c r="AR40" s="335">
        <f t="shared" si="78"/>
        <v>65</v>
      </c>
      <c r="AU40" s="539">
        <f t="shared" si="7"/>
        <v>0</v>
      </c>
      <c r="AV40" s="539">
        <f t="shared" si="8"/>
        <v>0</v>
      </c>
      <c r="AW40" s="539">
        <f t="shared" si="9"/>
        <v>0</v>
      </c>
      <c r="AX40" s="539">
        <f t="shared" si="10"/>
        <v>0</v>
      </c>
      <c r="AY40" s="539">
        <f t="shared" si="11"/>
        <v>0</v>
      </c>
      <c r="AZ40" s="539">
        <f t="shared" si="12"/>
        <v>0</v>
      </c>
      <c r="BA40" s="539">
        <f t="shared" si="13"/>
        <v>0</v>
      </c>
      <c r="BB40" s="539">
        <f t="shared" si="14"/>
        <v>0</v>
      </c>
      <c r="BC40" s="539">
        <f t="shared" si="15"/>
        <v>0</v>
      </c>
      <c r="BD40" s="539">
        <f t="shared" si="16"/>
        <v>0</v>
      </c>
      <c r="BE40" s="539">
        <f t="shared" si="17"/>
        <v>0</v>
      </c>
      <c r="BF40" s="539">
        <f t="shared" si="18"/>
        <v>0</v>
      </c>
      <c r="BG40" s="539">
        <f t="shared" si="19"/>
        <v>0</v>
      </c>
      <c r="BH40" s="539">
        <f t="shared" si="20"/>
        <v>0</v>
      </c>
    </row>
    <row r="41" spans="1:60" s="47" customFormat="1" ht="12.75">
      <c r="A41" s="221" t="s">
        <v>56</v>
      </c>
      <c r="B41" s="333">
        <v>24</v>
      </c>
      <c r="C41" s="336">
        <f>+D41+E41</f>
        <v>1251</v>
      </c>
      <c r="D41" s="338">
        <f t="shared" ref="D41:E43" si="79">+G41+S41+AG41</f>
        <v>838</v>
      </c>
      <c r="E41" s="338">
        <f t="shared" si="79"/>
        <v>413</v>
      </c>
      <c r="F41" s="339">
        <f>+I41+L41+O41</f>
        <v>149</v>
      </c>
      <c r="G41" s="339">
        <f t="shared" ref="G41:G43" si="80">+J41+M41+P41</f>
        <v>76</v>
      </c>
      <c r="H41" s="339">
        <f t="shared" ref="H41:H43" si="81">+K41+N41+Q41</f>
        <v>73</v>
      </c>
      <c r="I41" s="339">
        <f>+J41+K41</f>
        <v>27</v>
      </c>
      <c r="J41" s="339">
        <v>6</v>
      </c>
      <c r="K41" s="339">
        <v>21</v>
      </c>
      <c r="L41" s="339">
        <f>+M41+N41</f>
        <v>91</v>
      </c>
      <c r="M41" s="339">
        <v>56</v>
      </c>
      <c r="N41" s="339">
        <v>35</v>
      </c>
      <c r="O41" s="339">
        <f>+P41+Q41</f>
        <v>31</v>
      </c>
      <c r="P41" s="339">
        <v>14</v>
      </c>
      <c r="Q41" s="339">
        <v>17</v>
      </c>
      <c r="R41" s="339">
        <f>+U41+Z41+AC41</f>
        <v>1050</v>
      </c>
      <c r="S41" s="339">
        <f t="shared" ref="S41:S43" si="82">+V41+AA41+AD41</f>
        <v>725</v>
      </c>
      <c r="T41" s="339">
        <f t="shared" ref="T41:T43" si="83">+W41+AB41+AE41</f>
        <v>325</v>
      </c>
      <c r="U41" s="339">
        <f>+V41+W41</f>
        <v>531</v>
      </c>
      <c r="V41" s="340">
        <v>344</v>
      </c>
      <c r="W41" s="339">
        <v>187</v>
      </c>
      <c r="X41" s="221" t="s">
        <v>56</v>
      </c>
      <c r="Y41" s="333">
        <v>24</v>
      </c>
      <c r="Z41" s="340">
        <f t="shared" ref="Z41" si="84">+AA41+AB41</f>
        <v>308</v>
      </c>
      <c r="AA41" s="340">
        <v>222</v>
      </c>
      <c r="AB41" s="340">
        <v>86</v>
      </c>
      <c r="AC41" s="341">
        <f t="shared" ref="AC41" si="85">+AD41+AE41</f>
        <v>211</v>
      </c>
      <c r="AD41" s="341">
        <v>159</v>
      </c>
      <c r="AE41" s="341">
        <v>52</v>
      </c>
      <c r="AF41" s="342">
        <f t="shared" ref="AF41" si="86">+AG41+AH41</f>
        <v>52</v>
      </c>
      <c r="AG41" s="343">
        <v>37</v>
      </c>
      <c r="AH41" s="343">
        <v>15</v>
      </c>
      <c r="AI41" s="343">
        <v>1112</v>
      </c>
      <c r="AJ41" s="343">
        <v>0</v>
      </c>
      <c r="AK41" s="343">
        <v>139</v>
      </c>
      <c r="AL41" s="343">
        <v>0</v>
      </c>
      <c r="AM41" s="343">
        <f t="shared" ref="AM41" si="87">+AN41+AO41+AP41+AQ41+AR41</f>
        <v>528</v>
      </c>
      <c r="AN41" s="344">
        <v>62</v>
      </c>
      <c r="AO41" s="344">
        <v>31</v>
      </c>
      <c r="AP41" s="343">
        <v>211</v>
      </c>
      <c r="AQ41" s="343">
        <v>172</v>
      </c>
      <c r="AR41" s="343">
        <v>52</v>
      </c>
      <c r="AU41" s="539">
        <f t="shared" si="7"/>
        <v>0</v>
      </c>
      <c r="AV41" s="539">
        <f t="shared" si="8"/>
        <v>0</v>
      </c>
      <c r="AW41" s="539">
        <f t="shared" si="9"/>
        <v>0</v>
      </c>
      <c r="AX41" s="539">
        <f t="shared" si="10"/>
        <v>0</v>
      </c>
      <c r="AY41" s="539">
        <f t="shared" si="11"/>
        <v>0</v>
      </c>
      <c r="AZ41" s="539">
        <f t="shared" si="12"/>
        <v>0</v>
      </c>
      <c r="BA41" s="539">
        <f t="shared" si="13"/>
        <v>0</v>
      </c>
      <c r="BB41" s="539">
        <f t="shared" si="14"/>
        <v>0</v>
      </c>
      <c r="BC41" s="539">
        <f t="shared" si="15"/>
        <v>0</v>
      </c>
      <c r="BD41" s="539">
        <f t="shared" si="16"/>
        <v>0</v>
      </c>
      <c r="BE41" s="539">
        <f t="shared" si="17"/>
        <v>0</v>
      </c>
      <c r="BF41" s="539">
        <f t="shared" si="18"/>
        <v>0</v>
      </c>
      <c r="BG41" s="539">
        <f t="shared" si="19"/>
        <v>0</v>
      </c>
      <c r="BH41" s="539">
        <f t="shared" si="20"/>
        <v>0</v>
      </c>
    </row>
    <row r="42" spans="1:60" s="47" customFormat="1" ht="12.75">
      <c r="A42" s="221" t="s">
        <v>57</v>
      </c>
      <c r="B42" s="333">
        <v>25</v>
      </c>
      <c r="C42" s="336">
        <f t="shared" ref="C42:C43" si="88">+D42+E42</f>
        <v>423</v>
      </c>
      <c r="D42" s="338">
        <f t="shared" si="79"/>
        <v>275</v>
      </c>
      <c r="E42" s="338">
        <f t="shared" si="79"/>
        <v>148</v>
      </c>
      <c r="F42" s="339">
        <f t="shared" ref="F42:F43" si="89">+I42+L42+O42</f>
        <v>0</v>
      </c>
      <c r="G42" s="339">
        <f t="shared" si="80"/>
        <v>0</v>
      </c>
      <c r="H42" s="339">
        <f t="shared" si="81"/>
        <v>0</v>
      </c>
      <c r="I42" s="339">
        <f>+J42+K42</f>
        <v>0</v>
      </c>
      <c r="J42" s="339">
        <v>0</v>
      </c>
      <c r="K42" s="339">
        <v>0</v>
      </c>
      <c r="L42" s="339">
        <f t="shared" ref="L42:L43" si="90">+M42+N42</f>
        <v>0</v>
      </c>
      <c r="M42" s="339">
        <v>0</v>
      </c>
      <c r="N42" s="339">
        <v>0</v>
      </c>
      <c r="O42" s="339">
        <f t="shared" ref="O42:O43" si="91">+P42+Q42</f>
        <v>0</v>
      </c>
      <c r="P42" s="339">
        <v>0</v>
      </c>
      <c r="Q42" s="339">
        <v>0</v>
      </c>
      <c r="R42" s="339">
        <f t="shared" ref="R42:R43" si="92">+U42+Z42+AC42</f>
        <v>410</v>
      </c>
      <c r="S42" s="339">
        <f t="shared" si="82"/>
        <v>262</v>
      </c>
      <c r="T42" s="339">
        <f t="shared" si="83"/>
        <v>148</v>
      </c>
      <c r="U42" s="339">
        <f>+V42+W42</f>
        <v>245</v>
      </c>
      <c r="V42" s="340">
        <v>160</v>
      </c>
      <c r="W42" s="339">
        <v>85</v>
      </c>
      <c r="X42" s="221" t="s">
        <v>57</v>
      </c>
      <c r="Y42" s="333">
        <v>25</v>
      </c>
      <c r="Z42" s="340">
        <f>+AA42+AB42</f>
        <v>79</v>
      </c>
      <c r="AA42" s="340">
        <v>56</v>
      </c>
      <c r="AB42" s="340">
        <v>23</v>
      </c>
      <c r="AC42" s="341">
        <f>+AD42+AE42</f>
        <v>86</v>
      </c>
      <c r="AD42" s="341">
        <v>46</v>
      </c>
      <c r="AE42" s="341">
        <v>40</v>
      </c>
      <c r="AF42" s="342">
        <f>+AG42+AH42</f>
        <v>13</v>
      </c>
      <c r="AG42" s="343">
        <v>13</v>
      </c>
      <c r="AH42" s="343">
        <v>0</v>
      </c>
      <c r="AI42" s="343">
        <v>410</v>
      </c>
      <c r="AJ42" s="343">
        <v>13</v>
      </c>
      <c r="AK42" s="343">
        <v>0</v>
      </c>
      <c r="AL42" s="343">
        <v>0</v>
      </c>
      <c r="AM42" s="343">
        <f>+AN42+AO42+AP42+AQ42+AR42</f>
        <v>202</v>
      </c>
      <c r="AN42" s="344">
        <v>0</v>
      </c>
      <c r="AO42" s="344">
        <v>0</v>
      </c>
      <c r="AP42" s="343">
        <v>86</v>
      </c>
      <c r="AQ42" s="343">
        <v>103</v>
      </c>
      <c r="AR42" s="343">
        <v>13</v>
      </c>
      <c r="AU42" s="539">
        <f t="shared" si="7"/>
        <v>0</v>
      </c>
      <c r="AV42" s="539">
        <f t="shared" si="8"/>
        <v>0</v>
      </c>
      <c r="AW42" s="539">
        <f t="shared" si="9"/>
        <v>0</v>
      </c>
      <c r="AX42" s="539">
        <f t="shared" si="10"/>
        <v>0</v>
      </c>
      <c r="AY42" s="539">
        <f t="shared" si="11"/>
        <v>0</v>
      </c>
      <c r="AZ42" s="539">
        <f t="shared" si="12"/>
        <v>0</v>
      </c>
      <c r="BA42" s="539">
        <f t="shared" si="13"/>
        <v>0</v>
      </c>
      <c r="BB42" s="539">
        <f t="shared" si="14"/>
        <v>0</v>
      </c>
      <c r="BC42" s="539">
        <f t="shared" si="15"/>
        <v>0</v>
      </c>
      <c r="BD42" s="539">
        <f t="shared" si="16"/>
        <v>0</v>
      </c>
      <c r="BE42" s="539">
        <f t="shared" si="17"/>
        <v>0</v>
      </c>
      <c r="BF42" s="539">
        <f t="shared" si="18"/>
        <v>0</v>
      </c>
      <c r="BG42" s="539">
        <f t="shared" si="19"/>
        <v>0</v>
      </c>
      <c r="BH42" s="539">
        <f t="shared" si="20"/>
        <v>0</v>
      </c>
    </row>
    <row r="43" spans="1:60" s="47" customFormat="1" ht="12.75">
      <c r="A43" s="221" t="s">
        <v>58</v>
      </c>
      <c r="B43" s="333">
        <v>26</v>
      </c>
      <c r="C43" s="336">
        <f t="shared" si="88"/>
        <v>888</v>
      </c>
      <c r="D43" s="338">
        <f t="shared" si="79"/>
        <v>608</v>
      </c>
      <c r="E43" s="338">
        <f t="shared" si="79"/>
        <v>280</v>
      </c>
      <c r="F43" s="339">
        <f t="shared" si="89"/>
        <v>20</v>
      </c>
      <c r="G43" s="339">
        <f t="shared" si="80"/>
        <v>18</v>
      </c>
      <c r="H43" s="339">
        <f t="shared" si="81"/>
        <v>2</v>
      </c>
      <c r="I43" s="339">
        <f t="shared" ref="I43" si="93">+J43+K43</f>
        <v>6</v>
      </c>
      <c r="J43" s="339">
        <v>4</v>
      </c>
      <c r="K43" s="339">
        <v>2</v>
      </c>
      <c r="L43" s="339">
        <f t="shared" si="90"/>
        <v>14</v>
      </c>
      <c r="M43" s="339">
        <v>14</v>
      </c>
      <c r="N43" s="339">
        <v>0</v>
      </c>
      <c r="O43" s="339">
        <f t="shared" si="91"/>
        <v>0</v>
      </c>
      <c r="P43" s="339">
        <v>0</v>
      </c>
      <c r="Q43" s="339">
        <v>0</v>
      </c>
      <c r="R43" s="339">
        <f t="shared" si="92"/>
        <v>868</v>
      </c>
      <c r="S43" s="339">
        <f t="shared" si="82"/>
        <v>590</v>
      </c>
      <c r="T43" s="339">
        <f t="shared" si="83"/>
        <v>278</v>
      </c>
      <c r="U43" s="339">
        <f t="shared" ref="U43" si="94">+V43+W43</f>
        <v>526</v>
      </c>
      <c r="V43" s="340">
        <v>333</v>
      </c>
      <c r="W43" s="339">
        <v>193</v>
      </c>
      <c r="X43" s="221" t="s">
        <v>58</v>
      </c>
      <c r="Y43" s="333">
        <v>26</v>
      </c>
      <c r="Z43" s="340">
        <f>+AA43+AB43</f>
        <v>197</v>
      </c>
      <c r="AA43" s="340">
        <v>135</v>
      </c>
      <c r="AB43" s="340">
        <v>62</v>
      </c>
      <c r="AC43" s="341">
        <f>+AD43+AE43</f>
        <v>145</v>
      </c>
      <c r="AD43" s="341">
        <v>122</v>
      </c>
      <c r="AE43" s="341">
        <v>23</v>
      </c>
      <c r="AF43" s="342">
        <f>+AG43+AH43</f>
        <v>0</v>
      </c>
      <c r="AG43" s="343">
        <v>0</v>
      </c>
      <c r="AH43" s="343">
        <v>0</v>
      </c>
      <c r="AI43" s="343">
        <v>888</v>
      </c>
      <c r="AJ43" s="343">
        <v>0</v>
      </c>
      <c r="AK43" s="343">
        <v>0</v>
      </c>
      <c r="AL43" s="343">
        <v>0</v>
      </c>
      <c r="AM43" s="343">
        <f>+AN43+AO43+AP43+AQ43+AR43</f>
        <v>441</v>
      </c>
      <c r="AN43" s="344">
        <v>14</v>
      </c>
      <c r="AO43" s="344">
        <v>0</v>
      </c>
      <c r="AP43" s="343">
        <v>145</v>
      </c>
      <c r="AQ43" s="343">
        <v>282</v>
      </c>
      <c r="AR43" s="343">
        <v>0</v>
      </c>
      <c r="AU43" s="539">
        <f t="shared" si="7"/>
        <v>0</v>
      </c>
      <c r="AV43" s="539">
        <f t="shared" si="8"/>
        <v>0</v>
      </c>
      <c r="AW43" s="539">
        <f t="shared" si="9"/>
        <v>0</v>
      </c>
      <c r="AX43" s="539">
        <f t="shared" si="10"/>
        <v>0</v>
      </c>
      <c r="AY43" s="539">
        <f t="shared" si="11"/>
        <v>0</v>
      </c>
      <c r="AZ43" s="539">
        <f t="shared" si="12"/>
        <v>0</v>
      </c>
      <c r="BA43" s="539">
        <f t="shared" si="13"/>
        <v>0</v>
      </c>
      <c r="BB43" s="539">
        <f t="shared" si="14"/>
        <v>0</v>
      </c>
      <c r="BC43" s="539">
        <f t="shared" si="15"/>
        <v>0</v>
      </c>
      <c r="BD43" s="539">
        <f t="shared" si="16"/>
        <v>0</v>
      </c>
      <c r="BE43" s="539">
        <f t="shared" si="17"/>
        <v>0</v>
      </c>
      <c r="BF43" s="539">
        <f t="shared" si="18"/>
        <v>0</v>
      </c>
      <c r="BG43" s="539">
        <f t="shared" si="19"/>
        <v>0</v>
      </c>
      <c r="BH43" s="539">
        <f t="shared" si="20"/>
        <v>0</v>
      </c>
    </row>
    <row r="44" spans="1:60" s="47" customFormat="1" ht="12.75">
      <c r="A44" s="219" t="s">
        <v>59</v>
      </c>
      <c r="B44" s="333">
        <v>27</v>
      </c>
      <c r="C44" s="334">
        <f>SUM(C45:C53)</f>
        <v>20517</v>
      </c>
      <c r="D44" s="334">
        <f t="shared" ref="D44:W44" si="95">SUM(D45:D53)</f>
        <v>13589</v>
      </c>
      <c r="E44" s="334">
        <f t="shared" si="95"/>
        <v>6928</v>
      </c>
      <c r="F44" s="334">
        <f t="shared" si="95"/>
        <v>2643</v>
      </c>
      <c r="G44" s="334">
        <f t="shared" si="95"/>
        <v>1839</v>
      </c>
      <c r="H44" s="334">
        <f t="shared" si="95"/>
        <v>804</v>
      </c>
      <c r="I44" s="334">
        <f t="shared" si="95"/>
        <v>946</v>
      </c>
      <c r="J44" s="334">
        <f t="shared" si="95"/>
        <v>681</v>
      </c>
      <c r="K44" s="334">
        <f t="shared" si="95"/>
        <v>265</v>
      </c>
      <c r="L44" s="334">
        <f t="shared" si="95"/>
        <v>1398</v>
      </c>
      <c r="M44" s="334">
        <f t="shared" si="95"/>
        <v>947</v>
      </c>
      <c r="N44" s="334">
        <f t="shared" si="95"/>
        <v>451</v>
      </c>
      <c r="O44" s="334">
        <f t="shared" si="95"/>
        <v>299</v>
      </c>
      <c r="P44" s="334">
        <f t="shared" si="95"/>
        <v>211</v>
      </c>
      <c r="Q44" s="334">
        <f t="shared" si="95"/>
        <v>88</v>
      </c>
      <c r="R44" s="334">
        <f t="shared" si="95"/>
        <v>16719</v>
      </c>
      <c r="S44" s="334">
        <f t="shared" si="95"/>
        <v>10832</v>
      </c>
      <c r="T44" s="334">
        <f t="shared" si="95"/>
        <v>5887</v>
      </c>
      <c r="U44" s="334">
        <f t="shared" si="95"/>
        <v>8896</v>
      </c>
      <c r="V44" s="334">
        <f t="shared" si="95"/>
        <v>5533</v>
      </c>
      <c r="W44" s="335">
        <f t="shared" si="95"/>
        <v>3363</v>
      </c>
      <c r="X44" s="219" t="s">
        <v>59</v>
      </c>
      <c r="Y44" s="472">
        <v>27</v>
      </c>
      <c r="Z44" s="334">
        <f>SUM(Z45:Z53)</f>
        <v>4223</v>
      </c>
      <c r="AA44" s="334">
        <f t="shared" ref="AA44:AR44" si="96">SUM(AA45:AA53)</f>
        <v>2901</v>
      </c>
      <c r="AB44" s="334">
        <f t="shared" si="96"/>
        <v>1322</v>
      </c>
      <c r="AC44" s="334">
        <f t="shared" si="96"/>
        <v>3600</v>
      </c>
      <c r="AD44" s="334">
        <f t="shared" si="96"/>
        <v>2398</v>
      </c>
      <c r="AE44" s="334">
        <f t="shared" si="96"/>
        <v>1202</v>
      </c>
      <c r="AF44" s="334">
        <f t="shared" si="96"/>
        <v>1155</v>
      </c>
      <c r="AG44" s="334">
        <f t="shared" si="96"/>
        <v>918</v>
      </c>
      <c r="AH44" s="334">
        <f t="shared" si="96"/>
        <v>237</v>
      </c>
      <c r="AI44" s="334">
        <f t="shared" si="96"/>
        <v>6853</v>
      </c>
      <c r="AJ44" s="334">
        <f t="shared" si="96"/>
        <v>7</v>
      </c>
      <c r="AK44" s="334">
        <f t="shared" si="96"/>
        <v>13567</v>
      </c>
      <c r="AL44" s="334">
        <f t="shared" si="96"/>
        <v>90</v>
      </c>
      <c r="AM44" s="334">
        <f t="shared" si="96"/>
        <v>9970</v>
      </c>
      <c r="AN44" s="334">
        <f t="shared" si="96"/>
        <v>1138</v>
      </c>
      <c r="AO44" s="334">
        <f t="shared" si="96"/>
        <v>299</v>
      </c>
      <c r="AP44" s="334">
        <f t="shared" si="96"/>
        <v>3600</v>
      </c>
      <c r="AQ44" s="334">
        <f t="shared" si="96"/>
        <v>3778</v>
      </c>
      <c r="AR44" s="335">
        <f t="shared" si="96"/>
        <v>1155</v>
      </c>
      <c r="AU44" s="539">
        <f t="shared" si="7"/>
        <v>0</v>
      </c>
      <c r="AV44" s="539">
        <f t="shared" si="8"/>
        <v>0</v>
      </c>
      <c r="AW44" s="539">
        <f t="shared" si="9"/>
        <v>0</v>
      </c>
      <c r="AX44" s="539">
        <f t="shared" si="10"/>
        <v>0</v>
      </c>
      <c r="AY44" s="539">
        <f t="shared" si="11"/>
        <v>0</v>
      </c>
      <c r="AZ44" s="539">
        <f t="shared" si="12"/>
        <v>0</v>
      </c>
      <c r="BA44" s="539">
        <f t="shared" si="13"/>
        <v>0</v>
      </c>
      <c r="BB44" s="539">
        <f t="shared" si="14"/>
        <v>0</v>
      </c>
      <c r="BC44" s="539">
        <f t="shared" si="15"/>
        <v>0</v>
      </c>
      <c r="BD44" s="539">
        <f t="shared" si="16"/>
        <v>0</v>
      </c>
      <c r="BE44" s="539">
        <f t="shared" si="17"/>
        <v>0</v>
      </c>
      <c r="BF44" s="539">
        <f t="shared" si="18"/>
        <v>0</v>
      </c>
      <c r="BG44" s="539">
        <f t="shared" si="19"/>
        <v>0</v>
      </c>
      <c r="BH44" s="539">
        <f t="shared" si="20"/>
        <v>0</v>
      </c>
    </row>
    <row r="45" spans="1:60" s="47" customFormat="1" ht="12.75">
      <c r="A45" s="271" t="s">
        <v>60</v>
      </c>
      <c r="B45" s="333">
        <v>28</v>
      </c>
      <c r="C45" s="336">
        <f>+D45+E45</f>
        <v>258</v>
      </c>
      <c r="D45" s="338">
        <f t="shared" ref="D45:E53" si="97">+G45+S45+AG45</f>
        <v>168</v>
      </c>
      <c r="E45" s="338">
        <f t="shared" si="97"/>
        <v>90</v>
      </c>
      <c r="F45" s="339">
        <f>+I45+L45+O45</f>
        <v>0</v>
      </c>
      <c r="G45" s="339">
        <f t="shared" ref="G45:G53" si="98">+J45+M45+P45</f>
        <v>0</v>
      </c>
      <c r="H45" s="339">
        <f t="shared" ref="H45:H53" si="99">+K45+N45+Q45</f>
        <v>0</v>
      </c>
      <c r="I45" s="339">
        <f>+J45+K45</f>
        <v>0</v>
      </c>
      <c r="J45" s="339">
        <v>0</v>
      </c>
      <c r="K45" s="339">
        <v>0</v>
      </c>
      <c r="L45" s="339">
        <f>+M45+N45</f>
        <v>0</v>
      </c>
      <c r="M45" s="339">
        <v>0</v>
      </c>
      <c r="N45" s="339">
        <v>0</v>
      </c>
      <c r="O45" s="339">
        <f>+P45+Q45</f>
        <v>0</v>
      </c>
      <c r="P45" s="339">
        <v>0</v>
      </c>
      <c r="Q45" s="339">
        <v>0</v>
      </c>
      <c r="R45" s="339">
        <f>+U45+Z45+AC45</f>
        <v>258</v>
      </c>
      <c r="S45" s="339">
        <f t="shared" ref="S45:S53" si="100">+V45+AA45+AD45</f>
        <v>168</v>
      </c>
      <c r="T45" s="339">
        <f t="shared" ref="T45:T53" si="101">+W45+AB45+AE45</f>
        <v>90</v>
      </c>
      <c r="U45" s="339">
        <f>+V45+W45</f>
        <v>165</v>
      </c>
      <c r="V45" s="340">
        <v>99</v>
      </c>
      <c r="W45" s="339">
        <v>66</v>
      </c>
      <c r="X45" s="271" t="s">
        <v>60</v>
      </c>
      <c r="Y45" s="333">
        <v>28</v>
      </c>
      <c r="Z45" s="340">
        <f t="shared" ref="Z45" si="102">+AA45+AB45</f>
        <v>50</v>
      </c>
      <c r="AA45" s="340">
        <v>35</v>
      </c>
      <c r="AB45" s="340">
        <v>15</v>
      </c>
      <c r="AC45" s="341">
        <f t="shared" ref="AC45" si="103">+AD45+AE45</f>
        <v>43</v>
      </c>
      <c r="AD45" s="341">
        <v>34</v>
      </c>
      <c r="AE45" s="341">
        <v>9</v>
      </c>
      <c r="AF45" s="342">
        <f t="shared" ref="AF45" si="104">+AG45+AH45</f>
        <v>0</v>
      </c>
      <c r="AG45" s="343">
        <v>0</v>
      </c>
      <c r="AH45" s="343">
        <v>0</v>
      </c>
      <c r="AI45" s="343">
        <v>0</v>
      </c>
      <c r="AJ45" s="343">
        <v>0</v>
      </c>
      <c r="AK45" s="343">
        <v>258</v>
      </c>
      <c r="AL45" s="343">
        <v>0</v>
      </c>
      <c r="AM45" s="343">
        <f t="shared" ref="AM45" si="105">+AN45+AO45+AP45+AQ45+AR45</f>
        <v>173</v>
      </c>
      <c r="AN45" s="344">
        <v>0</v>
      </c>
      <c r="AO45" s="344">
        <v>0</v>
      </c>
      <c r="AP45" s="343">
        <v>43</v>
      </c>
      <c r="AQ45" s="343">
        <v>130</v>
      </c>
      <c r="AR45" s="343">
        <v>0</v>
      </c>
      <c r="AU45" s="539">
        <f t="shared" si="7"/>
        <v>0</v>
      </c>
      <c r="AV45" s="539">
        <f t="shared" si="8"/>
        <v>0</v>
      </c>
      <c r="AW45" s="539">
        <f t="shared" si="9"/>
        <v>0</v>
      </c>
      <c r="AX45" s="539">
        <f t="shared" si="10"/>
        <v>0</v>
      </c>
      <c r="AY45" s="539">
        <f t="shared" si="11"/>
        <v>0</v>
      </c>
      <c r="AZ45" s="539">
        <f t="shared" si="12"/>
        <v>0</v>
      </c>
      <c r="BA45" s="539">
        <f t="shared" si="13"/>
        <v>0</v>
      </c>
      <c r="BB45" s="539">
        <f t="shared" si="14"/>
        <v>0</v>
      </c>
      <c r="BC45" s="539">
        <f t="shared" si="15"/>
        <v>0</v>
      </c>
      <c r="BD45" s="539">
        <f t="shared" si="16"/>
        <v>0</v>
      </c>
      <c r="BE45" s="539">
        <f t="shared" si="17"/>
        <v>0</v>
      </c>
      <c r="BF45" s="539">
        <f t="shared" si="18"/>
        <v>0</v>
      </c>
      <c r="BG45" s="539">
        <f t="shared" si="19"/>
        <v>0</v>
      </c>
      <c r="BH45" s="539">
        <f t="shared" si="20"/>
        <v>0</v>
      </c>
    </row>
    <row r="46" spans="1:60" s="47" customFormat="1" ht="12.75">
      <c r="A46" s="271" t="s">
        <v>61</v>
      </c>
      <c r="B46" s="333">
        <v>29</v>
      </c>
      <c r="C46" s="336">
        <f t="shared" ref="C46:C53" si="106">+D46+E46</f>
        <v>0</v>
      </c>
      <c r="D46" s="338">
        <f t="shared" si="97"/>
        <v>0</v>
      </c>
      <c r="E46" s="338">
        <f t="shared" si="97"/>
        <v>0</v>
      </c>
      <c r="F46" s="339">
        <f t="shared" ref="F46:F49" si="107">+I46+L46+O46</f>
        <v>0</v>
      </c>
      <c r="G46" s="339">
        <f t="shared" si="98"/>
        <v>0</v>
      </c>
      <c r="H46" s="339">
        <f t="shared" si="99"/>
        <v>0</v>
      </c>
      <c r="I46" s="339">
        <f t="shared" ref="I46:I49" si="108">+J46+K46</f>
        <v>0</v>
      </c>
      <c r="J46" s="339">
        <v>0</v>
      </c>
      <c r="K46" s="339">
        <v>0</v>
      </c>
      <c r="L46" s="339">
        <f t="shared" ref="L46:L49" si="109">+M46+N46</f>
        <v>0</v>
      </c>
      <c r="M46" s="339">
        <v>0</v>
      </c>
      <c r="N46" s="339">
        <v>0</v>
      </c>
      <c r="O46" s="339">
        <f t="shared" ref="O46:O49" si="110">+P46+Q46</f>
        <v>0</v>
      </c>
      <c r="P46" s="339">
        <v>0</v>
      </c>
      <c r="Q46" s="339">
        <v>0</v>
      </c>
      <c r="R46" s="339">
        <f t="shared" ref="R46:R51" si="111">+U46+Z46+AC46</f>
        <v>0</v>
      </c>
      <c r="S46" s="339">
        <f t="shared" si="100"/>
        <v>0</v>
      </c>
      <c r="T46" s="339">
        <f t="shared" si="101"/>
        <v>0</v>
      </c>
      <c r="U46" s="339">
        <f t="shared" ref="U46:U49" si="112">+V46+W46</f>
        <v>0</v>
      </c>
      <c r="V46" s="340">
        <v>0</v>
      </c>
      <c r="W46" s="339">
        <v>0</v>
      </c>
      <c r="X46" s="271" t="s">
        <v>61</v>
      </c>
      <c r="Y46" s="333">
        <v>29</v>
      </c>
      <c r="Z46" s="340">
        <f>+AA46+AB46</f>
        <v>0</v>
      </c>
      <c r="AA46" s="340">
        <v>0</v>
      </c>
      <c r="AB46" s="340">
        <v>0</v>
      </c>
      <c r="AC46" s="341">
        <f>+AD46+AE46</f>
        <v>0</v>
      </c>
      <c r="AD46" s="341">
        <v>0</v>
      </c>
      <c r="AE46" s="341">
        <v>0</v>
      </c>
      <c r="AF46" s="342">
        <f>+AG46+AH46</f>
        <v>0</v>
      </c>
      <c r="AG46" s="343">
        <v>0</v>
      </c>
      <c r="AH46" s="343">
        <v>0</v>
      </c>
      <c r="AI46" s="343">
        <v>0</v>
      </c>
      <c r="AJ46" s="343">
        <v>0</v>
      </c>
      <c r="AK46" s="343">
        <v>0</v>
      </c>
      <c r="AL46" s="343">
        <v>0</v>
      </c>
      <c r="AM46" s="343">
        <f>+AN46+AO46+AP46+AQ46+AR46</f>
        <v>0</v>
      </c>
      <c r="AN46" s="344">
        <v>0</v>
      </c>
      <c r="AO46" s="344">
        <v>0</v>
      </c>
      <c r="AP46" s="343">
        <v>0</v>
      </c>
      <c r="AQ46" s="343">
        <v>0</v>
      </c>
      <c r="AR46" s="343">
        <v>0</v>
      </c>
      <c r="AU46" s="539">
        <f t="shared" si="7"/>
        <v>0</v>
      </c>
      <c r="AV46" s="539">
        <f t="shared" si="8"/>
        <v>0</v>
      </c>
      <c r="AW46" s="539">
        <f t="shared" si="9"/>
        <v>0</v>
      </c>
      <c r="AX46" s="539">
        <f t="shared" si="10"/>
        <v>0</v>
      </c>
      <c r="AY46" s="539">
        <f t="shared" si="11"/>
        <v>0</v>
      </c>
      <c r="AZ46" s="539">
        <f t="shared" si="12"/>
        <v>0</v>
      </c>
      <c r="BA46" s="539">
        <f t="shared" si="13"/>
        <v>0</v>
      </c>
      <c r="BB46" s="539">
        <f t="shared" si="14"/>
        <v>0</v>
      </c>
      <c r="BC46" s="539">
        <f t="shared" si="15"/>
        <v>0</v>
      </c>
      <c r="BD46" s="539">
        <f t="shared" si="16"/>
        <v>0</v>
      </c>
      <c r="BE46" s="539">
        <f t="shared" si="17"/>
        <v>0</v>
      </c>
      <c r="BF46" s="539">
        <f t="shared" si="18"/>
        <v>0</v>
      </c>
      <c r="BG46" s="539">
        <f t="shared" si="19"/>
        <v>0</v>
      </c>
      <c r="BH46" s="539">
        <f t="shared" si="20"/>
        <v>0</v>
      </c>
    </row>
    <row r="47" spans="1:60" s="47" customFormat="1" ht="12.75">
      <c r="A47" s="271" t="s">
        <v>62</v>
      </c>
      <c r="B47" s="333">
        <v>30</v>
      </c>
      <c r="C47" s="336">
        <f t="shared" si="106"/>
        <v>6194</v>
      </c>
      <c r="D47" s="338">
        <f t="shared" si="97"/>
        <v>4766</v>
      </c>
      <c r="E47" s="338">
        <f t="shared" si="97"/>
        <v>1428</v>
      </c>
      <c r="F47" s="339">
        <f t="shared" si="107"/>
        <v>1381</v>
      </c>
      <c r="G47" s="339">
        <f t="shared" si="98"/>
        <v>1066</v>
      </c>
      <c r="H47" s="339">
        <f t="shared" si="99"/>
        <v>315</v>
      </c>
      <c r="I47" s="339">
        <f t="shared" si="108"/>
        <v>553</v>
      </c>
      <c r="J47" s="339">
        <v>425</v>
      </c>
      <c r="K47" s="339">
        <v>128</v>
      </c>
      <c r="L47" s="339">
        <f t="shared" si="109"/>
        <v>675</v>
      </c>
      <c r="M47" s="339">
        <v>522</v>
      </c>
      <c r="N47" s="339">
        <v>153</v>
      </c>
      <c r="O47" s="339">
        <f t="shared" si="110"/>
        <v>153</v>
      </c>
      <c r="P47" s="339">
        <v>119</v>
      </c>
      <c r="Q47" s="339">
        <v>34</v>
      </c>
      <c r="R47" s="339">
        <f t="shared" si="111"/>
        <v>4813</v>
      </c>
      <c r="S47" s="339">
        <f t="shared" si="100"/>
        <v>3700</v>
      </c>
      <c r="T47" s="339">
        <f t="shared" si="101"/>
        <v>1113</v>
      </c>
      <c r="U47" s="339">
        <f t="shared" si="112"/>
        <v>2427</v>
      </c>
      <c r="V47" s="340">
        <v>1698</v>
      </c>
      <c r="W47" s="339">
        <v>729</v>
      </c>
      <c r="X47" s="271" t="s">
        <v>62</v>
      </c>
      <c r="Y47" s="333">
        <v>30</v>
      </c>
      <c r="Z47" s="340">
        <f>+AA47+AB47</f>
        <v>1330</v>
      </c>
      <c r="AA47" s="340">
        <v>1129</v>
      </c>
      <c r="AB47" s="340">
        <v>201</v>
      </c>
      <c r="AC47" s="341">
        <f>+AD47+AE47</f>
        <v>1056</v>
      </c>
      <c r="AD47" s="341">
        <v>873</v>
      </c>
      <c r="AE47" s="341">
        <v>183</v>
      </c>
      <c r="AF47" s="342">
        <f>+AG47+AH47</f>
        <v>0</v>
      </c>
      <c r="AG47" s="343">
        <v>0</v>
      </c>
      <c r="AH47" s="343">
        <v>0</v>
      </c>
      <c r="AI47" s="343">
        <v>1773</v>
      </c>
      <c r="AJ47" s="343">
        <v>0</v>
      </c>
      <c r="AK47" s="343">
        <v>4421</v>
      </c>
      <c r="AL47" s="343">
        <v>0</v>
      </c>
      <c r="AM47" s="343">
        <f>+AN47+AO47+AP47+AQ47+AR47</f>
        <v>2779</v>
      </c>
      <c r="AN47" s="344">
        <v>550</v>
      </c>
      <c r="AO47" s="344">
        <v>153</v>
      </c>
      <c r="AP47" s="343">
        <v>1056</v>
      </c>
      <c r="AQ47" s="343">
        <v>1020</v>
      </c>
      <c r="AR47" s="343">
        <v>0</v>
      </c>
      <c r="AU47" s="539">
        <f t="shared" si="7"/>
        <v>0</v>
      </c>
      <c r="AV47" s="539">
        <f t="shared" si="8"/>
        <v>0</v>
      </c>
      <c r="AW47" s="539">
        <f t="shared" si="9"/>
        <v>0</v>
      </c>
      <c r="AX47" s="539">
        <f t="shared" si="10"/>
        <v>0</v>
      </c>
      <c r="AY47" s="539">
        <f t="shared" si="11"/>
        <v>0</v>
      </c>
      <c r="AZ47" s="539">
        <f t="shared" si="12"/>
        <v>0</v>
      </c>
      <c r="BA47" s="539">
        <f t="shared" si="13"/>
        <v>0</v>
      </c>
      <c r="BB47" s="539">
        <f t="shared" si="14"/>
        <v>0</v>
      </c>
      <c r="BC47" s="539">
        <f t="shared" si="15"/>
        <v>0</v>
      </c>
      <c r="BD47" s="539">
        <f t="shared" si="16"/>
        <v>0</v>
      </c>
      <c r="BE47" s="539">
        <f t="shared" si="17"/>
        <v>0</v>
      </c>
      <c r="BF47" s="539">
        <f t="shared" si="18"/>
        <v>0</v>
      </c>
      <c r="BG47" s="539">
        <f t="shared" si="19"/>
        <v>0</v>
      </c>
      <c r="BH47" s="539">
        <f t="shared" si="20"/>
        <v>0</v>
      </c>
    </row>
    <row r="48" spans="1:60" s="47" customFormat="1" ht="12.75">
      <c r="A48" s="271" t="s">
        <v>63</v>
      </c>
      <c r="B48" s="333">
        <v>31</v>
      </c>
      <c r="C48" s="336">
        <f t="shared" si="106"/>
        <v>3914</v>
      </c>
      <c r="D48" s="338">
        <f t="shared" si="97"/>
        <v>2723</v>
      </c>
      <c r="E48" s="338">
        <f t="shared" si="97"/>
        <v>1191</v>
      </c>
      <c r="F48" s="339">
        <f t="shared" si="107"/>
        <v>272</v>
      </c>
      <c r="G48" s="339">
        <f t="shared" si="98"/>
        <v>126</v>
      </c>
      <c r="H48" s="339">
        <f t="shared" si="99"/>
        <v>146</v>
      </c>
      <c r="I48" s="339">
        <f t="shared" si="108"/>
        <v>79</v>
      </c>
      <c r="J48" s="339">
        <v>34</v>
      </c>
      <c r="K48" s="339">
        <v>45</v>
      </c>
      <c r="L48" s="339">
        <f t="shared" si="109"/>
        <v>169</v>
      </c>
      <c r="M48" s="339">
        <v>77</v>
      </c>
      <c r="N48" s="339">
        <v>92</v>
      </c>
      <c r="O48" s="339">
        <f t="shared" si="110"/>
        <v>24</v>
      </c>
      <c r="P48" s="339">
        <v>15</v>
      </c>
      <c r="Q48" s="339">
        <v>9</v>
      </c>
      <c r="R48" s="339">
        <f t="shared" si="111"/>
        <v>2507</v>
      </c>
      <c r="S48" s="339">
        <f t="shared" si="100"/>
        <v>1679</v>
      </c>
      <c r="T48" s="339">
        <f t="shared" si="101"/>
        <v>828</v>
      </c>
      <c r="U48" s="339">
        <f t="shared" si="112"/>
        <v>1655</v>
      </c>
      <c r="V48" s="340">
        <v>1166</v>
      </c>
      <c r="W48" s="339">
        <v>489</v>
      </c>
      <c r="X48" s="271" t="s">
        <v>63</v>
      </c>
      <c r="Y48" s="333">
        <v>31</v>
      </c>
      <c r="Z48" s="340">
        <f t="shared" ref="Z48:Z53" si="113">+AA48+AB48</f>
        <v>459</v>
      </c>
      <c r="AA48" s="340">
        <v>294</v>
      </c>
      <c r="AB48" s="340">
        <v>165</v>
      </c>
      <c r="AC48" s="341">
        <f t="shared" ref="AC48:AC53" si="114">+AD48+AE48</f>
        <v>393</v>
      </c>
      <c r="AD48" s="341">
        <v>219</v>
      </c>
      <c r="AE48" s="341">
        <v>174</v>
      </c>
      <c r="AF48" s="342">
        <f t="shared" ref="AF48:AF53" si="115">+AG48+AH48</f>
        <v>1135</v>
      </c>
      <c r="AG48" s="343">
        <v>918</v>
      </c>
      <c r="AH48" s="343">
        <v>217</v>
      </c>
      <c r="AI48" s="343">
        <v>1836</v>
      </c>
      <c r="AJ48" s="343">
        <v>0</v>
      </c>
      <c r="AK48" s="343">
        <v>2075</v>
      </c>
      <c r="AL48" s="343">
        <v>3</v>
      </c>
      <c r="AM48" s="343">
        <f t="shared" ref="AM48:AM53" si="116">+AN48+AO48+AP48+AQ48+AR48</f>
        <v>2797</v>
      </c>
      <c r="AN48" s="344">
        <v>155</v>
      </c>
      <c r="AO48" s="344">
        <v>24</v>
      </c>
      <c r="AP48" s="343">
        <v>393</v>
      </c>
      <c r="AQ48" s="343">
        <v>1090</v>
      </c>
      <c r="AR48" s="343">
        <v>1135</v>
      </c>
      <c r="AU48" s="539">
        <f t="shared" si="7"/>
        <v>0</v>
      </c>
      <c r="AV48" s="539">
        <f t="shared" si="8"/>
        <v>0</v>
      </c>
      <c r="AW48" s="539">
        <f t="shared" si="9"/>
        <v>0</v>
      </c>
      <c r="AX48" s="539">
        <f t="shared" si="10"/>
        <v>0</v>
      </c>
      <c r="AY48" s="539">
        <f t="shared" si="11"/>
        <v>0</v>
      </c>
      <c r="AZ48" s="539">
        <f t="shared" si="12"/>
        <v>0</v>
      </c>
      <c r="BA48" s="539">
        <f t="shared" si="13"/>
        <v>0</v>
      </c>
      <c r="BB48" s="539">
        <f t="shared" si="14"/>
        <v>0</v>
      </c>
      <c r="BC48" s="539">
        <f t="shared" si="15"/>
        <v>0</v>
      </c>
      <c r="BD48" s="539">
        <f t="shared" si="16"/>
        <v>0</v>
      </c>
      <c r="BE48" s="539">
        <f t="shared" si="17"/>
        <v>0</v>
      </c>
      <c r="BF48" s="539">
        <f t="shared" si="18"/>
        <v>0</v>
      </c>
      <c r="BG48" s="539">
        <f t="shared" si="19"/>
        <v>0</v>
      </c>
      <c r="BH48" s="539">
        <f t="shared" si="20"/>
        <v>0</v>
      </c>
    </row>
    <row r="49" spans="1:60" s="47" customFormat="1" ht="12.75">
      <c r="A49" s="271" t="s">
        <v>64</v>
      </c>
      <c r="B49" s="333">
        <v>32</v>
      </c>
      <c r="C49" s="336">
        <f t="shared" si="106"/>
        <v>889</v>
      </c>
      <c r="D49" s="338">
        <f t="shared" si="97"/>
        <v>701</v>
      </c>
      <c r="E49" s="338">
        <f t="shared" si="97"/>
        <v>188</v>
      </c>
      <c r="F49" s="339">
        <f t="shared" si="107"/>
        <v>72</v>
      </c>
      <c r="G49" s="339">
        <f t="shared" si="98"/>
        <v>57</v>
      </c>
      <c r="H49" s="339">
        <f t="shared" si="99"/>
        <v>15</v>
      </c>
      <c r="I49" s="339">
        <f t="shared" si="108"/>
        <v>20</v>
      </c>
      <c r="J49" s="339">
        <v>18</v>
      </c>
      <c r="K49" s="339">
        <v>2</v>
      </c>
      <c r="L49" s="339">
        <f t="shared" si="109"/>
        <v>52</v>
      </c>
      <c r="M49" s="339">
        <v>39</v>
      </c>
      <c r="N49" s="339">
        <v>13</v>
      </c>
      <c r="O49" s="339">
        <f t="shared" si="110"/>
        <v>0</v>
      </c>
      <c r="P49" s="339">
        <v>0</v>
      </c>
      <c r="Q49" s="339">
        <v>0</v>
      </c>
      <c r="R49" s="339">
        <f t="shared" si="111"/>
        <v>817</v>
      </c>
      <c r="S49" s="339">
        <f t="shared" si="100"/>
        <v>644</v>
      </c>
      <c r="T49" s="339">
        <f t="shared" si="101"/>
        <v>173</v>
      </c>
      <c r="U49" s="339">
        <f t="shared" si="112"/>
        <v>336</v>
      </c>
      <c r="V49" s="340">
        <v>268</v>
      </c>
      <c r="W49" s="339">
        <v>68</v>
      </c>
      <c r="X49" s="271" t="s">
        <v>64</v>
      </c>
      <c r="Y49" s="333">
        <v>32</v>
      </c>
      <c r="Z49" s="340">
        <f t="shared" si="113"/>
        <v>245</v>
      </c>
      <c r="AA49" s="340">
        <v>187</v>
      </c>
      <c r="AB49" s="340">
        <v>58</v>
      </c>
      <c r="AC49" s="341">
        <f t="shared" si="114"/>
        <v>236</v>
      </c>
      <c r="AD49" s="341">
        <v>189</v>
      </c>
      <c r="AE49" s="341">
        <v>47</v>
      </c>
      <c r="AF49" s="342">
        <f t="shared" si="115"/>
        <v>0</v>
      </c>
      <c r="AG49" s="343">
        <v>0</v>
      </c>
      <c r="AH49" s="343">
        <v>0</v>
      </c>
      <c r="AI49" s="343">
        <v>889</v>
      </c>
      <c r="AJ49" s="343">
        <v>0</v>
      </c>
      <c r="AK49" s="343">
        <v>0</v>
      </c>
      <c r="AL49" s="343">
        <v>0</v>
      </c>
      <c r="AM49" s="343">
        <f t="shared" si="116"/>
        <v>314</v>
      </c>
      <c r="AN49" s="344">
        <v>52</v>
      </c>
      <c r="AO49" s="344">
        <v>0</v>
      </c>
      <c r="AP49" s="343">
        <v>236</v>
      </c>
      <c r="AQ49" s="343">
        <v>26</v>
      </c>
      <c r="AR49" s="343">
        <v>0</v>
      </c>
      <c r="AU49" s="539">
        <f t="shared" si="7"/>
        <v>0</v>
      </c>
      <c r="AV49" s="539">
        <f t="shared" si="8"/>
        <v>0</v>
      </c>
      <c r="AW49" s="539">
        <f t="shared" si="9"/>
        <v>0</v>
      </c>
      <c r="AX49" s="539">
        <f t="shared" si="10"/>
        <v>0</v>
      </c>
      <c r="AY49" s="539">
        <f t="shared" si="11"/>
        <v>0</v>
      </c>
      <c r="AZ49" s="539">
        <f t="shared" si="12"/>
        <v>0</v>
      </c>
      <c r="BA49" s="539">
        <f t="shared" si="13"/>
        <v>0</v>
      </c>
      <c r="BB49" s="539">
        <f t="shared" si="14"/>
        <v>0</v>
      </c>
      <c r="BC49" s="539">
        <f t="shared" si="15"/>
        <v>0</v>
      </c>
      <c r="BD49" s="539">
        <f t="shared" si="16"/>
        <v>0</v>
      </c>
      <c r="BE49" s="539">
        <f t="shared" si="17"/>
        <v>0</v>
      </c>
      <c r="BF49" s="539">
        <f t="shared" si="18"/>
        <v>0</v>
      </c>
      <c r="BG49" s="539">
        <f t="shared" si="19"/>
        <v>0</v>
      </c>
      <c r="BH49" s="539">
        <f t="shared" si="20"/>
        <v>0</v>
      </c>
    </row>
    <row r="50" spans="1:60" s="47" customFormat="1" ht="12.75">
      <c r="A50" s="271" t="s">
        <v>65</v>
      </c>
      <c r="B50" s="333">
        <v>33</v>
      </c>
      <c r="C50" s="336">
        <f t="shared" si="106"/>
        <v>1422</v>
      </c>
      <c r="D50" s="338">
        <f t="shared" si="97"/>
        <v>574</v>
      </c>
      <c r="E50" s="338">
        <f t="shared" si="97"/>
        <v>848</v>
      </c>
      <c r="F50" s="339">
        <f>+I50+L50+O50</f>
        <v>0</v>
      </c>
      <c r="G50" s="339">
        <f t="shared" si="98"/>
        <v>0</v>
      </c>
      <c r="H50" s="339">
        <f t="shared" si="99"/>
        <v>0</v>
      </c>
      <c r="I50" s="339">
        <f>+J50+K50</f>
        <v>0</v>
      </c>
      <c r="J50" s="339">
        <v>0</v>
      </c>
      <c r="K50" s="339">
        <v>0</v>
      </c>
      <c r="L50" s="339">
        <f>+M50+N50</f>
        <v>0</v>
      </c>
      <c r="M50" s="339">
        <v>0</v>
      </c>
      <c r="N50" s="339">
        <v>0</v>
      </c>
      <c r="O50" s="339">
        <f>+P50+Q50</f>
        <v>0</v>
      </c>
      <c r="P50" s="339">
        <v>0</v>
      </c>
      <c r="Q50" s="339">
        <v>0</v>
      </c>
      <c r="R50" s="339">
        <f t="shared" si="111"/>
        <v>1422</v>
      </c>
      <c r="S50" s="339">
        <f t="shared" si="100"/>
        <v>574</v>
      </c>
      <c r="T50" s="339">
        <f t="shared" si="101"/>
        <v>848</v>
      </c>
      <c r="U50" s="339">
        <f>+V50+W50</f>
        <v>807</v>
      </c>
      <c r="V50" s="340">
        <v>353</v>
      </c>
      <c r="W50" s="339">
        <v>454</v>
      </c>
      <c r="X50" s="271" t="s">
        <v>65</v>
      </c>
      <c r="Y50" s="333">
        <v>33</v>
      </c>
      <c r="Z50" s="340">
        <f t="shared" si="113"/>
        <v>328</v>
      </c>
      <c r="AA50" s="340">
        <v>114</v>
      </c>
      <c r="AB50" s="340">
        <v>214</v>
      </c>
      <c r="AC50" s="341">
        <f t="shared" si="114"/>
        <v>287</v>
      </c>
      <c r="AD50" s="341">
        <v>107</v>
      </c>
      <c r="AE50" s="341">
        <v>180</v>
      </c>
      <c r="AF50" s="342">
        <f t="shared" si="115"/>
        <v>0</v>
      </c>
      <c r="AG50" s="343">
        <v>0</v>
      </c>
      <c r="AH50" s="343">
        <v>0</v>
      </c>
      <c r="AI50" s="343">
        <v>0</v>
      </c>
      <c r="AJ50" s="343">
        <v>0</v>
      </c>
      <c r="AK50" s="343">
        <v>1422</v>
      </c>
      <c r="AL50" s="343">
        <v>0</v>
      </c>
      <c r="AM50" s="343">
        <f t="shared" si="116"/>
        <v>604</v>
      </c>
      <c r="AN50" s="344">
        <v>0</v>
      </c>
      <c r="AO50" s="344">
        <v>0</v>
      </c>
      <c r="AP50" s="343">
        <v>287</v>
      </c>
      <c r="AQ50" s="343">
        <v>317</v>
      </c>
      <c r="AR50" s="343">
        <v>0</v>
      </c>
      <c r="AU50" s="539">
        <f t="shared" si="7"/>
        <v>0</v>
      </c>
      <c r="AV50" s="539">
        <f t="shared" si="8"/>
        <v>0</v>
      </c>
      <c r="AW50" s="539">
        <f t="shared" si="9"/>
        <v>0</v>
      </c>
      <c r="AX50" s="539">
        <f t="shared" si="10"/>
        <v>0</v>
      </c>
      <c r="AY50" s="539">
        <f t="shared" si="11"/>
        <v>0</v>
      </c>
      <c r="AZ50" s="539">
        <f t="shared" si="12"/>
        <v>0</v>
      </c>
      <c r="BA50" s="539">
        <f t="shared" si="13"/>
        <v>0</v>
      </c>
      <c r="BB50" s="539">
        <f t="shared" si="14"/>
        <v>0</v>
      </c>
      <c r="BC50" s="539">
        <f t="shared" si="15"/>
        <v>0</v>
      </c>
      <c r="BD50" s="539">
        <f t="shared" si="16"/>
        <v>0</v>
      </c>
      <c r="BE50" s="539">
        <f t="shared" si="17"/>
        <v>0</v>
      </c>
      <c r="BF50" s="539">
        <f t="shared" si="18"/>
        <v>0</v>
      </c>
      <c r="BG50" s="539">
        <f t="shared" si="19"/>
        <v>0</v>
      </c>
      <c r="BH50" s="539">
        <f t="shared" si="20"/>
        <v>0</v>
      </c>
    </row>
    <row r="51" spans="1:60" s="47" customFormat="1" ht="12.75">
      <c r="A51" s="271" t="s">
        <v>66</v>
      </c>
      <c r="B51" s="333">
        <v>34</v>
      </c>
      <c r="C51" s="336">
        <f t="shared" si="106"/>
        <v>2552</v>
      </c>
      <c r="D51" s="338">
        <f t="shared" si="97"/>
        <v>1205</v>
      </c>
      <c r="E51" s="338">
        <f t="shared" si="97"/>
        <v>1347</v>
      </c>
      <c r="F51" s="339">
        <f>+I51+L51+O51</f>
        <v>257</v>
      </c>
      <c r="G51" s="339">
        <f t="shared" si="98"/>
        <v>132</v>
      </c>
      <c r="H51" s="339">
        <f t="shared" si="99"/>
        <v>125</v>
      </c>
      <c r="I51" s="339">
        <f>+J51+K51</f>
        <v>42</v>
      </c>
      <c r="J51" s="339">
        <v>19</v>
      </c>
      <c r="K51" s="339">
        <v>23</v>
      </c>
      <c r="L51" s="339">
        <f>+M51+N51</f>
        <v>174</v>
      </c>
      <c r="M51" s="339">
        <v>89</v>
      </c>
      <c r="N51" s="339">
        <v>85</v>
      </c>
      <c r="O51" s="339">
        <f>+P51+Q51</f>
        <v>41</v>
      </c>
      <c r="P51" s="339">
        <v>24</v>
      </c>
      <c r="Q51" s="339">
        <v>17</v>
      </c>
      <c r="R51" s="339">
        <f t="shared" si="111"/>
        <v>2275</v>
      </c>
      <c r="S51" s="339">
        <f t="shared" si="100"/>
        <v>1073</v>
      </c>
      <c r="T51" s="339">
        <f t="shared" si="101"/>
        <v>1202</v>
      </c>
      <c r="U51" s="339">
        <f>+V51+W51</f>
        <v>1098</v>
      </c>
      <c r="V51" s="340">
        <v>479</v>
      </c>
      <c r="W51" s="339">
        <v>619</v>
      </c>
      <c r="X51" s="271" t="s">
        <v>66</v>
      </c>
      <c r="Y51" s="333">
        <v>34</v>
      </c>
      <c r="Z51" s="340">
        <f t="shared" si="113"/>
        <v>663</v>
      </c>
      <c r="AA51" s="340">
        <v>343</v>
      </c>
      <c r="AB51" s="340">
        <v>320</v>
      </c>
      <c r="AC51" s="341">
        <f t="shared" si="114"/>
        <v>514</v>
      </c>
      <c r="AD51" s="341">
        <v>251</v>
      </c>
      <c r="AE51" s="341">
        <v>263</v>
      </c>
      <c r="AF51" s="342">
        <f t="shared" si="115"/>
        <v>20</v>
      </c>
      <c r="AG51" s="343">
        <v>0</v>
      </c>
      <c r="AH51" s="343">
        <v>20</v>
      </c>
      <c r="AI51" s="343">
        <v>124</v>
      </c>
      <c r="AJ51" s="343">
        <v>6</v>
      </c>
      <c r="AK51" s="343">
        <v>2421</v>
      </c>
      <c r="AL51" s="343">
        <v>1</v>
      </c>
      <c r="AM51" s="343">
        <f t="shared" si="116"/>
        <v>1023</v>
      </c>
      <c r="AN51" s="344">
        <v>146</v>
      </c>
      <c r="AO51" s="344">
        <v>41</v>
      </c>
      <c r="AP51" s="343">
        <v>514</v>
      </c>
      <c r="AQ51" s="343">
        <v>302</v>
      </c>
      <c r="AR51" s="343">
        <v>20</v>
      </c>
      <c r="AU51" s="539">
        <f t="shared" si="7"/>
        <v>0</v>
      </c>
      <c r="AV51" s="539">
        <f t="shared" si="8"/>
        <v>0</v>
      </c>
      <c r="AW51" s="539">
        <f t="shared" si="9"/>
        <v>0</v>
      </c>
      <c r="AX51" s="539">
        <f t="shared" si="10"/>
        <v>0</v>
      </c>
      <c r="AY51" s="539">
        <f t="shared" si="11"/>
        <v>0</v>
      </c>
      <c r="AZ51" s="539">
        <f t="shared" si="12"/>
        <v>0</v>
      </c>
      <c r="BA51" s="539">
        <f t="shared" si="13"/>
        <v>0</v>
      </c>
      <c r="BB51" s="539">
        <f t="shared" si="14"/>
        <v>0</v>
      </c>
      <c r="BC51" s="539">
        <f t="shared" si="15"/>
        <v>0</v>
      </c>
      <c r="BD51" s="539">
        <f t="shared" si="16"/>
        <v>0</v>
      </c>
      <c r="BE51" s="539">
        <f t="shared" si="17"/>
        <v>0</v>
      </c>
      <c r="BF51" s="539">
        <f t="shared" si="18"/>
        <v>0</v>
      </c>
      <c r="BG51" s="539">
        <f t="shared" si="19"/>
        <v>0</v>
      </c>
      <c r="BH51" s="539">
        <f t="shared" si="20"/>
        <v>0</v>
      </c>
    </row>
    <row r="52" spans="1:60" s="47" customFormat="1" ht="12.75">
      <c r="A52" s="271" t="s">
        <v>67</v>
      </c>
      <c r="B52" s="333">
        <v>35</v>
      </c>
      <c r="C52" s="336">
        <f t="shared" si="106"/>
        <v>528</v>
      </c>
      <c r="D52" s="338">
        <f t="shared" si="97"/>
        <v>234</v>
      </c>
      <c r="E52" s="338">
        <f t="shared" si="97"/>
        <v>294</v>
      </c>
      <c r="F52" s="339">
        <f>+I52+L52+O52</f>
        <v>12</v>
      </c>
      <c r="G52" s="339">
        <f t="shared" si="98"/>
        <v>9</v>
      </c>
      <c r="H52" s="339">
        <f t="shared" si="99"/>
        <v>3</v>
      </c>
      <c r="I52" s="339">
        <f>+J52+K52</f>
        <v>0</v>
      </c>
      <c r="J52" s="339">
        <v>0</v>
      </c>
      <c r="K52" s="339">
        <v>0</v>
      </c>
      <c r="L52" s="339">
        <f>+M52+N52</f>
        <v>12</v>
      </c>
      <c r="M52" s="339">
        <v>9</v>
      </c>
      <c r="N52" s="339">
        <v>3</v>
      </c>
      <c r="O52" s="339">
        <f>+P52+Q52</f>
        <v>0</v>
      </c>
      <c r="P52" s="339">
        <v>0</v>
      </c>
      <c r="Q52" s="339">
        <v>0</v>
      </c>
      <c r="R52" s="339">
        <f>+U52+Z52+AC52</f>
        <v>516</v>
      </c>
      <c r="S52" s="339">
        <f t="shared" si="100"/>
        <v>225</v>
      </c>
      <c r="T52" s="339">
        <f t="shared" si="101"/>
        <v>291</v>
      </c>
      <c r="U52" s="339">
        <f>+V52+W52</f>
        <v>312</v>
      </c>
      <c r="V52" s="340">
        <v>103</v>
      </c>
      <c r="W52" s="339">
        <v>209</v>
      </c>
      <c r="X52" s="271" t="s">
        <v>67</v>
      </c>
      <c r="Y52" s="333">
        <v>35</v>
      </c>
      <c r="Z52" s="340">
        <f t="shared" si="113"/>
        <v>113</v>
      </c>
      <c r="AA52" s="340">
        <v>60</v>
      </c>
      <c r="AB52" s="340">
        <v>53</v>
      </c>
      <c r="AC52" s="341">
        <f t="shared" si="114"/>
        <v>91</v>
      </c>
      <c r="AD52" s="341">
        <v>62</v>
      </c>
      <c r="AE52" s="341">
        <v>29</v>
      </c>
      <c r="AF52" s="342">
        <f t="shared" si="115"/>
        <v>0</v>
      </c>
      <c r="AG52" s="343">
        <v>0</v>
      </c>
      <c r="AH52" s="343">
        <v>0</v>
      </c>
      <c r="AI52" s="343">
        <v>0</v>
      </c>
      <c r="AJ52" s="343">
        <v>1</v>
      </c>
      <c r="AK52" s="343">
        <v>527</v>
      </c>
      <c r="AL52" s="343">
        <v>0</v>
      </c>
      <c r="AM52" s="343">
        <f t="shared" si="116"/>
        <v>260</v>
      </c>
      <c r="AN52" s="344">
        <v>9</v>
      </c>
      <c r="AO52" s="344">
        <v>0</v>
      </c>
      <c r="AP52" s="343">
        <v>91</v>
      </c>
      <c r="AQ52" s="343">
        <v>160</v>
      </c>
      <c r="AR52" s="343">
        <v>0</v>
      </c>
      <c r="AU52" s="539">
        <f t="shared" si="7"/>
        <v>0</v>
      </c>
      <c r="AV52" s="539">
        <f t="shared" si="8"/>
        <v>0</v>
      </c>
      <c r="AW52" s="539">
        <f t="shared" si="9"/>
        <v>0</v>
      </c>
      <c r="AX52" s="539">
        <f t="shared" si="10"/>
        <v>0</v>
      </c>
      <c r="AY52" s="539">
        <f t="shared" si="11"/>
        <v>0</v>
      </c>
      <c r="AZ52" s="539">
        <f t="shared" si="12"/>
        <v>0</v>
      </c>
      <c r="BA52" s="539">
        <f t="shared" si="13"/>
        <v>0</v>
      </c>
      <c r="BB52" s="539">
        <f t="shared" si="14"/>
        <v>0</v>
      </c>
      <c r="BC52" s="539">
        <f t="shared" si="15"/>
        <v>0</v>
      </c>
      <c r="BD52" s="539">
        <f t="shared" si="16"/>
        <v>0</v>
      </c>
      <c r="BE52" s="539">
        <f t="shared" si="17"/>
        <v>0</v>
      </c>
      <c r="BF52" s="539">
        <f t="shared" si="18"/>
        <v>0</v>
      </c>
      <c r="BG52" s="539">
        <f t="shared" si="19"/>
        <v>0</v>
      </c>
      <c r="BH52" s="539">
        <f t="shared" si="20"/>
        <v>0</v>
      </c>
    </row>
    <row r="53" spans="1:60" s="47" customFormat="1" ht="12.75">
      <c r="A53" s="346" t="s">
        <v>68</v>
      </c>
      <c r="B53" s="333">
        <v>36</v>
      </c>
      <c r="C53" s="337">
        <f t="shared" si="106"/>
        <v>4760</v>
      </c>
      <c r="D53" s="341">
        <f t="shared" si="97"/>
        <v>3218</v>
      </c>
      <c r="E53" s="341">
        <f t="shared" si="97"/>
        <v>1542</v>
      </c>
      <c r="F53" s="339">
        <f t="shared" ref="F53" si="117">+I53+L53+O53</f>
        <v>649</v>
      </c>
      <c r="G53" s="339">
        <f t="shared" si="98"/>
        <v>449</v>
      </c>
      <c r="H53" s="339">
        <f t="shared" si="99"/>
        <v>200</v>
      </c>
      <c r="I53" s="339">
        <f t="shared" ref="I53" si="118">+J53+K53</f>
        <v>252</v>
      </c>
      <c r="J53" s="339">
        <v>185</v>
      </c>
      <c r="K53" s="339">
        <v>67</v>
      </c>
      <c r="L53" s="339">
        <f t="shared" ref="L53" si="119">+M53+N53</f>
        <v>316</v>
      </c>
      <c r="M53" s="339">
        <v>211</v>
      </c>
      <c r="N53" s="339">
        <v>105</v>
      </c>
      <c r="O53" s="339">
        <f t="shared" ref="O53" si="120">+P53+Q53</f>
        <v>81</v>
      </c>
      <c r="P53" s="339">
        <v>53</v>
      </c>
      <c r="Q53" s="339">
        <v>28</v>
      </c>
      <c r="R53" s="339">
        <f t="shared" ref="R53" si="121">+U53+Z53+AC53</f>
        <v>4111</v>
      </c>
      <c r="S53" s="339">
        <f t="shared" si="100"/>
        <v>2769</v>
      </c>
      <c r="T53" s="339">
        <f t="shared" si="101"/>
        <v>1342</v>
      </c>
      <c r="U53" s="339">
        <f t="shared" ref="U53" si="122">+V53+W53</f>
        <v>2096</v>
      </c>
      <c r="V53" s="340">
        <v>1367</v>
      </c>
      <c r="W53" s="339">
        <v>729</v>
      </c>
      <c r="X53" s="346" t="s">
        <v>68</v>
      </c>
      <c r="Y53" s="333">
        <v>36</v>
      </c>
      <c r="Z53" s="340">
        <f t="shared" si="113"/>
        <v>1035</v>
      </c>
      <c r="AA53" s="340">
        <v>739</v>
      </c>
      <c r="AB53" s="340">
        <v>296</v>
      </c>
      <c r="AC53" s="341">
        <f t="shared" si="114"/>
        <v>980</v>
      </c>
      <c r="AD53" s="341">
        <v>663</v>
      </c>
      <c r="AE53" s="341">
        <v>317</v>
      </c>
      <c r="AF53" s="342">
        <f t="shared" si="115"/>
        <v>0</v>
      </c>
      <c r="AG53" s="343">
        <v>0</v>
      </c>
      <c r="AH53" s="343">
        <v>0</v>
      </c>
      <c r="AI53" s="343">
        <v>2231</v>
      </c>
      <c r="AJ53" s="343">
        <v>0</v>
      </c>
      <c r="AK53" s="343">
        <v>2443</v>
      </c>
      <c r="AL53" s="343">
        <v>86</v>
      </c>
      <c r="AM53" s="343">
        <f t="shared" si="116"/>
        <v>2020</v>
      </c>
      <c r="AN53" s="344">
        <v>226</v>
      </c>
      <c r="AO53" s="344">
        <v>81</v>
      </c>
      <c r="AP53" s="343">
        <v>980</v>
      </c>
      <c r="AQ53" s="343">
        <v>733</v>
      </c>
      <c r="AR53" s="343">
        <v>0</v>
      </c>
      <c r="AU53" s="539">
        <f t="shared" si="7"/>
        <v>0</v>
      </c>
      <c r="AV53" s="539">
        <f t="shared" si="8"/>
        <v>0</v>
      </c>
      <c r="AW53" s="539">
        <f t="shared" si="9"/>
        <v>0</v>
      </c>
      <c r="AX53" s="539">
        <f t="shared" si="10"/>
        <v>0</v>
      </c>
      <c r="AY53" s="539">
        <f t="shared" si="11"/>
        <v>0</v>
      </c>
      <c r="AZ53" s="539">
        <f t="shared" si="12"/>
        <v>0</v>
      </c>
      <c r="BA53" s="539">
        <f t="shared" si="13"/>
        <v>0</v>
      </c>
      <c r="BB53" s="539">
        <f t="shared" si="14"/>
        <v>0</v>
      </c>
      <c r="BC53" s="539">
        <f t="shared" si="15"/>
        <v>0</v>
      </c>
      <c r="BD53" s="539">
        <f t="shared" si="16"/>
        <v>0</v>
      </c>
      <c r="BE53" s="539">
        <f t="shared" si="17"/>
        <v>0</v>
      </c>
      <c r="BF53" s="539">
        <f t="shared" si="18"/>
        <v>0</v>
      </c>
      <c r="BG53" s="539">
        <f t="shared" si="19"/>
        <v>0</v>
      </c>
      <c r="BH53" s="539">
        <f t="shared" si="20"/>
        <v>0</v>
      </c>
    </row>
    <row r="54" spans="1:60" s="47" customFormat="1" ht="12.75">
      <c r="A54" s="347" t="s">
        <v>18</v>
      </c>
      <c r="B54" s="348">
        <v>37</v>
      </c>
      <c r="C54" s="349">
        <f t="shared" ref="C54:C55" si="123">+D54+E54</f>
        <v>29248</v>
      </c>
      <c r="D54" s="349">
        <f t="shared" ref="D54:D55" si="124">+G54+S54+AG54</f>
        <v>19887</v>
      </c>
      <c r="E54" s="349">
        <f t="shared" ref="E54:E55" si="125">+H54+T54+AH54</f>
        <v>9361</v>
      </c>
      <c r="F54" s="350">
        <f t="shared" ref="F54:F55" si="126">+I54+L54+O54</f>
        <v>3505</v>
      </c>
      <c r="G54" s="350">
        <f t="shared" ref="G54:G55" si="127">+J54+M54+P54</f>
        <v>2350</v>
      </c>
      <c r="H54" s="350">
        <f t="shared" ref="H54:H55" si="128">+K54+N54+Q54</f>
        <v>1155</v>
      </c>
      <c r="I54" s="350">
        <f t="shared" ref="I54:I55" si="129">+J54+K54</f>
        <v>1081</v>
      </c>
      <c r="J54" s="350">
        <v>748</v>
      </c>
      <c r="K54" s="350">
        <v>333</v>
      </c>
      <c r="L54" s="350">
        <f t="shared" ref="L54:L55" si="130">+M54+N54</f>
        <v>2017</v>
      </c>
      <c r="M54" s="350">
        <v>1339</v>
      </c>
      <c r="N54" s="350">
        <v>678</v>
      </c>
      <c r="O54" s="350">
        <f t="shared" ref="O54:O55" si="131">+P54+Q54</f>
        <v>407</v>
      </c>
      <c r="P54" s="350">
        <v>263</v>
      </c>
      <c r="Q54" s="350">
        <v>144</v>
      </c>
      <c r="R54" s="350">
        <f t="shared" ref="R54:R55" si="132">+U54+Z54+AC54</f>
        <v>24271</v>
      </c>
      <c r="S54" s="350">
        <f t="shared" ref="S54:S55" si="133">+V54+AA54+AD54</f>
        <v>16412</v>
      </c>
      <c r="T54" s="350">
        <f t="shared" ref="T54:T55" si="134">+W54+AB54+AE54</f>
        <v>7859</v>
      </c>
      <c r="U54" s="350">
        <f t="shared" ref="U54:U55" si="135">+V54+W54</f>
        <v>13390</v>
      </c>
      <c r="V54" s="351">
        <v>8673</v>
      </c>
      <c r="W54" s="350">
        <v>4717</v>
      </c>
      <c r="X54" s="347" t="s">
        <v>18</v>
      </c>
      <c r="Y54" s="348">
        <v>37</v>
      </c>
      <c r="Z54" s="351">
        <f t="shared" ref="Z54:Z55" si="136">+AA54+AB54</f>
        <v>6027</v>
      </c>
      <c r="AA54" s="351">
        <v>4296</v>
      </c>
      <c r="AB54" s="351">
        <v>1731</v>
      </c>
      <c r="AC54" s="349">
        <f t="shared" ref="AC54:AC55" si="137">+AD54+AE54</f>
        <v>4854</v>
      </c>
      <c r="AD54" s="349">
        <v>3443</v>
      </c>
      <c r="AE54" s="349">
        <v>1411</v>
      </c>
      <c r="AF54" s="352">
        <f t="shared" ref="AF54:AF55" si="138">+AG54+AH54</f>
        <v>1472</v>
      </c>
      <c r="AG54" s="353">
        <v>1125</v>
      </c>
      <c r="AH54" s="353">
        <v>347</v>
      </c>
      <c r="AI54" s="353">
        <v>24856</v>
      </c>
      <c r="AJ54" s="353">
        <v>165</v>
      </c>
      <c r="AK54" s="353">
        <v>4226</v>
      </c>
      <c r="AL54" s="353">
        <v>1</v>
      </c>
      <c r="AM54" s="353">
        <f>+AN54+AO54+AP54+AQ54+AR54</f>
        <v>14304</v>
      </c>
      <c r="AN54" s="354">
        <v>1505</v>
      </c>
      <c r="AO54" s="354">
        <v>407</v>
      </c>
      <c r="AP54" s="353">
        <v>4854</v>
      </c>
      <c r="AQ54" s="353">
        <v>6066</v>
      </c>
      <c r="AR54" s="353">
        <v>1472</v>
      </c>
      <c r="AU54" s="539">
        <f t="shared" si="7"/>
        <v>0</v>
      </c>
      <c r="AV54" s="539">
        <f t="shared" si="8"/>
        <v>0</v>
      </c>
      <c r="AW54" s="539">
        <f t="shared" si="9"/>
        <v>0</v>
      </c>
      <c r="AX54" s="539">
        <f t="shared" si="10"/>
        <v>0</v>
      </c>
      <c r="AY54" s="539">
        <f t="shared" si="11"/>
        <v>0</v>
      </c>
      <c r="AZ54" s="539">
        <f t="shared" si="12"/>
        <v>0</v>
      </c>
      <c r="BA54" s="539">
        <f t="shared" si="13"/>
        <v>0</v>
      </c>
      <c r="BB54" s="539">
        <f t="shared" si="14"/>
        <v>0</v>
      </c>
      <c r="BC54" s="539">
        <f t="shared" si="15"/>
        <v>0</v>
      </c>
      <c r="BD54" s="539">
        <f t="shared" si="16"/>
        <v>0</v>
      </c>
      <c r="BE54" s="539">
        <f t="shared" si="17"/>
        <v>0</v>
      </c>
      <c r="BF54" s="539">
        <f t="shared" si="18"/>
        <v>0</v>
      </c>
      <c r="BG54" s="539">
        <f t="shared" si="19"/>
        <v>0</v>
      </c>
      <c r="BH54" s="539">
        <f t="shared" si="20"/>
        <v>0</v>
      </c>
    </row>
    <row r="55" spans="1:60" s="47" customFormat="1" ht="12.75">
      <c r="A55" s="347" t="s">
        <v>19</v>
      </c>
      <c r="B55" s="348">
        <v>38</v>
      </c>
      <c r="C55" s="349">
        <f t="shared" si="123"/>
        <v>11658</v>
      </c>
      <c r="D55" s="349">
        <f t="shared" si="124"/>
        <v>6628</v>
      </c>
      <c r="E55" s="349">
        <f t="shared" si="125"/>
        <v>5030</v>
      </c>
      <c r="F55" s="350">
        <f t="shared" si="126"/>
        <v>1162</v>
      </c>
      <c r="G55" s="350">
        <f t="shared" si="127"/>
        <v>776</v>
      </c>
      <c r="H55" s="350">
        <f t="shared" si="128"/>
        <v>386</v>
      </c>
      <c r="I55" s="350">
        <f t="shared" si="129"/>
        <v>354</v>
      </c>
      <c r="J55" s="350">
        <v>234</v>
      </c>
      <c r="K55" s="350">
        <v>120</v>
      </c>
      <c r="L55" s="350">
        <f t="shared" si="130"/>
        <v>707</v>
      </c>
      <c r="M55" s="350">
        <v>471</v>
      </c>
      <c r="N55" s="350">
        <v>236</v>
      </c>
      <c r="O55" s="350">
        <f t="shared" si="131"/>
        <v>101</v>
      </c>
      <c r="P55" s="350">
        <v>71</v>
      </c>
      <c r="Q55" s="350">
        <v>30</v>
      </c>
      <c r="R55" s="350">
        <f t="shared" si="132"/>
        <v>10476</v>
      </c>
      <c r="S55" s="350">
        <f t="shared" si="133"/>
        <v>5852</v>
      </c>
      <c r="T55" s="350">
        <f t="shared" si="134"/>
        <v>4624</v>
      </c>
      <c r="U55" s="350">
        <f t="shared" si="135"/>
        <v>6437</v>
      </c>
      <c r="V55" s="351">
        <v>3309</v>
      </c>
      <c r="W55" s="350">
        <v>3128</v>
      </c>
      <c r="X55" s="347" t="s">
        <v>19</v>
      </c>
      <c r="Y55" s="348">
        <v>38</v>
      </c>
      <c r="Z55" s="351">
        <f t="shared" si="136"/>
        <v>2205</v>
      </c>
      <c r="AA55" s="351">
        <v>1417</v>
      </c>
      <c r="AB55" s="351">
        <v>788</v>
      </c>
      <c r="AC55" s="349">
        <f t="shared" si="137"/>
        <v>1834</v>
      </c>
      <c r="AD55" s="349">
        <v>1126</v>
      </c>
      <c r="AE55" s="349">
        <v>708</v>
      </c>
      <c r="AF55" s="352">
        <f t="shared" si="138"/>
        <v>20</v>
      </c>
      <c r="AG55" s="353">
        <v>0</v>
      </c>
      <c r="AH55" s="353">
        <v>20</v>
      </c>
      <c r="AI55" s="353">
        <v>1592</v>
      </c>
      <c r="AJ55" s="353">
        <v>76</v>
      </c>
      <c r="AK55" s="353">
        <v>9901</v>
      </c>
      <c r="AL55" s="353">
        <v>89</v>
      </c>
      <c r="AM55" s="353">
        <f>+AN55+AO55+AP55+AQ55+AR55</f>
        <v>6341</v>
      </c>
      <c r="AN55" s="354">
        <v>626</v>
      </c>
      <c r="AO55" s="354">
        <v>101</v>
      </c>
      <c r="AP55" s="353">
        <v>1834</v>
      </c>
      <c r="AQ55" s="353">
        <v>3760</v>
      </c>
      <c r="AR55" s="353">
        <v>20</v>
      </c>
      <c r="AU55" s="539">
        <f t="shared" si="7"/>
        <v>0</v>
      </c>
      <c r="AV55" s="539">
        <f t="shared" si="8"/>
        <v>0</v>
      </c>
      <c r="AW55" s="539">
        <f t="shared" si="9"/>
        <v>0</v>
      </c>
      <c r="AX55" s="539">
        <f t="shared" si="10"/>
        <v>0</v>
      </c>
      <c r="AY55" s="539">
        <f t="shared" si="11"/>
        <v>0</v>
      </c>
      <c r="AZ55" s="539">
        <f t="shared" si="12"/>
        <v>0</v>
      </c>
      <c r="BA55" s="539">
        <f t="shared" si="13"/>
        <v>0</v>
      </c>
      <c r="BB55" s="539">
        <f t="shared" si="14"/>
        <v>0</v>
      </c>
      <c r="BC55" s="539">
        <f t="shared" si="15"/>
        <v>0</v>
      </c>
      <c r="BD55" s="539">
        <f t="shared" si="16"/>
        <v>0</v>
      </c>
      <c r="BE55" s="539">
        <f t="shared" si="17"/>
        <v>0</v>
      </c>
      <c r="BF55" s="539">
        <f t="shared" si="18"/>
        <v>0</v>
      </c>
      <c r="BG55" s="539">
        <f t="shared" si="19"/>
        <v>0</v>
      </c>
      <c r="BH55" s="539">
        <f t="shared" si="20"/>
        <v>0</v>
      </c>
    </row>
    <row r="56" spans="1:60" s="44" customFormat="1" ht="12" customHeight="1">
      <c r="A56" s="44" t="s">
        <v>130</v>
      </c>
      <c r="C56" s="44" t="s">
        <v>131</v>
      </c>
      <c r="AK56" s="2"/>
      <c r="AL56" s="2"/>
      <c r="AM56" s="2"/>
      <c r="AN56" s="85"/>
      <c r="AO56" s="85"/>
      <c r="AP56" s="2"/>
      <c r="AQ56" s="2"/>
      <c r="AR56" s="2"/>
    </row>
    <row r="57" spans="1:60" s="44" customFormat="1" ht="12" customHeight="1">
      <c r="AA57" s="15"/>
      <c r="AB57" s="15"/>
      <c r="AC57" s="52"/>
      <c r="AD57" s="13"/>
      <c r="AE57" s="52"/>
      <c r="AF57" s="15"/>
      <c r="AG57" s="15"/>
      <c r="AH57" s="15"/>
      <c r="AI57" s="15"/>
      <c r="AJ57" s="2"/>
      <c r="AN57" s="70"/>
      <c r="AO57" s="70"/>
    </row>
    <row r="58" spans="1:60" s="44" customFormat="1" ht="12" customHeight="1">
      <c r="AA58" s="50"/>
      <c r="AB58" s="368"/>
      <c r="AC58" s="368"/>
      <c r="AD58" s="368"/>
      <c r="AE58" s="368"/>
      <c r="AF58" s="368"/>
      <c r="AG58" s="368"/>
      <c r="AH58" s="368"/>
      <c r="AI58" s="368"/>
      <c r="AJ58" s="368"/>
      <c r="AK58" s="368"/>
      <c r="AN58" s="70"/>
      <c r="AO58" s="70"/>
    </row>
    <row r="59" spans="1:60" ht="12" customHeight="1"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15"/>
      <c r="AC59" s="15"/>
      <c r="AD59" s="52"/>
      <c r="AE59" s="51"/>
      <c r="AF59" s="59"/>
      <c r="AG59" s="59"/>
      <c r="AH59" s="15"/>
      <c r="AI59" s="15"/>
      <c r="AJ59" s="15"/>
      <c r="AK59" s="49"/>
      <c r="AL59" s="355"/>
      <c r="AM59" s="355"/>
      <c r="AN59" s="355"/>
      <c r="AO59" s="355"/>
      <c r="AP59" s="355"/>
      <c r="AQ59" s="355"/>
      <c r="AR59" s="355"/>
    </row>
    <row r="60" spans="1:60" ht="12" customHeight="1">
      <c r="A60" s="2"/>
      <c r="B60" s="2"/>
      <c r="C60" s="2"/>
      <c r="D60" s="50"/>
      <c r="E60" s="50"/>
      <c r="F60" s="50"/>
      <c r="G60" s="50"/>
      <c r="H60" s="50"/>
      <c r="I60" s="50"/>
      <c r="J60" s="50"/>
      <c r="K60" s="50"/>
      <c r="L60" s="50"/>
      <c r="M60" s="52"/>
      <c r="N60" s="70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2"/>
      <c r="AB60" s="2"/>
      <c r="AC60" s="51"/>
      <c r="AD60" s="50"/>
      <c r="AE60" s="51"/>
      <c r="AF60" s="50"/>
      <c r="AG60" s="50"/>
      <c r="AH60" s="51"/>
      <c r="AI60" s="51"/>
      <c r="AJ60" s="51"/>
      <c r="AK60" s="63"/>
      <c r="AN60" s="70"/>
      <c r="AO60" s="70"/>
    </row>
    <row r="61" spans="1:60" ht="12" customHeight="1">
      <c r="A61" s="2"/>
      <c r="B61" s="2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2"/>
      <c r="AC61" s="51"/>
      <c r="AD61" s="52"/>
      <c r="AE61" s="51"/>
      <c r="AF61" s="50"/>
      <c r="AG61" s="50"/>
      <c r="AH61" s="51"/>
      <c r="AI61" s="51"/>
      <c r="AJ61" s="51"/>
      <c r="AK61" s="64"/>
      <c r="AL61" s="356"/>
      <c r="AM61" s="356"/>
      <c r="AN61" s="356"/>
      <c r="AO61" s="356"/>
      <c r="AP61" s="356"/>
      <c r="AQ61" s="356"/>
      <c r="AR61" s="356"/>
    </row>
    <row r="62" spans="1:60" ht="12" customHeight="1">
      <c r="A62" s="2"/>
      <c r="B62" s="2"/>
      <c r="C62" s="2"/>
      <c r="D62" s="50"/>
      <c r="E62" s="50"/>
      <c r="F62" s="50"/>
      <c r="G62" s="50"/>
      <c r="H62" s="50"/>
      <c r="I62" s="50"/>
      <c r="J62" s="50"/>
      <c r="K62" s="50"/>
      <c r="L62" s="50"/>
      <c r="M62" s="52"/>
      <c r="N62" s="70"/>
      <c r="O62" s="47"/>
      <c r="P62" s="47"/>
      <c r="Q62" s="2"/>
      <c r="R62" s="2"/>
      <c r="S62" s="2"/>
      <c r="T62" s="2"/>
      <c r="U62" s="2"/>
      <c r="V62" s="2"/>
      <c r="W62" s="2"/>
      <c r="X62" s="2"/>
      <c r="Y62" s="2"/>
      <c r="Z62" s="2"/>
      <c r="AA62" s="303"/>
      <c r="AB62" s="51"/>
      <c r="AC62" s="51"/>
      <c r="AD62" s="50"/>
      <c r="AE62" s="51"/>
      <c r="AF62" s="59"/>
      <c r="AG62" s="59"/>
      <c r="AH62" s="51"/>
      <c r="AI62" s="51"/>
      <c r="AJ62" s="51"/>
      <c r="AK62" s="64"/>
      <c r="AN62" s="70"/>
      <c r="AO62" s="70"/>
    </row>
    <row r="63" spans="1:60" ht="12" customHeight="1">
      <c r="A63" s="2"/>
      <c r="B63" s="2"/>
      <c r="C63" s="2"/>
      <c r="D63" s="50"/>
      <c r="E63" s="50"/>
      <c r="F63" s="52"/>
      <c r="G63" s="52"/>
      <c r="H63" s="52"/>
      <c r="I63" s="52"/>
      <c r="J63" s="52"/>
      <c r="K63" s="52"/>
      <c r="L63" s="52"/>
      <c r="M63" s="52"/>
      <c r="N63" s="70"/>
      <c r="O63" s="47"/>
      <c r="P63" s="47"/>
      <c r="Q63" s="2"/>
      <c r="R63" s="2"/>
      <c r="S63" s="2"/>
      <c r="T63" s="2"/>
      <c r="U63" s="2"/>
      <c r="V63" s="2"/>
      <c r="W63" s="2"/>
      <c r="X63" s="2"/>
      <c r="Y63" s="2"/>
      <c r="Z63" s="2"/>
      <c r="AA63" s="52"/>
      <c r="AB63" s="52"/>
      <c r="AC63" s="52"/>
      <c r="AD63" s="51"/>
      <c r="AE63" s="316"/>
      <c r="AF63" s="51"/>
      <c r="AG63" s="51"/>
      <c r="AH63" s="51"/>
      <c r="AI63" s="51"/>
      <c r="AJ63" s="51"/>
      <c r="AK63" s="64"/>
      <c r="AL63" s="52"/>
      <c r="AM63" s="52"/>
      <c r="AN63" s="52"/>
      <c r="AO63" s="70"/>
      <c r="AP63" s="70"/>
      <c r="AQ63" s="70"/>
      <c r="AR63" s="70"/>
    </row>
    <row r="64" spans="1:6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47"/>
      <c r="O64" s="47"/>
      <c r="P64" s="4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8" spans="3:44"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  <c r="AD68" s="355"/>
      <c r="AE68" s="355"/>
      <c r="AF68" s="355"/>
      <c r="AG68" s="355"/>
      <c r="AH68" s="355"/>
      <c r="AI68" s="355"/>
      <c r="AJ68" s="355"/>
      <c r="AK68" s="355"/>
      <c r="AL68" s="355"/>
      <c r="AM68" s="355"/>
      <c r="AN68" s="355"/>
      <c r="AO68" s="355"/>
      <c r="AP68" s="355"/>
      <c r="AQ68" s="355"/>
      <c r="AR68" s="355"/>
    </row>
    <row r="69" spans="3:44"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5"/>
      <c r="AH69" s="355"/>
      <c r="AI69" s="355"/>
      <c r="AJ69" s="355"/>
      <c r="AK69" s="355"/>
      <c r="AL69" s="355"/>
      <c r="AM69" s="355"/>
      <c r="AN69" s="355"/>
      <c r="AO69" s="355"/>
      <c r="AP69" s="355"/>
      <c r="AQ69" s="355"/>
      <c r="AR69" s="355"/>
    </row>
    <row r="70" spans="3:44"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  <c r="AA70" s="355"/>
      <c r="AB70" s="355"/>
      <c r="AC70" s="355"/>
      <c r="AD70" s="355"/>
      <c r="AE70" s="355"/>
      <c r="AF70" s="355"/>
      <c r="AG70" s="355"/>
      <c r="AH70" s="355"/>
      <c r="AI70" s="355"/>
      <c r="AJ70" s="355"/>
      <c r="AK70" s="355"/>
      <c r="AL70" s="355"/>
      <c r="AM70" s="355"/>
      <c r="AN70" s="355"/>
      <c r="AO70" s="355"/>
      <c r="AP70" s="355"/>
      <c r="AQ70" s="355"/>
      <c r="AR70" s="355"/>
    </row>
  </sheetData>
  <mergeCells count="32">
    <mergeCell ref="AN8:AR8"/>
    <mergeCell ref="E4:Q4"/>
    <mergeCell ref="B10:E10"/>
    <mergeCell ref="Z13:AH13"/>
    <mergeCell ref="O15:O16"/>
    <mergeCell ref="R14:R16"/>
    <mergeCell ref="S15:S16"/>
    <mergeCell ref="T15:T16"/>
    <mergeCell ref="X13:X16"/>
    <mergeCell ref="Y13:Y16"/>
    <mergeCell ref="Z15:Z16"/>
    <mergeCell ref="AC15:AC16"/>
    <mergeCell ref="Z14:AE14"/>
    <mergeCell ref="AF14:AF16"/>
    <mergeCell ref="AG15:AH15"/>
    <mergeCell ref="AM13:AM16"/>
    <mergeCell ref="V1:W1"/>
    <mergeCell ref="F14:F16"/>
    <mergeCell ref="G15:G16"/>
    <mergeCell ref="H15:H16"/>
    <mergeCell ref="I15:I16"/>
    <mergeCell ref="L15:L16"/>
    <mergeCell ref="U15:U16"/>
    <mergeCell ref="AR13:AR16"/>
    <mergeCell ref="AN13:AO15"/>
    <mergeCell ref="AP13:AQ15"/>
    <mergeCell ref="AI13:AL15"/>
    <mergeCell ref="A13:A16"/>
    <mergeCell ref="B13:B16"/>
    <mergeCell ref="C13:C16"/>
    <mergeCell ref="D14:D16"/>
    <mergeCell ref="E14:E16"/>
  </mergeCells>
  <printOptions horizontalCentered="1"/>
  <pageMargins left="0.2" right="0.2" top="0.66" bottom="0" header="0.3" footer="0.3"/>
  <pageSetup paperSize="9" scale="55" orientation="landscape" r:id="rId1"/>
  <rowBreaks count="1" manualBreakCount="1">
    <brk id="71" max="43" man="1"/>
  </rowBreaks>
  <colBreaks count="1" manualBreakCount="1">
    <brk id="23" max="7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W62"/>
  <sheetViews>
    <sheetView view="pageBreakPreview" topLeftCell="A41" zoomScale="85" zoomScaleNormal="100" zoomScaleSheetLayoutView="85" workbookViewId="0">
      <selection activeCell="F75" sqref="F75"/>
    </sheetView>
  </sheetViews>
  <sheetFormatPr defaultColWidth="4.28515625" defaultRowHeight="11.25"/>
  <cols>
    <col min="1" max="1" width="20.42578125" style="123" customWidth="1"/>
    <col min="2" max="2" width="4.28515625" style="123" customWidth="1"/>
    <col min="3" max="3" width="11.7109375" style="123" customWidth="1"/>
    <col min="4" max="5" width="9" style="123" customWidth="1"/>
    <col min="6" max="6" width="10.85546875" style="123" customWidth="1"/>
    <col min="7" max="8" width="9" style="123" customWidth="1"/>
    <col min="9" max="9" width="11.42578125" style="123" customWidth="1"/>
    <col min="10" max="11" width="9.5703125" style="123" customWidth="1"/>
    <col min="12" max="12" width="11.28515625" style="123" customWidth="1"/>
    <col min="13" max="14" width="9.42578125" style="123" customWidth="1"/>
    <col min="15" max="15" width="4.28515625" style="123"/>
    <col min="16" max="16" width="6.140625" style="123" customWidth="1"/>
    <col min="17" max="17" width="5.85546875" style="123" customWidth="1"/>
    <col min="18" max="18" width="5" style="123" bestFit="1" customWidth="1"/>
    <col min="19" max="156" width="4.28515625" style="123"/>
    <col min="157" max="157" width="5.85546875" style="123" customWidth="1"/>
    <col min="158" max="158" width="11.7109375" style="123" customWidth="1"/>
    <col min="159" max="165" width="6.42578125" style="123" customWidth="1"/>
    <col min="166" max="166" width="7.140625" style="123" customWidth="1"/>
    <col min="167" max="167" width="6.42578125" style="123" customWidth="1"/>
    <col min="168" max="168" width="5.7109375" style="123" customWidth="1"/>
    <col min="169" max="169" width="6.42578125" style="123" customWidth="1"/>
    <col min="170" max="170" width="5.85546875" style="123" customWidth="1"/>
    <col min="171" max="171" width="7" style="123" customWidth="1"/>
    <col min="172" max="172" width="6.7109375" style="123" customWidth="1"/>
    <col min="173" max="173" width="6.42578125" style="123" customWidth="1"/>
    <col min="174" max="176" width="8.140625" style="123" customWidth="1"/>
    <col min="177" max="183" width="10.42578125" style="123" customWidth="1"/>
    <col min="184" max="184" width="7" style="123" customWidth="1"/>
    <col min="185" max="185" width="6.85546875" style="123" customWidth="1"/>
    <col min="186" max="186" width="6.42578125" style="123" customWidth="1"/>
    <col min="187" max="187" width="6.85546875" style="123" customWidth="1"/>
    <col min="188" max="188" width="6.7109375" style="123" customWidth="1"/>
    <col min="189" max="189" width="6.42578125" style="123" customWidth="1"/>
    <col min="190" max="190" width="5.140625" style="123" customWidth="1"/>
    <col min="191" max="191" width="5.7109375" style="123" customWidth="1"/>
    <col min="192" max="192" width="5.42578125" style="123" customWidth="1"/>
    <col min="193" max="193" width="6.28515625" style="123" customWidth="1"/>
    <col min="194" max="194" width="5.140625" style="123" customWidth="1"/>
    <col min="195" max="197" width="7.42578125" style="123" customWidth="1"/>
    <col min="198" max="201" width="5.42578125" style="123" customWidth="1"/>
    <col min="202" max="202" width="7" style="123" customWidth="1"/>
    <col min="203" max="203" width="6.140625" style="123" customWidth="1"/>
    <col min="204" max="205" width="5.85546875" style="123" customWidth="1"/>
    <col min="206" max="207" width="6.42578125" style="123" customWidth="1"/>
    <col min="208" max="208" width="5.85546875" style="123" customWidth="1"/>
    <col min="209" max="209" width="6.85546875" style="123" customWidth="1"/>
    <col min="210" max="211" width="8.42578125" style="123" customWidth="1"/>
    <col min="212" max="212" width="50.42578125" style="123" customWidth="1"/>
    <col min="213" max="222" width="4.42578125" style="123" customWidth="1"/>
    <col min="223" max="224" width="4.28515625" style="123" customWidth="1"/>
    <col min="225" max="412" width="4.28515625" style="123"/>
    <col min="413" max="413" width="5.85546875" style="123" customWidth="1"/>
    <col min="414" max="414" width="11.7109375" style="123" customWidth="1"/>
    <col min="415" max="421" width="6.42578125" style="123" customWidth="1"/>
    <col min="422" max="422" width="7.140625" style="123" customWidth="1"/>
    <col min="423" max="423" width="6.42578125" style="123" customWidth="1"/>
    <col min="424" max="424" width="5.7109375" style="123" customWidth="1"/>
    <col min="425" max="425" width="6.42578125" style="123" customWidth="1"/>
    <col min="426" max="426" width="5.85546875" style="123" customWidth="1"/>
    <col min="427" max="427" width="7" style="123" customWidth="1"/>
    <col min="428" max="428" width="6.7109375" style="123" customWidth="1"/>
    <col min="429" max="429" width="6.42578125" style="123" customWidth="1"/>
    <col min="430" max="432" width="8.140625" style="123" customWidth="1"/>
    <col min="433" max="439" width="10.42578125" style="123" customWidth="1"/>
    <col min="440" max="440" width="7" style="123" customWidth="1"/>
    <col min="441" max="441" width="6.85546875" style="123" customWidth="1"/>
    <col min="442" max="442" width="6.42578125" style="123" customWidth="1"/>
    <col min="443" max="443" width="6.85546875" style="123" customWidth="1"/>
    <col min="444" max="444" width="6.7109375" style="123" customWidth="1"/>
    <col min="445" max="445" width="6.42578125" style="123" customWidth="1"/>
    <col min="446" max="446" width="5.140625" style="123" customWidth="1"/>
    <col min="447" max="447" width="5.7109375" style="123" customWidth="1"/>
    <col min="448" max="448" width="5.42578125" style="123" customWidth="1"/>
    <col min="449" max="449" width="6.28515625" style="123" customWidth="1"/>
    <col min="450" max="450" width="5.140625" style="123" customWidth="1"/>
    <col min="451" max="453" width="7.42578125" style="123" customWidth="1"/>
    <col min="454" max="457" width="5.42578125" style="123" customWidth="1"/>
    <col min="458" max="458" width="7" style="123" customWidth="1"/>
    <col min="459" max="459" width="6.140625" style="123" customWidth="1"/>
    <col min="460" max="461" width="5.85546875" style="123" customWidth="1"/>
    <col min="462" max="463" width="6.42578125" style="123" customWidth="1"/>
    <col min="464" max="464" width="5.85546875" style="123" customWidth="1"/>
    <col min="465" max="465" width="6.85546875" style="123" customWidth="1"/>
    <col min="466" max="467" width="8.42578125" style="123" customWidth="1"/>
    <col min="468" max="468" width="50.42578125" style="123" customWidth="1"/>
    <col min="469" max="478" width="4.42578125" style="123" customWidth="1"/>
    <col min="479" max="480" width="4.28515625" style="123" customWidth="1"/>
    <col min="481" max="668" width="4.28515625" style="123"/>
    <col min="669" max="669" width="5.85546875" style="123" customWidth="1"/>
    <col min="670" max="670" width="11.7109375" style="123" customWidth="1"/>
    <col min="671" max="677" width="6.42578125" style="123" customWidth="1"/>
    <col min="678" max="678" width="7.140625" style="123" customWidth="1"/>
    <col min="679" max="679" width="6.42578125" style="123" customWidth="1"/>
    <col min="680" max="680" width="5.7109375" style="123" customWidth="1"/>
    <col min="681" max="681" width="6.42578125" style="123" customWidth="1"/>
    <col min="682" max="682" width="5.85546875" style="123" customWidth="1"/>
    <col min="683" max="683" width="7" style="123" customWidth="1"/>
    <col min="684" max="684" width="6.7109375" style="123" customWidth="1"/>
    <col min="685" max="685" width="6.42578125" style="123" customWidth="1"/>
    <col min="686" max="688" width="8.140625" style="123" customWidth="1"/>
    <col min="689" max="695" width="10.42578125" style="123" customWidth="1"/>
    <col min="696" max="696" width="7" style="123" customWidth="1"/>
    <col min="697" max="697" width="6.85546875" style="123" customWidth="1"/>
    <col min="698" max="698" width="6.42578125" style="123" customWidth="1"/>
    <col min="699" max="699" width="6.85546875" style="123" customWidth="1"/>
    <col min="700" max="700" width="6.7109375" style="123" customWidth="1"/>
    <col min="701" max="701" width="6.42578125" style="123" customWidth="1"/>
    <col min="702" max="702" width="5.140625" style="123" customWidth="1"/>
    <col min="703" max="703" width="5.7109375" style="123" customWidth="1"/>
    <col min="704" max="704" width="5.42578125" style="123" customWidth="1"/>
    <col min="705" max="705" width="6.28515625" style="123" customWidth="1"/>
    <col min="706" max="706" width="5.140625" style="123" customWidth="1"/>
    <col min="707" max="709" width="7.42578125" style="123" customWidth="1"/>
    <col min="710" max="713" width="5.42578125" style="123" customWidth="1"/>
    <col min="714" max="714" width="7" style="123" customWidth="1"/>
    <col min="715" max="715" width="6.140625" style="123" customWidth="1"/>
    <col min="716" max="717" width="5.85546875" style="123" customWidth="1"/>
    <col min="718" max="719" width="6.42578125" style="123" customWidth="1"/>
    <col min="720" max="720" width="5.85546875" style="123" customWidth="1"/>
    <col min="721" max="721" width="6.85546875" style="123" customWidth="1"/>
    <col min="722" max="723" width="8.42578125" style="123" customWidth="1"/>
    <col min="724" max="724" width="50.42578125" style="123" customWidth="1"/>
    <col min="725" max="734" width="4.42578125" style="123" customWidth="1"/>
    <col min="735" max="736" width="4.28515625" style="123" customWidth="1"/>
    <col min="737" max="924" width="4.28515625" style="123"/>
    <col min="925" max="925" width="5.85546875" style="123" customWidth="1"/>
    <col min="926" max="926" width="11.7109375" style="123" customWidth="1"/>
    <col min="927" max="933" width="6.42578125" style="123" customWidth="1"/>
    <col min="934" max="934" width="7.140625" style="123" customWidth="1"/>
    <col min="935" max="935" width="6.42578125" style="123" customWidth="1"/>
    <col min="936" max="936" width="5.7109375" style="123" customWidth="1"/>
    <col min="937" max="937" width="6.42578125" style="123" customWidth="1"/>
    <col min="938" max="938" width="5.85546875" style="123" customWidth="1"/>
    <col min="939" max="939" width="7" style="123" customWidth="1"/>
    <col min="940" max="940" width="6.7109375" style="123" customWidth="1"/>
    <col min="941" max="941" width="6.42578125" style="123" customWidth="1"/>
    <col min="942" max="944" width="8.140625" style="123" customWidth="1"/>
    <col min="945" max="951" width="10.42578125" style="123" customWidth="1"/>
    <col min="952" max="952" width="7" style="123" customWidth="1"/>
    <col min="953" max="953" width="6.85546875" style="123" customWidth="1"/>
    <col min="954" max="954" width="6.42578125" style="123" customWidth="1"/>
    <col min="955" max="955" width="6.85546875" style="123" customWidth="1"/>
    <col min="956" max="956" width="6.7109375" style="123" customWidth="1"/>
    <col min="957" max="957" width="6.42578125" style="123" customWidth="1"/>
    <col min="958" max="958" width="5.140625" style="123" customWidth="1"/>
    <col min="959" max="959" width="5.7109375" style="123" customWidth="1"/>
    <col min="960" max="960" width="5.42578125" style="123" customWidth="1"/>
    <col min="961" max="961" width="6.28515625" style="123" customWidth="1"/>
    <col min="962" max="962" width="5.140625" style="123" customWidth="1"/>
    <col min="963" max="965" width="7.42578125" style="123" customWidth="1"/>
    <col min="966" max="969" width="5.42578125" style="123" customWidth="1"/>
    <col min="970" max="970" width="7" style="123" customWidth="1"/>
    <col min="971" max="971" width="6.140625" style="123" customWidth="1"/>
    <col min="972" max="973" width="5.85546875" style="123" customWidth="1"/>
    <col min="974" max="975" width="6.42578125" style="123" customWidth="1"/>
    <col min="976" max="976" width="5.85546875" style="123" customWidth="1"/>
    <col min="977" max="977" width="6.85546875" style="123" customWidth="1"/>
    <col min="978" max="979" width="8.42578125" style="123" customWidth="1"/>
    <col min="980" max="980" width="50.42578125" style="123" customWidth="1"/>
    <col min="981" max="990" width="4.42578125" style="123" customWidth="1"/>
    <col min="991" max="992" width="4.28515625" style="123" customWidth="1"/>
    <col min="993" max="1180" width="4.28515625" style="123"/>
    <col min="1181" max="1181" width="5.85546875" style="123" customWidth="1"/>
    <col min="1182" max="1182" width="11.7109375" style="123" customWidth="1"/>
    <col min="1183" max="1189" width="6.42578125" style="123" customWidth="1"/>
    <col min="1190" max="1190" width="7.140625" style="123" customWidth="1"/>
    <col min="1191" max="1191" width="6.42578125" style="123" customWidth="1"/>
    <col min="1192" max="1192" width="5.7109375" style="123" customWidth="1"/>
    <col min="1193" max="1193" width="6.42578125" style="123" customWidth="1"/>
    <col min="1194" max="1194" width="5.85546875" style="123" customWidth="1"/>
    <col min="1195" max="1195" width="7" style="123" customWidth="1"/>
    <col min="1196" max="1196" width="6.7109375" style="123" customWidth="1"/>
    <col min="1197" max="1197" width="6.42578125" style="123" customWidth="1"/>
    <col min="1198" max="1200" width="8.140625" style="123" customWidth="1"/>
    <col min="1201" max="1207" width="10.42578125" style="123" customWidth="1"/>
    <col min="1208" max="1208" width="7" style="123" customWidth="1"/>
    <col min="1209" max="1209" width="6.85546875" style="123" customWidth="1"/>
    <col min="1210" max="1210" width="6.42578125" style="123" customWidth="1"/>
    <col min="1211" max="1211" width="6.85546875" style="123" customWidth="1"/>
    <col min="1212" max="1212" width="6.7109375" style="123" customWidth="1"/>
    <col min="1213" max="1213" width="6.42578125" style="123" customWidth="1"/>
    <col min="1214" max="1214" width="5.140625" style="123" customWidth="1"/>
    <col min="1215" max="1215" width="5.7109375" style="123" customWidth="1"/>
    <col min="1216" max="1216" width="5.42578125" style="123" customWidth="1"/>
    <col min="1217" max="1217" width="6.28515625" style="123" customWidth="1"/>
    <col min="1218" max="1218" width="5.140625" style="123" customWidth="1"/>
    <col min="1219" max="1221" width="7.42578125" style="123" customWidth="1"/>
    <col min="1222" max="1225" width="5.42578125" style="123" customWidth="1"/>
    <col min="1226" max="1226" width="7" style="123" customWidth="1"/>
    <col min="1227" max="1227" width="6.140625" style="123" customWidth="1"/>
    <col min="1228" max="1229" width="5.85546875" style="123" customWidth="1"/>
    <col min="1230" max="1231" width="6.42578125" style="123" customWidth="1"/>
    <col min="1232" max="1232" width="5.85546875" style="123" customWidth="1"/>
    <col min="1233" max="1233" width="6.85546875" style="123" customWidth="1"/>
    <col min="1234" max="1235" width="8.42578125" style="123" customWidth="1"/>
    <col min="1236" max="1236" width="50.42578125" style="123" customWidth="1"/>
    <col min="1237" max="1246" width="4.42578125" style="123" customWidth="1"/>
    <col min="1247" max="1248" width="4.28515625" style="123" customWidth="1"/>
    <col min="1249" max="1436" width="4.28515625" style="123"/>
    <col min="1437" max="1437" width="5.85546875" style="123" customWidth="1"/>
    <col min="1438" max="1438" width="11.7109375" style="123" customWidth="1"/>
    <col min="1439" max="1445" width="6.42578125" style="123" customWidth="1"/>
    <col min="1446" max="1446" width="7.140625" style="123" customWidth="1"/>
    <col min="1447" max="1447" width="6.42578125" style="123" customWidth="1"/>
    <col min="1448" max="1448" width="5.7109375" style="123" customWidth="1"/>
    <col min="1449" max="1449" width="6.42578125" style="123" customWidth="1"/>
    <col min="1450" max="1450" width="5.85546875" style="123" customWidth="1"/>
    <col min="1451" max="1451" width="7" style="123" customWidth="1"/>
    <col min="1452" max="1452" width="6.7109375" style="123" customWidth="1"/>
    <col min="1453" max="1453" width="6.42578125" style="123" customWidth="1"/>
    <col min="1454" max="1456" width="8.140625" style="123" customWidth="1"/>
    <col min="1457" max="1463" width="10.42578125" style="123" customWidth="1"/>
    <col min="1464" max="1464" width="7" style="123" customWidth="1"/>
    <col min="1465" max="1465" width="6.85546875" style="123" customWidth="1"/>
    <col min="1466" max="1466" width="6.42578125" style="123" customWidth="1"/>
    <col min="1467" max="1467" width="6.85546875" style="123" customWidth="1"/>
    <col min="1468" max="1468" width="6.7109375" style="123" customWidth="1"/>
    <col min="1469" max="1469" width="6.42578125" style="123" customWidth="1"/>
    <col min="1470" max="1470" width="5.140625" style="123" customWidth="1"/>
    <col min="1471" max="1471" width="5.7109375" style="123" customWidth="1"/>
    <col min="1472" max="1472" width="5.42578125" style="123" customWidth="1"/>
    <col min="1473" max="1473" width="6.28515625" style="123" customWidth="1"/>
    <col min="1474" max="1474" width="5.140625" style="123" customWidth="1"/>
    <col min="1475" max="1477" width="7.42578125" style="123" customWidth="1"/>
    <col min="1478" max="1481" width="5.42578125" style="123" customWidth="1"/>
    <col min="1482" max="1482" width="7" style="123" customWidth="1"/>
    <col min="1483" max="1483" width="6.140625" style="123" customWidth="1"/>
    <col min="1484" max="1485" width="5.85546875" style="123" customWidth="1"/>
    <col min="1486" max="1487" width="6.42578125" style="123" customWidth="1"/>
    <col min="1488" max="1488" width="5.85546875" style="123" customWidth="1"/>
    <col min="1489" max="1489" width="6.85546875" style="123" customWidth="1"/>
    <col min="1490" max="1491" width="8.42578125" style="123" customWidth="1"/>
    <col min="1492" max="1492" width="50.42578125" style="123" customWidth="1"/>
    <col min="1493" max="1502" width="4.42578125" style="123" customWidth="1"/>
    <col min="1503" max="1504" width="4.28515625" style="123" customWidth="1"/>
    <col min="1505" max="1692" width="4.28515625" style="123"/>
    <col min="1693" max="1693" width="5.85546875" style="123" customWidth="1"/>
    <col min="1694" max="1694" width="11.7109375" style="123" customWidth="1"/>
    <col min="1695" max="1701" width="6.42578125" style="123" customWidth="1"/>
    <col min="1702" max="1702" width="7.140625" style="123" customWidth="1"/>
    <col min="1703" max="1703" width="6.42578125" style="123" customWidth="1"/>
    <col min="1704" max="1704" width="5.7109375" style="123" customWidth="1"/>
    <col min="1705" max="1705" width="6.42578125" style="123" customWidth="1"/>
    <col min="1706" max="1706" width="5.85546875" style="123" customWidth="1"/>
    <col min="1707" max="1707" width="7" style="123" customWidth="1"/>
    <col min="1708" max="1708" width="6.7109375" style="123" customWidth="1"/>
    <col min="1709" max="1709" width="6.42578125" style="123" customWidth="1"/>
    <col min="1710" max="1712" width="8.140625" style="123" customWidth="1"/>
    <col min="1713" max="1719" width="10.42578125" style="123" customWidth="1"/>
    <col min="1720" max="1720" width="7" style="123" customWidth="1"/>
    <col min="1721" max="1721" width="6.85546875" style="123" customWidth="1"/>
    <col min="1722" max="1722" width="6.42578125" style="123" customWidth="1"/>
    <col min="1723" max="1723" width="6.85546875" style="123" customWidth="1"/>
    <col min="1724" max="1724" width="6.7109375" style="123" customWidth="1"/>
    <col min="1725" max="1725" width="6.42578125" style="123" customWidth="1"/>
    <col min="1726" max="1726" width="5.140625" style="123" customWidth="1"/>
    <col min="1727" max="1727" width="5.7109375" style="123" customWidth="1"/>
    <col min="1728" max="1728" width="5.42578125" style="123" customWidth="1"/>
    <col min="1729" max="1729" width="6.28515625" style="123" customWidth="1"/>
    <col min="1730" max="1730" width="5.140625" style="123" customWidth="1"/>
    <col min="1731" max="1733" width="7.42578125" style="123" customWidth="1"/>
    <col min="1734" max="1737" width="5.42578125" style="123" customWidth="1"/>
    <col min="1738" max="1738" width="7" style="123" customWidth="1"/>
    <col min="1739" max="1739" width="6.140625" style="123" customWidth="1"/>
    <col min="1740" max="1741" width="5.85546875" style="123" customWidth="1"/>
    <col min="1742" max="1743" width="6.42578125" style="123" customWidth="1"/>
    <col min="1744" max="1744" width="5.85546875" style="123" customWidth="1"/>
    <col min="1745" max="1745" width="6.85546875" style="123" customWidth="1"/>
    <col min="1746" max="1747" width="8.42578125" style="123" customWidth="1"/>
    <col min="1748" max="1748" width="50.42578125" style="123" customWidth="1"/>
    <col min="1749" max="1758" width="4.42578125" style="123" customWidth="1"/>
    <col min="1759" max="1760" width="4.28515625" style="123" customWidth="1"/>
    <col min="1761" max="1948" width="4.28515625" style="123"/>
    <col min="1949" max="1949" width="5.85546875" style="123" customWidth="1"/>
    <col min="1950" max="1950" width="11.7109375" style="123" customWidth="1"/>
    <col min="1951" max="1957" width="6.42578125" style="123" customWidth="1"/>
    <col min="1958" max="1958" width="7.140625" style="123" customWidth="1"/>
    <col min="1959" max="1959" width="6.42578125" style="123" customWidth="1"/>
    <col min="1960" max="1960" width="5.7109375" style="123" customWidth="1"/>
    <col min="1961" max="1961" width="6.42578125" style="123" customWidth="1"/>
    <col min="1962" max="1962" width="5.85546875" style="123" customWidth="1"/>
    <col min="1963" max="1963" width="7" style="123" customWidth="1"/>
    <col min="1964" max="1964" width="6.7109375" style="123" customWidth="1"/>
    <col min="1965" max="1965" width="6.42578125" style="123" customWidth="1"/>
    <col min="1966" max="1968" width="8.140625" style="123" customWidth="1"/>
    <col min="1969" max="1975" width="10.42578125" style="123" customWidth="1"/>
    <col min="1976" max="1976" width="7" style="123" customWidth="1"/>
    <col min="1977" max="1977" width="6.85546875" style="123" customWidth="1"/>
    <col min="1978" max="1978" width="6.42578125" style="123" customWidth="1"/>
    <col min="1979" max="1979" width="6.85546875" style="123" customWidth="1"/>
    <col min="1980" max="1980" width="6.7109375" style="123" customWidth="1"/>
    <col min="1981" max="1981" width="6.42578125" style="123" customWidth="1"/>
    <col min="1982" max="1982" width="5.140625" style="123" customWidth="1"/>
    <col min="1983" max="1983" width="5.7109375" style="123" customWidth="1"/>
    <col min="1984" max="1984" width="5.42578125" style="123" customWidth="1"/>
    <col min="1985" max="1985" width="6.28515625" style="123" customWidth="1"/>
    <col min="1986" max="1986" width="5.140625" style="123" customWidth="1"/>
    <col min="1987" max="1989" width="7.42578125" style="123" customWidth="1"/>
    <col min="1990" max="1993" width="5.42578125" style="123" customWidth="1"/>
    <col min="1994" max="1994" width="7" style="123" customWidth="1"/>
    <col min="1995" max="1995" width="6.140625" style="123" customWidth="1"/>
    <col min="1996" max="1997" width="5.85546875" style="123" customWidth="1"/>
    <col min="1998" max="1999" width="6.42578125" style="123" customWidth="1"/>
    <col min="2000" max="2000" width="5.85546875" style="123" customWidth="1"/>
    <col min="2001" max="2001" width="6.85546875" style="123" customWidth="1"/>
    <col min="2002" max="2003" width="8.42578125" style="123" customWidth="1"/>
    <col min="2004" max="2004" width="50.42578125" style="123" customWidth="1"/>
    <col min="2005" max="2014" width="4.42578125" style="123" customWidth="1"/>
    <col min="2015" max="2016" width="4.28515625" style="123" customWidth="1"/>
    <col min="2017" max="2204" width="4.28515625" style="123"/>
    <col min="2205" max="2205" width="5.85546875" style="123" customWidth="1"/>
    <col min="2206" max="2206" width="11.7109375" style="123" customWidth="1"/>
    <col min="2207" max="2213" width="6.42578125" style="123" customWidth="1"/>
    <col min="2214" max="2214" width="7.140625" style="123" customWidth="1"/>
    <col min="2215" max="2215" width="6.42578125" style="123" customWidth="1"/>
    <col min="2216" max="2216" width="5.7109375" style="123" customWidth="1"/>
    <col min="2217" max="2217" width="6.42578125" style="123" customWidth="1"/>
    <col min="2218" max="2218" width="5.85546875" style="123" customWidth="1"/>
    <col min="2219" max="2219" width="7" style="123" customWidth="1"/>
    <col min="2220" max="2220" width="6.7109375" style="123" customWidth="1"/>
    <col min="2221" max="2221" width="6.42578125" style="123" customWidth="1"/>
    <col min="2222" max="2224" width="8.140625" style="123" customWidth="1"/>
    <col min="2225" max="2231" width="10.42578125" style="123" customWidth="1"/>
    <col min="2232" max="2232" width="7" style="123" customWidth="1"/>
    <col min="2233" max="2233" width="6.85546875" style="123" customWidth="1"/>
    <col min="2234" max="2234" width="6.42578125" style="123" customWidth="1"/>
    <col min="2235" max="2235" width="6.85546875" style="123" customWidth="1"/>
    <col min="2236" max="2236" width="6.7109375" style="123" customWidth="1"/>
    <col min="2237" max="2237" width="6.42578125" style="123" customWidth="1"/>
    <col min="2238" max="2238" width="5.140625" style="123" customWidth="1"/>
    <col min="2239" max="2239" width="5.7109375" style="123" customWidth="1"/>
    <col min="2240" max="2240" width="5.42578125" style="123" customWidth="1"/>
    <col min="2241" max="2241" width="6.28515625" style="123" customWidth="1"/>
    <col min="2242" max="2242" width="5.140625" style="123" customWidth="1"/>
    <col min="2243" max="2245" width="7.42578125" style="123" customWidth="1"/>
    <col min="2246" max="2249" width="5.42578125" style="123" customWidth="1"/>
    <col min="2250" max="2250" width="7" style="123" customWidth="1"/>
    <col min="2251" max="2251" width="6.140625" style="123" customWidth="1"/>
    <col min="2252" max="2253" width="5.85546875" style="123" customWidth="1"/>
    <col min="2254" max="2255" width="6.42578125" style="123" customWidth="1"/>
    <col min="2256" max="2256" width="5.85546875" style="123" customWidth="1"/>
    <col min="2257" max="2257" width="6.85546875" style="123" customWidth="1"/>
    <col min="2258" max="2259" width="8.42578125" style="123" customWidth="1"/>
    <col min="2260" max="2260" width="50.42578125" style="123" customWidth="1"/>
    <col min="2261" max="2270" width="4.42578125" style="123" customWidth="1"/>
    <col min="2271" max="2272" width="4.28515625" style="123" customWidth="1"/>
    <col min="2273" max="2460" width="4.28515625" style="123"/>
    <col min="2461" max="2461" width="5.85546875" style="123" customWidth="1"/>
    <col min="2462" max="2462" width="11.7109375" style="123" customWidth="1"/>
    <col min="2463" max="2469" width="6.42578125" style="123" customWidth="1"/>
    <col min="2470" max="2470" width="7.140625" style="123" customWidth="1"/>
    <col min="2471" max="2471" width="6.42578125" style="123" customWidth="1"/>
    <col min="2472" max="2472" width="5.7109375" style="123" customWidth="1"/>
    <col min="2473" max="2473" width="6.42578125" style="123" customWidth="1"/>
    <col min="2474" max="2474" width="5.85546875" style="123" customWidth="1"/>
    <col min="2475" max="2475" width="7" style="123" customWidth="1"/>
    <col min="2476" max="2476" width="6.7109375" style="123" customWidth="1"/>
    <col min="2477" max="2477" width="6.42578125" style="123" customWidth="1"/>
    <col min="2478" max="2480" width="8.140625" style="123" customWidth="1"/>
    <col min="2481" max="2487" width="10.42578125" style="123" customWidth="1"/>
    <col min="2488" max="2488" width="7" style="123" customWidth="1"/>
    <col min="2489" max="2489" width="6.85546875" style="123" customWidth="1"/>
    <col min="2490" max="2490" width="6.42578125" style="123" customWidth="1"/>
    <col min="2491" max="2491" width="6.85546875" style="123" customWidth="1"/>
    <col min="2492" max="2492" width="6.7109375" style="123" customWidth="1"/>
    <col min="2493" max="2493" width="6.42578125" style="123" customWidth="1"/>
    <col min="2494" max="2494" width="5.140625" style="123" customWidth="1"/>
    <col min="2495" max="2495" width="5.7109375" style="123" customWidth="1"/>
    <col min="2496" max="2496" width="5.42578125" style="123" customWidth="1"/>
    <col min="2497" max="2497" width="6.28515625" style="123" customWidth="1"/>
    <col min="2498" max="2498" width="5.140625" style="123" customWidth="1"/>
    <col min="2499" max="2501" width="7.42578125" style="123" customWidth="1"/>
    <col min="2502" max="2505" width="5.42578125" style="123" customWidth="1"/>
    <col min="2506" max="2506" width="7" style="123" customWidth="1"/>
    <col min="2507" max="2507" width="6.140625" style="123" customWidth="1"/>
    <col min="2508" max="2509" width="5.85546875" style="123" customWidth="1"/>
    <col min="2510" max="2511" width="6.42578125" style="123" customWidth="1"/>
    <col min="2512" max="2512" width="5.85546875" style="123" customWidth="1"/>
    <col min="2513" max="2513" width="6.85546875" style="123" customWidth="1"/>
    <col min="2514" max="2515" width="8.42578125" style="123" customWidth="1"/>
    <col min="2516" max="2516" width="50.42578125" style="123" customWidth="1"/>
    <col min="2517" max="2526" width="4.42578125" style="123" customWidth="1"/>
    <col min="2527" max="2528" width="4.28515625" style="123" customWidth="1"/>
    <col min="2529" max="2716" width="4.28515625" style="123"/>
    <col min="2717" max="2717" width="5.85546875" style="123" customWidth="1"/>
    <col min="2718" max="2718" width="11.7109375" style="123" customWidth="1"/>
    <col min="2719" max="2725" width="6.42578125" style="123" customWidth="1"/>
    <col min="2726" max="2726" width="7.140625" style="123" customWidth="1"/>
    <col min="2727" max="2727" width="6.42578125" style="123" customWidth="1"/>
    <col min="2728" max="2728" width="5.7109375" style="123" customWidth="1"/>
    <col min="2729" max="2729" width="6.42578125" style="123" customWidth="1"/>
    <col min="2730" max="2730" width="5.85546875" style="123" customWidth="1"/>
    <col min="2731" max="2731" width="7" style="123" customWidth="1"/>
    <col min="2732" max="2732" width="6.7109375" style="123" customWidth="1"/>
    <col min="2733" max="2733" width="6.42578125" style="123" customWidth="1"/>
    <col min="2734" max="2736" width="8.140625" style="123" customWidth="1"/>
    <col min="2737" max="2743" width="10.42578125" style="123" customWidth="1"/>
    <col min="2744" max="2744" width="7" style="123" customWidth="1"/>
    <col min="2745" max="2745" width="6.85546875" style="123" customWidth="1"/>
    <col min="2746" max="2746" width="6.42578125" style="123" customWidth="1"/>
    <col min="2747" max="2747" width="6.85546875" style="123" customWidth="1"/>
    <col min="2748" max="2748" width="6.7109375" style="123" customWidth="1"/>
    <col min="2749" max="2749" width="6.42578125" style="123" customWidth="1"/>
    <col min="2750" max="2750" width="5.140625" style="123" customWidth="1"/>
    <col min="2751" max="2751" width="5.7109375" style="123" customWidth="1"/>
    <col min="2752" max="2752" width="5.42578125" style="123" customWidth="1"/>
    <col min="2753" max="2753" width="6.28515625" style="123" customWidth="1"/>
    <col min="2754" max="2754" width="5.140625" style="123" customWidth="1"/>
    <col min="2755" max="2757" width="7.42578125" style="123" customWidth="1"/>
    <col min="2758" max="2761" width="5.42578125" style="123" customWidth="1"/>
    <col min="2762" max="2762" width="7" style="123" customWidth="1"/>
    <col min="2763" max="2763" width="6.140625" style="123" customWidth="1"/>
    <col min="2764" max="2765" width="5.85546875" style="123" customWidth="1"/>
    <col min="2766" max="2767" width="6.42578125" style="123" customWidth="1"/>
    <col min="2768" max="2768" width="5.85546875" style="123" customWidth="1"/>
    <col min="2769" max="2769" width="6.85546875" style="123" customWidth="1"/>
    <col min="2770" max="2771" width="8.42578125" style="123" customWidth="1"/>
    <col min="2772" max="2772" width="50.42578125" style="123" customWidth="1"/>
    <col min="2773" max="2782" width="4.42578125" style="123" customWidth="1"/>
    <col min="2783" max="2784" width="4.28515625" style="123" customWidth="1"/>
    <col min="2785" max="2972" width="4.28515625" style="123"/>
    <col min="2973" max="2973" width="5.85546875" style="123" customWidth="1"/>
    <col min="2974" max="2974" width="11.7109375" style="123" customWidth="1"/>
    <col min="2975" max="2981" width="6.42578125" style="123" customWidth="1"/>
    <col min="2982" max="2982" width="7.140625" style="123" customWidth="1"/>
    <col min="2983" max="2983" width="6.42578125" style="123" customWidth="1"/>
    <col min="2984" max="2984" width="5.7109375" style="123" customWidth="1"/>
    <col min="2985" max="2985" width="6.42578125" style="123" customWidth="1"/>
    <col min="2986" max="2986" width="5.85546875" style="123" customWidth="1"/>
    <col min="2987" max="2987" width="7" style="123" customWidth="1"/>
    <col min="2988" max="2988" width="6.7109375" style="123" customWidth="1"/>
    <col min="2989" max="2989" width="6.42578125" style="123" customWidth="1"/>
    <col min="2990" max="2992" width="8.140625" style="123" customWidth="1"/>
    <col min="2993" max="2999" width="10.42578125" style="123" customWidth="1"/>
    <col min="3000" max="3000" width="7" style="123" customWidth="1"/>
    <col min="3001" max="3001" width="6.85546875" style="123" customWidth="1"/>
    <col min="3002" max="3002" width="6.42578125" style="123" customWidth="1"/>
    <col min="3003" max="3003" width="6.85546875" style="123" customWidth="1"/>
    <col min="3004" max="3004" width="6.7109375" style="123" customWidth="1"/>
    <col min="3005" max="3005" width="6.42578125" style="123" customWidth="1"/>
    <col min="3006" max="3006" width="5.140625" style="123" customWidth="1"/>
    <col min="3007" max="3007" width="5.7109375" style="123" customWidth="1"/>
    <col min="3008" max="3008" width="5.42578125" style="123" customWidth="1"/>
    <col min="3009" max="3009" width="6.28515625" style="123" customWidth="1"/>
    <col min="3010" max="3010" width="5.140625" style="123" customWidth="1"/>
    <col min="3011" max="3013" width="7.42578125" style="123" customWidth="1"/>
    <col min="3014" max="3017" width="5.42578125" style="123" customWidth="1"/>
    <col min="3018" max="3018" width="7" style="123" customWidth="1"/>
    <col min="3019" max="3019" width="6.140625" style="123" customWidth="1"/>
    <col min="3020" max="3021" width="5.85546875" style="123" customWidth="1"/>
    <col min="3022" max="3023" width="6.42578125" style="123" customWidth="1"/>
    <col min="3024" max="3024" width="5.85546875" style="123" customWidth="1"/>
    <col min="3025" max="3025" width="6.85546875" style="123" customWidth="1"/>
    <col min="3026" max="3027" width="8.42578125" style="123" customWidth="1"/>
    <col min="3028" max="3028" width="50.42578125" style="123" customWidth="1"/>
    <col min="3029" max="3038" width="4.42578125" style="123" customWidth="1"/>
    <col min="3039" max="3040" width="4.28515625" style="123" customWidth="1"/>
    <col min="3041" max="3228" width="4.28515625" style="123"/>
    <col min="3229" max="3229" width="5.85546875" style="123" customWidth="1"/>
    <col min="3230" max="3230" width="11.7109375" style="123" customWidth="1"/>
    <col min="3231" max="3237" width="6.42578125" style="123" customWidth="1"/>
    <col min="3238" max="3238" width="7.140625" style="123" customWidth="1"/>
    <col min="3239" max="3239" width="6.42578125" style="123" customWidth="1"/>
    <col min="3240" max="3240" width="5.7109375" style="123" customWidth="1"/>
    <col min="3241" max="3241" width="6.42578125" style="123" customWidth="1"/>
    <col min="3242" max="3242" width="5.85546875" style="123" customWidth="1"/>
    <col min="3243" max="3243" width="7" style="123" customWidth="1"/>
    <col min="3244" max="3244" width="6.7109375" style="123" customWidth="1"/>
    <col min="3245" max="3245" width="6.42578125" style="123" customWidth="1"/>
    <col min="3246" max="3248" width="8.140625" style="123" customWidth="1"/>
    <col min="3249" max="3255" width="10.42578125" style="123" customWidth="1"/>
    <col min="3256" max="3256" width="7" style="123" customWidth="1"/>
    <col min="3257" max="3257" width="6.85546875" style="123" customWidth="1"/>
    <col min="3258" max="3258" width="6.42578125" style="123" customWidth="1"/>
    <col min="3259" max="3259" width="6.85546875" style="123" customWidth="1"/>
    <col min="3260" max="3260" width="6.7109375" style="123" customWidth="1"/>
    <col min="3261" max="3261" width="6.42578125" style="123" customWidth="1"/>
    <col min="3262" max="3262" width="5.140625" style="123" customWidth="1"/>
    <col min="3263" max="3263" width="5.7109375" style="123" customWidth="1"/>
    <col min="3264" max="3264" width="5.42578125" style="123" customWidth="1"/>
    <col min="3265" max="3265" width="6.28515625" style="123" customWidth="1"/>
    <col min="3266" max="3266" width="5.140625" style="123" customWidth="1"/>
    <col min="3267" max="3269" width="7.42578125" style="123" customWidth="1"/>
    <col min="3270" max="3273" width="5.42578125" style="123" customWidth="1"/>
    <col min="3274" max="3274" width="7" style="123" customWidth="1"/>
    <col min="3275" max="3275" width="6.140625" style="123" customWidth="1"/>
    <col min="3276" max="3277" width="5.85546875" style="123" customWidth="1"/>
    <col min="3278" max="3279" width="6.42578125" style="123" customWidth="1"/>
    <col min="3280" max="3280" width="5.85546875" style="123" customWidth="1"/>
    <col min="3281" max="3281" width="6.85546875" style="123" customWidth="1"/>
    <col min="3282" max="3283" width="8.42578125" style="123" customWidth="1"/>
    <col min="3284" max="3284" width="50.42578125" style="123" customWidth="1"/>
    <col min="3285" max="3294" width="4.42578125" style="123" customWidth="1"/>
    <col min="3295" max="3296" width="4.28515625" style="123" customWidth="1"/>
    <col min="3297" max="3484" width="4.28515625" style="123"/>
    <col min="3485" max="3485" width="5.85546875" style="123" customWidth="1"/>
    <col min="3486" max="3486" width="11.7109375" style="123" customWidth="1"/>
    <col min="3487" max="3493" width="6.42578125" style="123" customWidth="1"/>
    <col min="3494" max="3494" width="7.140625" style="123" customWidth="1"/>
    <col min="3495" max="3495" width="6.42578125" style="123" customWidth="1"/>
    <col min="3496" max="3496" width="5.7109375" style="123" customWidth="1"/>
    <col min="3497" max="3497" width="6.42578125" style="123" customWidth="1"/>
    <col min="3498" max="3498" width="5.85546875" style="123" customWidth="1"/>
    <col min="3499" max="3499" width="7" style="123" customWidth="1"/>
    <col min="3500" max="3500" width="6.7109375" style="123" customWidth="1"/>
    <col min="3501" max="3501" width="6.42578125" style="123" customWidth="1"/>
    <col min="3502" max="3504" width="8.140625" style="123" customWidth="1"/>
    <col min="3505" max="3511" width="10.42578125" style="123" customWidth="1"/>
    <col min="3512" max="3512" width="7" style="123" customWidth="1"/>
    <col min="3513" max="3513" width="6.85546875" style="123" customWidth="1"/>
    <col min="3514" max="3514" width="6.42578125" style="123" customWidth="1"/>
    <col min="3515" max="3515" width="6.85546875" style="123" customWidth="1"/>
    <col min="3516" max="3516" width="6.7109375" style="123" customWidth="1"/>
    <col min="3517" max="3517" width="6.42578125" style="123" customWidth="1"/>
    <col min="3518" max="3518" width="5.140625" style="123" customWidth="1"/>
    <col min="3519" max="3519" width="5.7109375" style="123" customWidth="1"/>
    <col min="3520" max="3520" width="5.42578125" style="123" customWidth="1"/>
    <col min="3521" max="3521" width="6.28515625" style="123" customWidth="1"/>
    <col min="3522" max="3522" width="5.140625" style="123" customWidth="1"/>
    <col min="3523" max="3525" width="7.42578125" style="123" customWidth="1"/>
    <col min="3526" max="3529" width="5.42578125" style="123" customWidth="1"/>
    <col min="3530" max="3530" width="7" style="123" customWidth="1"/>
    <col min="3531" max="3531" width="6.140625" style="123" customWidth="1"/>
    <col min="3532" max="3533" width="5.85546875" style="123" customWidth="1"/>
    <col min="3534" max="3535" width="6.42578125" style="123" customWidth="1"/>
    <col min="3536" max="3536" width="5.85546875" style="123" customWidth="1"/>
    <col min="3537" max="3537" width="6.85546875" style="123" customWidth="1"/>
    <col min="3538" max="3539" width="8.42578125" style="123" customWidth="1"/>
    <col min="3540" max="3540" width="50.42578125" style="123" customWidth="1"/>
    <col min="3541" max="3550" width="4.42578125" style="123" customWidth="1"/>
    <col min="3551" max="3552" width="4.28515625" style="123" customWidth="1"/>
    <col min="3553" max="3740" width="4.28515625" style="123"/>
    <col min="3741" max="3741" width="5.85546875" style="123" customWidth="1"/>
    <col min="3742" max="3742" width="11.7109375" style="123" customWidth="1"/>
    <col min="3743" max="3749" width="6.42578125" style="123" customWidth="1"/>
    <col min="3750" max="3750" width="7.140625" style="123" customWidth="1"/>
    <col min="3751" max="3751" width="6.42578125" style="123" customWidth="1"/>
    <col min="3752" max="3752" width="5.7109375" style="123" customWidth="1"/>
    <col min="3753" max="3753" width="6.42578125" style="123" customWidth="1"/>
    <col min="3754" max="3754" width="5.85546875" style="123" customWidth="1"/>
    <col min="3755" max="3755" width="7" style="123" customWidth="1"/>
    <col min="3756" max="3756" width="6.7109375" style="123" customWidth="1"/>
    <col min="3757" max="3757" width="6.42578125" style="123" customWidth="1"/>
    <col min="3758" max="3760" width="8.140625" style="123" customWidth="1"/>
    <col min="3761" max="3767" width="10.42578125" style="123" customWidth="1"/>
    <col min="3768" max="3768" width="7" style="123" customWidth="1"/>
    <col min="3769" max="3769" width="6.85546875" style="123" customWidth="1"/>
    <col min="3770" max="3770" width="6.42578125" style="123" customWidth="1"/>
    <col min="3771" max="3771" width="6.85546875" style="123" customWidth="1"/>
    <col min="3772" max="3772" width="6.7109375" style="123" customWidth="1"/>
    <col min="3773" max="3773" width="6.42578125" style="123" customWidth="1"/>
    <col min="3774" max="3774" width="5.140625" style="123" customWidth="1"/>
    <col min="3775" max="3775" width="5.7109375" style="123" customWidth="1"/>
    <col min="3776" max="3776" width="5.42578125" style="123" customWidth="1"/>
    <col min="3777" max="3777" width="6.28515625" style="123" customWidth="1"/>
    <col min="3778" max="3778" width="5.140625" style="123" customWidth="1"/>
    <col min="3779" max="3781" width="7.42578125" style="123" customWidth="1"/>
    <col min="3782" max="3785" width="5.42578125" style="123" customWidth="1"/>
    <col min="3786" max="3786" width="7" style="123" customWidth="1"/>
    <col min="3787" max="3787" width="6.140625" style="123" customWidth="1"/>
    <col min="3788" max="3789" width="5.85546875" style="123" customWidth="1"/>
    <col min="3790" max="3791" width="6.42578125" style="123" customWidth="1"/>
    <col min="3792" max="3792" width="5.85546875" style="123" customWidth="1"/>
    <col min="3793" max="3793" width="6.85546875" style="123" customWidth="1"/>
    <col min="3794" max="3795" width="8.42578125" style="123" customWidth="1"/>
    <col min="3796" max="3796" width="50.42578125" style="123" customWidth="1"/>
    <col min="3797" max="3806" width="4.42578125" style="123" customWidth="1"/>
    <col min="3807" max="3808" width="4.28515625" style="123" customWidth="1"/>
    <col min="3809" max="3996" width="4.28515625" style="123"/>
    <col min="3997" max="3997" width="5.85546875" style="123" customWidth="1"/>
    <col min="3998" max="3998" width="11.7109375" style="123" customWidth="1"/>
    <col min="3999" max="4005" width="6.42578125" style="123" customWidth="1"/>
    <col min="4006" max="4006" width="7.140625" style="123" customWidth="1"/>
    <col min="4007" max="4007" width="6.42578125" style="123" customWidth="1"/>
    <col min="4008" max="4008" width="5.7109375" style="123" customWidth="1"/>
    <col min="4009" max="4009" width="6.42578125" style="123" customWidth="1"/>
    <col min="4010" max="4010" width="5.85546875" style="123" customWidth="1"/>
    <col min="4011" max="4011" width="7" style="123" customWidth="1"/>
    <col min="4012" max="4012" width="6.7109375" style="123" customWidth="1"/>
    <col min="4013" max="4013" width="6.42578125" style="123" customWidth="1"/>
    <col min="4014" max="4016" width="8.140625" style="123" customWidth="1"/>
    <col min="4017" max="4023" width="10.42578125" style="123" customWidth="1"/>
    <col min="4024" max="4024" width="7" style="123" customWidth="1"/>
    <col min="4025" max="4025" width="6.85546875" style="123" customWidth="1"/>
    <col min="4026" max="4026" width="6.42578125" style="123" customWidth="1"/>
    <col min="4027" max="4027" width="6.85546875" style="123" customWidth="1"/>
    <col min="4028" max="4028" width="6.7109375" style="123" customWidth="1"/>
    <col min="4029" max="4029" width="6.42578125" style="123" customWidth="1"/>
    <col min="4030" max="4030" width="5.140625" style="123" customWidth="1"/>
    <col min="4031" max="4031" width="5.7109375" style="123" customWidth="1"/>
    <col min="4032" max="4032" width="5.42578125" style="123" customWidth="1"/>
    <col min="4033" max="4033" width="6.28515625" style="123" customWidth="1"/>
    <col min="4034" max="4034" width="5.140625" style="123" customWidth="1"/>
    <col min="4035" max="4037" width="7.42578125" style="123" customWidth="1"/>
    <col min="4038" max="4041" width="5.42578125" style="123" customWidth="1"/>
    <col min="4042" max="4042" width="7" style="123" customWidth="1"/>
    <col min="4043" max="4043" width="6.140625" style="123" customWidth="1"/>
    <col min="4044" max="4045" width="5.85546875" style="123" customWidth="1"/>
    <col min="4046" max="4047" width="6.42578125" style="123" customWidth="1"/>
    <col min="4048" max="4048" width="5.85546875" style="123" customWidth="1"/>
    <col min="4049" max="4049" width="6.85546875" style="123" customWidth="1"/>
    <col min="4050" max="4051" width="8.42578125" style="123" customWidth="1"/>
    <col min="4052" max="4052" width="50.42578125" style="123" customWidth="1"/>
    <col min="4053" max="4062" width="4.42578125" style="123" customWidth="1"/>
    <col min="4063" max="4064" width="4.28515625" style="123" customWidth="1"/>
    <col min="4065" max="4252" width="4.28515625" style="123"/>
    <col min="4253" max="4253" width="5.85546875" style="123" customWidth="1"/>
    <col min="4254" max="4254" width="11.7109375" style="123" customWidth="1"/>
    <col min="4255" max="4261" width="6.42578125" style="123" customWidth="1"/>
    <col min="4262" max="4262" width="7.140625" style="123" customWidth="1"/>
    <col min="4263" max="4263" width="6.42578125" style="123" customWidth="1"/>
    <col min="4264" max="4264" width="5.7109375" style="123" customWidth="1"/>
    <col min="4265" max="4265" width="6.42578125" style="123" customWidth="1"/>
    <col min="4266" max="4266" width="5.85546875" style="123" customWidth="1"/>
    <col min="4267" max="4267" width="7" style="123" customWidth="1"/>
    <col min="4268" max="4268" width="6.7109375" style="123" customWidth="1"/>
    <col min="4269" max="4269" width="6.42578125" style="123" customWidth="1"/>
    <col min="4270" max="4272" width="8.140625" style="123" customWidth="1"/>
    <col min="4273" max="4279" width="10.42578125" style="123" customWidth="1"/>
    <col min="4280" max="4280" width="7" style="123" customWidth="1"/>
    <col min="4281" max="4281" width="6.85546875" style="123" customWidth="1"/>
    <col min="4282" max="4282" width="6.42578125" style="123" customWidth="1"/>
    <col min="4283" max="4283" width="6.85546875" style="123" customWidth="1"/>
    <col min="4284" max="4284" width="6.7109375" style="123" customWidth="1"/>
    <col min="4285" max="4285" width="6.42578125" style="123" customWidth="1"/>
    <col min="4286" max="4286" width="5.140625" style="123" customWidth="1"/>
    <col min="4287" max="4287" width="5.7109375" style="123" customWidth="1"/>
    <col min="4288" max="4288" width="5.42578125" style="123" customWidth="1"/>
    <col min="4289" max="4289" width="6.28515625" style="123" customWidth="1"/>
    <col min="4290" max="4290" width="5.140625" style="123" customWidth="1"/>
    <col min="4291" max="4293" width="7.42578125" style="123" customWidth="1"/>
    <col min="4294" max="4297" width="5.42578125" style="123" customWidth="1"/>
    <col min="4298" max="4298" width="7" style="123" customWidth="1"/>
    <col min="4299" max="4299" width="6.140625" style="123" customWidth="1"/>
    <col min="4300" max="4301" width="5.85546875" style="123" customWidth="1"/>
    <col min="4302" max="4303" width="6.42578125" style="123" customWidth="1"/>
    <col min="4304" max="4304" width="5.85546875" style="123" customWidth="1"/>
    <col min="4305" max="4305" width="6.85546875" style="123" customWidth="1"/>
    <col min="4306" max="4307" width="8.42578125" style="123" customWidth="1"/>
    <col min="4308" max="4308" width="50.42578125" style="123" customWidth="1"/>
    <col min="4309" max="4318" width="4.42578125" style="123" customWidth="1"/>
    <col min="4319" max="4320" width="4.28515625" style="123" customWidth="1"/>
    <col min="4321" max="4508" width="4.28515625" style="123"/>
    <col min="4509" max="4509" width="5.85546875" style="123" customWidth="1"/>
    <col min="4510" max="4510" width="11.7109375" style="123" customWidth="1"/>
    <col min="4511" max="4517" width="6.42578125" style="123" customWidth="1"/>
    <col min="4518" max="4518" width="7.140625" style="123" customWidth="1"/>
    <col min="4519" max="4519" width="6.42578125" style="123" customWidth="1"/>
    <col min="4520" max="4520" width="5.7109375" style="123" customWidth="1"/>
    <col min="4521" max="4521" width="6.42578125" style="123" customWidth="1"/>
    <col min="4522" max="4522" width="5.85546875" style="123" customWidth="1"/>
    <col min="4523" max="4523" width="7" style="123" customWidth="1"/>
    <col min="4524" max="4524" width="6.7109375" style="123" customWidth="1"/>
    <col min="4525" max="4525" width="6.42578125" style="123" customWidth="1"/>
    <col min="4526" max="4528" width="8.140625" style="123" customWidth="1"/>
    <col min="4529" max="4535" width="10.42578125" style="123" customWidth="1"/>
    <col min="4536" max="4536" width="7" style="123" customWidth="1"/>
    <col min="4537" max="4537" width="6.85546875" style="123" customWidth="1"/>
    <col min="4538" max="4538" width="6.42578125" style="123" customWidth="1"/>
    <col min="4539" max="4539" width="6.85546875" style="123" customWidth="1"/>
    <col min="4540" max="4540" width="6.7109375" style="123" customWidth="1"/>
    <col min="4541" max="4541" width="6.42578125" style="123" customWidth="1"/>
    <col min="4542" max="4542" width="5.140625" style="123" customWidth="1"/>
    <col min="4543" max="4543" width="5.7109375" style="123" customWidth="1"/>
    <col min="4544" max="4544" width="5.42578125" style="123" customWidth="1"/>
    <col min="4545" max="4545" width="6.28515625" style="123" customWidth="1"/>
    <col min="4546" max="4546" width="5.140625" style="123" customWidth="1"/>
    <col min="4547" max="4549" width="7.42578125" style="123" customWidth="1"/>
    <col min="4550" max="4553" width="5.42578125" style="123" customWidth="1"/>
    <col min="4554" max="4554" width="7" style="123" customWidth="1"/>
    <col min="4555" max="4555" width="6.140625" style="123" customWidth="1"/>
    <col min="4556" max="4557" width="5.85546875" style="123" customWidth="1"/>
    <col min="4558" max="4559" width="6.42578125" style="123" customWidth="1"/>
    <col min="4560" max="4560" width="5.85546875" style="123" customWidth="1"/>
    <col min="4561" max="4561" width="6.85546875" style="123" customWidth="1"/>
    <col min="4562" max="4563" width="8.42578125" style="123" customWidth="1"/>
    <col min="4564" max="4564" width="50.42578125" style="123" customWidth="1"/>
    <col min="4565" max="4574" width="4.42578125" style="123" customWidth="1"/>
    <col min="4575" max="4576" width="4.28515625" style="123" customWidth="1"/>
    <col min="4577" max="4764" width="4.28515625" style="123"/>
    <col min="4765" max="4765" width="5.85546875" style="123" customWidth="1"/>
    <col min="4766" max="4766" width="11.7109375" style="123" customWidth="1"/>
    <col min="4767" max="4773" width="6.42578125" style="123" customWidth="1"/>
    <col min="4774" max="4774" width="7.140625" style="123" customWidth="1"/>
    <col min="4775" max="4775" width="6.42578125" style="123" customWidth="1"/>
    <col min="4776" max="4776" width="5.7109375" style="123" customWidth="1"/>
    <col min="4777" max="4777" width="6.42578125" style="123" customWidth="1"/>
    <col min="4778" max="4778" width="5.85546875" style="123" customWidth="1"/>
    <col min="4779" max="4779" width="7" style="123" customWidth="1"/>
    <col min="4780" max="4780" width="6.7109375" style="123" customWidth="1"/>
    <col min="4781" max="4781" width="6.42578125" style="123" customWidth="1"/>
    <col min="4782" max="4784" width="8.140625" style="123" customWidth="1"/>
    <col min="4785" max="4791" width="10.42578125" style="123" customWidth="1"/>
    <col min="4792" max="4792" width="7" style="123" customWidth="1"/>
    <col min="4793" max="4793" width="6.85546875" style="123" customWidth="1"/>
    <col min="4794" max="4794" width="6.42578125" style="123" customWidth="1"/>
    <col min="4795" max="4795" width="6.85546875" style="123" customWidth="1"/>
    <col min="4796" max="4796" width="6.7109375" style="123" customWidth="1"/>
    <col min="4797" max="4797" width="6.42578125" style="123" customWidth="1"/>
    <col min="4798" max="4798" width="5.140625" style="123" customWidth="1"/>
    <col min="4799" max="4799" width="5.7109375" style="123" customWidth="1"/>
    <col min="4800" max="4800" width="5.42578125" style="123" customWidth="1"/>
    <col min="4801" max="4801" width="6.28515625" style="123" customWidth="1"/>
    <col min="4802" max="4802" width="5.140625" style="123" customWidth="1"/>
    <col min="4803" max="4805" width="7.42578125" style="123" customWidth="1"/>
    <col min="4806" max="4809" width="5.42578125" style="123" customWidth="1"/>
    <col min="4810" max="4810" width="7" style="123" customWidth="1"/>
    <col min="4811" max="4811" width="6.140625" style="123" customWidth="1"/>
    <col min="4812" max="4813" width="5.85546875" style="123" customWidth="1"/>
    <col min="4814" max="4815" width="6.42578125" style="123" customWidth="1"/>
    <col min="4816" max="4816" width="5.85546875" style="123" customWidth="1"/>
    <col min="4817" max="4817" width="6.85546875" style="123" customWidth="1"/>
    <col min="4818" max="4819" width="8.42578125" style="123" customWidth="1"/>
    <col min="4820" max="4820" width="50.42578125" style="123" customWidth="1"/>
    <col min="4821" max="4830" width="4.42578125" style="123" customWidth="1"/>
    <col min="4831" max="4832" width="4.28515625" style="123" customWidth="1"/>
    <col min="4833" max="5020" width="4.28515625" style="123"/>
    <col min="5021" max="5021" width="5.85546875" style="123" customWidth="1"/>
    <col min="5022" max="5022" width="11.7109375" style="123" customWidth="1"/>
    <col min="5023" max="5029" width="6.42578125" style="123" customWidth="1"/>
    <col min="5030" max="5030" width="7.140625" style="123" customWidth="1"/>
    <col min="5031" max="5031" width="6.42578125" style="123" customWidth="1"/>
    <col min="5032" max="5032" width="5.7109375" style="123" customWidth="1"/>
    <col min="5033" max="5033" width="6.42578125" style="123" customWidth="1"/>
    <col min="5034" max="5034" width="5.85546875" style="123" customWidth="1"/>
    <col min="5035" max="5035" width="7" style="123" customWidth="1"/>
    <col min="5036" max="5036" width="6.7109375" style="123" customWidth="1"/>
    <col min="5037" max="5037" width="6.42578125" style="123" customWidth="1"/>
    <col min="5038" max="5040" width="8.140625" style="123" customWidth="1"/>
    <col min="5041" max="5047" width="10.42578125" style="123" customWidth="1"/>
    <col min="5048" max="5048" width="7" style="123" customWidth="1"/>
    <col min="5049" max="5049" width="6.85546875" style="123" customWidth="1"/>
    <col min="5050" max="5050" width="6.42578125" style="123" customWidth="1"/>
    <col min="5051" max="5051" width="6.85546875" style="123" customWidth="1"/>
    <col min="5052" max="5052" width="6.7109375" style="123" customWidth="1"/>
    <col min="5053" max="5053" width="6.42578125" style="123" customWidth="1"/>
    <col min="5054" max="5054" width="5.140625" style="123" customWidth="1"/>
    <col min="5055" max="5055" width="5.7109375" style="123" customWidth="1"/>
    <col min="5056" max="5056" width="5.42578125" style="123" customWidth="1"/>
    <col min="5057" max="5057" width="6.28515625" style="123" customWidth="1"/>
    <col min="5058" max="5058" width="5.140625" style="123" customWidth="1"/>
    <col min="5059" max="5061" width="7.42578125" style="123" customWidth="1"/>
    <col min="5062" max="5065" width="5.42578125" style="123" customWidth="1"/>
    <col min="5066" max="5066" width="7" style="123" customWidth="1"/>
    <col min="5067" max="5067" width="6.140625" style="123" customWidth="1"/>
    <col min="5068" max="5069" width="5.85546875" style="123" customWidth="1"/>
    <col min="5070" max="5071" width="6.42578125" style="123" customWidth="1"/>
    <col min="5072" max="5072" width="5.85546875" style="123" customWidth="1"/>
    <col min="5073" max="5073" width="6.85546875" style="123" customWidth="1"/>
    <col min="5074" max="5075" width="8.42578125" style="123" customWidth="1"/>
    <col min="5076" max="5076" width="50.42578125" style="123" customWidth="1"/>
    <col min="5077" max="5086" width="4.42578125" style="123" customWidth="1"/>
    <col min="5087" max="5088" width="4.28515625" style="123" customWidth="1"/>
    <col min="5089" max="5276" width="4.28515625" style="123"/>
    <col min="5277" max="5277" width="5.85546875" style="123" customWidth="1"/>
    <col min="5278" max="5278" width="11.7109375" style="123" customWidth="1"/>
    <col min="5279" max="5285" width="6.42578125" style="123" customWidth="1"/>
    <col min="5286" max="5286" width="7.140625" style="123" customWidth="1"/>
    <col min="5287" max="5287" width="6.42578125" style="123" customWidth="1"/>
    <col min="5288" max="5288" width="5.7109375" style="123" customWidth="1"/>
    <col min="5289" max="5289" width="6.42578125" style="123" customWidth="1"/>
    <col min="5290" max="5290" width="5.85546875" style="123" customWidth="1"/>
    <col min="5291" max="5291" width="7" style="123" customWidth="1"/>
    <col min="5292" max="5292" width="6.7109375" style="123" customWidth="1"/>
    <col min="5293" max="5293" width="6.42578125" style="123" customWidth="1"/>
    <col min="5294" max="5296" width="8.140625" style="123" customWidth="1"/>
    <col min="5297" max="5303" width="10.42578125" style="123" customWidth="1"/>
    <col min="5304" max="5304" width="7" style="123" customWidth="1"/>
    <col min="5305" max="5305" width="6.85546875" style="123" customWidth="1"/>
    <col min="5306" max="5306" width="6.42578125" style="123" customWidth="1"/>
    <col min="5307" max="5307" width="6.85546875" style="123" customWidth="1"/>
    <col min="5308" max="5308" width="6.7109375" style="123" customWidth="1"/>
    <col min="5309" max="5309" width="6.42578125" style="123" customWidth="1"/>
    <col min="5310" max="5310" width="5.140625" style="123" customWidth="1"/>
    <col min="5311" max="5311" width="5.7109375" style="123" customWidth="1"/>
    <col min="5312" max="5312" width="5.42578125" style="123" customWidth="1"/>
    <col min="5313" max="5313" width="6.28515625" style="123" customWidth="1"/>
    <col min="5314" max="5314" width="5.140625" style="123" customWidth="1"/>
    <col min="5315" max="5317" width="7.42578125" style="123" customWidth="1"/>
    <col min="5318" max="5321" width="5.42578125" style="123" customWidth="1"/>
    <col min="5322" max="5322" width="7" style="123" customWidth="1"/>
    <col min="5323" max="5323" width="6.140625" style="123" customWidth="1"/>
    <col min="5324" max="5325" width="5.85546875" style="123" customWidth="1"/>
    <col min="5326" max="5327" width="6.42578125" style="123" customWidth="1"/>
    <col min="5328" max="5328" width="5.85546875" style="123" customWidth="1"/>
    <col min="5329" max="5329" width="6.85546875" style="123" customWidth="1"/>
    <col min="5330" max="5331" width="8.42578125" style="123" customWidth="1"/>
    <col min="5332" max="5332" width="50.42578125" style="123" customWidth="1"/>
    <col min="5333" max="5342" width="4.42578125" style="123" customWidth="1"/>
    <col min="5343" max="5344" width="4.28515625" style="123" customWidth="1"/>
    <col min="5345" max="5532" width="4.28515625" style="123"/>
    <col min="5533" max="5533" width="5.85546875" style="123" customWidth="1"/>
    <col min="5534" max="5534" width="11.7109375" style="123" customWidth="1"/>
    <col min="5535" max="5541" width="6.42578125" style="123" customWidth="1"/>
    <col min="5542" max="5542" width="7.140625" style="123" customWidth="1"/>
    <col min="5543" max="5543" width="6.42578125" style="123" customWidth="1"/>
    <col min="5544" max="5544" width="5.7109375" style="123" customWidth="1"/>
    <col min="5545" max="5545" width="6.42578125" style="123" customWidth="1"/>
    <col min="5546" max="5546" width="5.85546875" style="123" customWidth="1"/>
    <col min="5547" max="5547" width="7" style="123" customWidth="1"/>
    <col min="5548" max="5548" width="6.7109375" style="123" customWidth="1"/>
    <col min="5549" max="5549" width="6.42578125" style="123" customWidth="1"/>
    <col min="5550" max="5552" width="8.140625" style="123" customWidth="1"/>
    <col min="5553" max="5559" width="10.42578125" style="123" customWidth="1"/>
    <col min="5560" max="5560" width="7" style="123" customWidth="1"/>
    <col min="5561" max="5561" width="6.85546875" style="123" customWidth="1"/>
    <col min="5562" max="5562" width="6.42578125" style="123" customWidth="1"/>
    <col min="5563" max="5563" width="6.85546875" style="123" customWidth="1"/>
    <col min="5564" max="5564" width="6.7109375" style="123" customWidth="1"/>
    <col min="5565" max="5565" width="6.42578125" style="123" customWidth="1"/>
    <col min="5566" max="5566" width="5.140625" style="123" customWidth="1"/>
    <col min="5567" max="5567" width="5.7109375" style="123" customWidth="1"/>
    <col min="5568" max="5568" width="5.42578125" style="123" customWidth="1"/>
    <col min="5569" max="5569" width="6.28515625" style="123" customWidth="1"/>
    <col min="5570" max="5570" width="5.140625" style="123" customWidth="1"/>
    <col min="5571" max="5573" width="7.42578125" style="123" customWidth="1"/>
    <col min="5574" max="5577" width="5.42578125" style="123" customWidth="1"/>
    <col min="5578" max="5578" width="7" style="123" customWidth="1"/>
    <col min="5579" max="5579" width="6.140625" style="123" customWidth="1"/>
    <col min="5580" max="5581" width="5.85546875" style="123" customWidth="1"/>
    <col min="5582" max="5583" width="6.42578125" style="123" customWidth="1"/>
    <col min="5584" max="5584" width="5.85546875" style="123" customWidth="1"/>
    <col min="5585" max="5585" width="6.85546875" style="123" customWidth="1"/>
    <col min="5586" max="5587" width="8.42578125" style="123" customWidth="1"/>
    <col min="5588" max="5588" width="50.42578125" style="123" customWidth="1"/>
    <col min="5589" max="5598" width="4.42578125" style="123" customWidth="1"/>
    <col min="5599" max="5600" width="4.28515625" style="123" customWidth="1"/>
    <col min="5601" max="5788" width="4.28515625" style="123"/>
    <col min="5789" max="5789" width="5.85546875" style="123" customWidth="1"/>
    <col min="5790" max="5790" width="11.7109375" style="123" customWidth="1"/>
    <col min="5791" max="5797" width="6.42578125" style="123" customWidth="1"/>
    <col min="5798" max="5798" width="7.140625" style="123" customWidth="1"/>
    <col min="5799" max="5799" width="6.42578125" style="123" customWidth="1"/>
    <col min="5800" max="5800" width="5.7109375" style="123" customWidth="1"/>
    <col min="5801" max="5801" width="6.42578125" style="123" customWidth="1"/>
    <col min="5802" max="5802" width="5.85546875" style="123" customWidth="1"/>
    <col min="5803" max="5803" width="7" style="123" customWidth="1"/>
    <col min="5804" max="5804" width="6.7109375" style="123" customWidth="1"/>
    <col min="5805" max="5805" width="6.42578125" style="123" customWidth="1"/>
    <col min="5806" max="5808" width="8.140625" style="123" customWidth="1"/>
    <col min="5809" max="5815" width="10.42578125" style="123" customWidth="1"/>
    <col min="5816" max="5816" width="7" style="123" customWidth="1"/>
    <col min="5817" max="5817" width="6.85546875" style="123" customWidth="1"/>
    <col min="5818" max="5818" width="6.42578125" style="123" customWidth="1"/>
    <col min="5819" max="5819" width="6.85546875" style="123" customWidth="1"/>
    <col min="5820" max="5820" width="6.7109375" style="123" customWidth="1"/>
    <col min="5821" max="5821" width="6.42578125" style="123" customWidth="1"/>
    <col min="5822" max="5822" width="5.140625" style="123" customWidth="1"/>
    <col min="5823" max="5823" width="5.7109375" style="123" customWidth="1"/>
    <col min="5824" max="5824" width="5.42578125" style="123" customWidth="1"/>
    <col min="5825" max="5825" width="6.28515625" style="123" customWidth="1"/>
    <col min="5826" max="5826" width="5.140625" style="123" customWidth="1"/>
    <col min="5827" max="5829" width="7.42578125" style="123" customWidth="1"/>
    <col min="5830" max="5833" width="5.42578125" style="123" customWidth="1"/>
    <col min="5834" max="5834" width="7" style="123" customWidth="1"/>
    <col min="5835" max="5835" width="6.140625" style="123" customWidth="1"/>
    <col min="5836" max="5837" width="5.85546875" style="123" customWidth="1"/>
    <col min="5838" max="5839" width="6.42578125" style="123" customWidth="1"/>
    <col min="5840" max="5840" width="5.85546875" style="123" customWidth="1"/>
    <col min="5841" max="5841" width="6.85546875" style="123" customWidth="1"/>
    <col min="5842" max="5843" width="8.42578125" style="123" customWidth="1"/>
    <col min="5844" max="5844" width="50.42578125" style="123" customWidth="1"/>
    <col min="5845" max="5854" width="4.42578125" style="123" customWidth="1"/>
    <col min="5855" max="5856" width="4.28515625" style="123" customWidth="1"/>
    <col min="5857" max="6044" width="4.28515625" style="123"/>
    <col min="6045" max="6045" width="5.85546875" style="123" customWidth="1"/>
    <col min="6046" max="6046" width="11.7109375" style="123" customWidth="1"/>
    <col min="6047" max="6053" width="6.42578125" style="123" customWidth="1"/>
    <col min="6054" max="6054" width="7.140625" style="123" customWidth="1"/>
    <col min="6055" max="6055" width="6.42578125" style="123" customWidth="1"/>
    <col min="6056" max="6056" width="5.7109375" style="123" customWidth="1"/>
    <col min="6057" max="6057" width="6.42578125" style="123" customWidth="1"/>
    <col min="6058" max="6058" width="5.85546875" style="123" customWidth="1"/>
    <col min="6059" max="6059" width="7" style="123" customWidth="1"/>
    <col min="6060" max="6060" width="6.7109375" style="123" customWidth="1"/>
    <col min="6061" max="6061" width="6.42578125" style="123" customWidth="1"/>
    <col min="6062" max="6064" width="8.140625" style="123" customWidth="1"/>
    <col min="6065" max="6071" width="10.42578125" style="123" customWidth="1"/>
    <col min="6072" max="6072" width="7" style="123" customWidth="1"/>
    <col min="6073" max="6073" width="6.85546875" style="123" customWidth="1"/>
    <col min="6074" max="6074" width="6.42578125" style="123" customWidth="1"/>
    <col min="6075" max="6075" width="6.85546875" style="123" customWidth="1"/>
    <col min="6076" max="6076" width="6.7109375" style="123" customWidth="1"/>
    <col min="6077" max="6077" width="6.42578125" style="123" customWidth="1"/>
    <col min="6078" max="6078" width="5.140625" style="123" customWidth="1"/>
    <col min="6079" max="6079" width="5.7109375" style="123" customWidth="1"/>
    <col min="6080" max="6080" width="5.42578125" style="123" customWidth="1"/>
    <col min="6081" max="6081" width="6.28515625" style="123" customWidth="1"/>
    <col min="6082" max="6082" width="5.140625" style="123" customWidth="1"/>
    <col min="6083" max="6085" width="7.42578125" style="123" customWidth="1"/>
    <col min="6086" max="6089" width="5.42578125" style="123" customWidth="1"/>
    <col min="6090" max="6090" width="7" style="123" customWidth="1"/>
    <col min="6091" max="6091" width="6.140625" style="123" customWidth="1"/>
    <col min="6092" max="6093" width="5.85546875" style="123" customWidth="1"/>
    <col min="6094" max="6095" width="6.42578125" style="123" customWidth="1"/>
    <col min="6096" max="6096" width="5.85546875" style="123" customWidth="1"/>
    <col min="6097" max="6097" width="6.85546875" style="123" customWidth="1"/>
    <col min="6098" max="6099" width="8.42578125" style="123" customWidth="1"/>
    <col min="6100" max="6100" width="50.42578125" style="123" customWidth="1"/>
    <col min="6101" max="6110" width="4.42578125" style="123" customWidth="1"/>
    <col min="6111" max="6112" width="4.28515625" style="123" customWidth="1"/>
    <col min="6113" max="6300" width="4.28515625" style="123"/>
    <col min="6301" max="6301" width="5.85546875" style="123" customWidth="1"/>
    <col min="6302" max="6302" width="11.7109375" style="123" customWidth="1"/>
    <col min="6303" max="6309" width="6.42578125" style="123" customWidth="1"/>
    <col min="6310" max="6310" width="7.140625" style="123" customWidth="1"/>
    <col min="6311" max="6311" width="6.42578125" style="123" customWidth="1"/>
    <col min="6312" max="6312" width="5.7109375" style="123" customWidth="1"/>
    <col min="6313" max="6313" width="6.42578125" style="123" customWidth="1"/>
    <col min="6314" max="6314" width="5.85546875" style="123" customWidth="1"/>
    <col min="6315" max="6315" width="7" style="123" customWidth="1"/>
    <col min="6316" max="6316" width="6.7109375" style="123" customWidth="1"/>
    <col min="6317" max="6317" width="6.42578125" style="123" customWidth="1"/>
    <col min="6318" max="6320" width="8.140625" style="123" customWidth="1"/>
    <col min="6321" max="6327" width="10.42578125" style="123" customWidth="1"/>
    <col min="6328" max="6328" width="7" style="123" customWidth="1"/>
    <col min="6329" max="6329" width="6.85546875" style="123" customWidth="1"/>
    <col min="6330" max="6330" width="6.42578125" style="123" customWidth="1"/>
    <col min="6331" max="6331" width="6.85546875" style="123" customWidth="1"/>
    <col min="6332" max="6332" width="6.7109375" style="123" customWidth="1"/>
    <col min="6333" max="6333" width="6.42578125" style="123" customWidth="1"/>
    <col min="6334" max="6334" width="5.140625" style="123" customWidth="1"/>
    <col min="6335" max="6335" width="5.7109375" style="123" customWidth="1"/>
    <col min="6336" max="6336" width="5.42578125" style="123" customWidth="1"/>
    <col min="6337" max="6337" width="6.28515625" style="123" customWidth="1"/>
    <col min="6338" max="6338" width="5.140625" style="123" customWidth="1"/>
    <col min="6339" max="6341" width="7.42578125" style="123" customWidth="1"/>
    <col min="6342" max="6345" width="5.42578125" style="123" customWidth="1"/>
    <col min="6346" max="6346" width="7" style="123" customWidth="1"/>
    <col min="6347" max="6347" width="6.140625" style="123" customWidth="1"/>
    <col min="6348" max="6349" width="5.85546875" style="123" customWidth="1"/>
    <col min="6350" max="6351" width="6.42578125" style="123" customWidth="1"/>
    <col min="6352" max="6352" width="5.85546875" style="123" customWidth="1"/>
    <col min="6353" max="6353" width="6.85546875" style="123" customWidth="1"/>
    <col min="6354" max="6355" width="8.42578125" style="123" customWidth="1"/>
    <col min="6356" max="6356" width="50.42578125" style="123" customWidth="1"/>
    <col min="6357" max="6366" width="4.42578125" style="123" customWidth="1"/>
    <col min="6367" max="6368" width="4.28515625" style="123" customWidth="1"/>
    <col min="6369" max="6556" width="4.28515625" style="123"/>
    <col min="6557" max="6557" width="5.85546875" style="123" customWidth="1"/>
    <col min="6558" max="6558" width="11.7109375" style="123" customWidth="1"/>
    <col min="6559" max="6565" width="6.42578125" style="123" customWidth="1"/>
    <col min="6566" max="6566" width="7.140625" style="123" customWidth="1"/>
    <col min="6567" max="6567" width="6.42578125" style="123" customWidth="1"/>
    <col min="6568" max="6568" width="5.7109375" style="123" customWidth="1"/>
    <col min="6569" max="6569" width="6.42578125" style="123" customWidth="1"/>
    <col min="6570" max="6570" width="5.85546875" style="123" customWidth="1"/>
    <col min="6571" max="6571" width="7" style="123" customWidth="1"/>
    <col min="6572" max="6572" width="6.7109375" style="123" customWidth="1"/>
    <col min="6573" max="6573" width="6.42578125" style="123" customWidth="1"/>
    <col min="6574" max="6576" width="8.140625" style="123" customWidth="1"/>
    <col min="6577" max="6583" width="10.42578125" style="123" customWidth="1"/>
    <col min="6584" max="6584" width="7" style="123" customWidth="1"/>
    <col min="6585" max="6585" width="6.85546875" style="123" customWidth="1"/>
    <col min="6586" max="6586" width="6.42578125" style="123" customWidth="1"/>
    <col min="6587" max="6587" width="6.85546875" style="123" customWidth="1"/>
    <col min="6588" max="6588" width="6.7109375" style="123" customWidth="1"/>
    <col min="6589" max="6589" width="6.42578125" style="123" customWidth="1"/>
    <col min="6590" max="6590" width="5.140625" style="123" customWidth="1"/>
    <col min="6591" max="6591" width="5.7109375" style="123" customWidth="1"/>
    <col min="6592" max="6592" width="5.42578125" style="123" customWidth="1"/>
    <col min="6593" max="6593" width="6.28515625" style="123" customWidth="1"/>
    <col min="6594" max="6594" width="5.140625" style="123" customWidth="1"/>
    <col min="6595" max="6597" width="7.42578125" style="123" customWidth="1"/>
    <col min="6598" max="6601" width="5.42578125" style="123" customWidth="1"/>
    <col min="6602" max="6602" width="7" style="123" customWidth="1"/>
    <col min="6603" max="6603" width="6.140625" style="123" customWidth="1"/>
    <col min="6604" max="6605" width="5.85546875" style="123" customWidth="1"/>
    <col min="6606" max="6607" width="6.42578125" style="123" customWidth="1"/>
    <col min="6608" max="6608" width="5.85546875" style="123" customWidth="1"/>
    <col min="6609" max="6609" width="6.85546875" style="123" customWidth="1"/>
    <col min="6610" max="6611" width="8.42578125" style="123" customWidth="1"/>
    <col min="6612" max="6612" width="50.42578125" style="123" customWidth="1"/>
    <col min="6613" max="6622" width="4.42578125" style="123" customWidth="1"/>
    <col min="6623" max="6624" width="4.28515625" style="123" customWidth="1"/>
    <col min="6625" max="6812" width="4.28515625" style="123"/>
    <col min="6813" max="6813" width="5.85546875" style="123" customWidth="1"/>
    <col min="6814" max="6814" width="11.7109375" style="123" customWidth="1"/>
    <col min="6815" max="6821" width="6.42578125" style="123" customWidth="1"/>
    <col min="6822" max="6822" width="7.140625" style="123" customWidth="1"/>
    <col min="6823" max="6823" width="6.42578125" style="123" customWidth="1"/>
    <col min="6824" max="6824" width="5.7109375" style="123" customWidth="1"/>
    <col min="6825" max="6825" width="6.42578125" style="123" customWidth="1"/>
    <col min="6826" max="6826" width="5.85546875" style="123" customWidth="1"/>
    <col min="6827" max="6827" width="7" style="123" customWidth="1"/>
    <col min="6828" max="6828" width="6.7109375" style="123" customWidth="1"/>
    <col min="6829" max="6829" width="6.42578125" style="123" customWidth="1"/>
    <col min="6830" max="6832" width="8.140625" style="123" customWidth="1"/>
    <col min="6833" max="6839" width="10.42578125" style="123" customWidth="1"/>
    <col min="6840" max="6840" width="7" style="123" customWidth="1"/>
    <col min="6841" max="6841" width="6.85546875" style="123" customWidth="1"/>
    <col min="6842" max="6842" width="6.42578125" style="123" customWidth="1"/>
    <col min="6843" max="6843" width="6.85546875" style="123" customWidth="1"/>
    <col min="6844" max="6844" width="6.7109375" style="123" customWidth="1"/>
    <col min="6845" max="6845" width="6.42578125" style="123" customWidth="1"/>
    <col min="6846" max="6846" width="5.140625" style="123" customWidth="1"/>
    <col min="6847" max="6847" width="5.7109375" style="123" customWidth="1"/>
    <col min="6848" max="6848" width="5.42578125" style="123" customWidth="1"/>
    <col min="6849" max="6849" width="6.28515625" style="123" customWidth="1"/>
    <col min="6850" max="6850" width="5.140625" style="123" customWidth="1"/>
    <col min="6851" max="6853" width="7.42578125" style="123" customWidth="1"/>
    <col min="6854" max="6857" width="5.42578125" style="123" customWidth="1"/>
    <col min="6858" max="6858" width="7" style="123" customWidth="1"/>
    <col min="6859" max="6859" width="6.140625" style="123" customWidth="1"/>
    <col min="6860" max="6861" width="5.85546875" style="123" customWidth="1"/>
    <col min="6862" max="6863" width="6.42578125" style="123" customWidth="1"/>
    <col min="6864" max="6864" width="5.85546875" style="123" customWidth="1"/>
    <col min="6865" max="6865" width="6.85546875" style="123" customWidth="1"/>
    <col min="6866" max="6867" width="8.42578125" style="123" customWidth="1"/>
    <col min="6868" max="6868" width="50.42578125" style="123" customWidth="1"/>
    <col min="6869" max="6878" width="4.42578125" style="123" customWidth="1"/>
    <col min="6879" max="6880" width="4.28515625" style="123" customWidth="1"/>
    <col min="6881" max="7068" width="4.28515625" style="123"/>
    <col min="7069" max="7069" width="5.85546875" style="123" customWidth="1"/>
    <col min="7070" max="7070" width="11.7109375" style="123" customWidth="1"/>
    <col min="7071" max="7077" width="6.42578125" style="123" customWidth="1"/>
    <col min="7078" max="7078" width="7.140625" style="123" customWidth="1"/>
    <col min="7079" max="7079" width="6.42578125" style="123" customWidth="1"/>
    <col min="7080" max="7080" width="5.7109375" style="123" customWidth="1"/>
    <col min="7081" max="7081" width="6.42578125" style="123" customWidth="1"/>
    <col min="7082" max="7082" width="5.85546875" style="123" customWidth="1"/>
    <col min="7083" max="7083" width="7" style="123" customWidth="1"/>
    <col min="7084" max="7084" width="6.7109375" style="123" customWidth="1"/>
    <col min="7085" max="7085" width="6.42578125" style="123" customWidth="1"/>
    <col min="7086" max="7088" width="8.140625" style="123" customWidth="1"/>
    <col min="7089" max="7095" width="10.42578125" style="123" customWidth="1"/>
    <col min="7096" max="7096" width="7" style="123" customWidth="1"/>
    <col min="7097" max="7097" width="6.85546875" style="123" customWidth="1"/>
    <col min="7098" max="7098" width="6.42578125" style="123" customWidth="1"/>
    <col min="7099" max="7099" width="6.85546875" style="123" customWidth="1"/>
    <col min="7100" max="7100" width="6.7109375" style="123" customWidth="1"/>
    <col min="7101" max="7101" width="6.42578125" style="123" customWidth="1"/>
    <col min="7102" max="7102" width="5.140625" style="123" customWidth="1"/>
    <col min="7103" max="7103" width="5.7109375" style="123" customWidth="1"/>
    <col min="7104" max="7104" width="5.42578125" style="123" customWidth="1"/>
    <col min="7105" max="7105" width="6.28515625" style="123" customWidth="1"/>
    <col min="7106" max="7106" width="5.140625" style="123" customWidth="1"/>
    <col min="7107" max="7109" width="7.42578125" style="123" customWidth="1"/>
    <col min="7110" max="7113" width="5.42578125" style="123" customWidth="1"/>
    <col min="7114" max="7114" width="7" style="123" customWidth="1"/>
    <col min="7115" max="7115" width="6.140625" style="123" customWidth="1"/>
    <col min="7116" max="7117" width="5.85546875" style="123" customWidth="1"/>
    <col min="7118" max="7119" width="6.42578125" style="123" customWidth="1"/>
    <col min="7120" max="7120" width="5.85546875" style="123" customWidth="1"/>
    <col min="7121" max="7121" width="6.85546875" style="123" customWidth="1"/>
    <col min="7122" max="7123" width="8.42578125" style="123" customWidth="1"/>
    <col min="7124" max="7124" width="50.42578125" style="123" customWidth="1"/>
    <col min="7125" max="7134" width="4.42578125" style="123" customWidth="1"/>
    <col min="7135" max="7136" width="4.28515625" style="123" customWidth="1"/>
    <col min="7137" max="7324" width="4.28515625" style="123"/>
    <col min="7325" max="7325" width="5.85546875" style="123" customWidth="1"/>
    <col min="7326" max="7326" width="11.7109375" style="123" customWidth="1"/>
    <col min="7327" max="7333" width="6.42578125" style="123" customWidth="1"/>
    <col min="7334" max="7334" width="7.140625" style="123" customWidth="1"/>
    <col min="7335" max="7335" width="6.42578125" style="123" customWidth="1"/>
    <col min="7336" max="7336" width="5.7109375" style="123" customWidth="1"/>
    <col min="7337" max="7337" width="6.42578125" style="123" customWidth="1"/>
    <col min="7338" max="7338" width="5.85546875" style="123" customWidth="1"/>
    <col min="7339" max="7339" width="7" style="123" customWidth="1"/>
    <col min="7340" max="7340" width="6.7109375" style="123" customWidth="1"/>
    <col min="7341" max="7341" width="6.42578125" style="123" customWidth="1"/>
    <col min="7342" max="7344" width="8.140625" style="123" customWidth="1"/>
    <col min="7345" max="7351" width="10.42578125" style="123" customWidth="1"/>
    <col min="7352" max="7352" width="7" style="123" customWidth="1"/>
    <col min="7353" max="7353" width="6.85546875" style="123" customWidth="1"/>
    <col min="7354" max="7354" width="6.42578125" style="123" customWidth="1"/>
    <col min="7355" max="7355" width="6.85546875" style="123" customWidth="1"/>
    <col min="7356" max="7356" width="6.7109375" style="123" customWidth="1"/>
    <col min="7357" max="7357" width="6.42578125" style="123" customWidth="1"/>
    <col min="7358" max="7358" width="5.140625" style="123" customWidth="1"/>
    <col min="7359" max="7359" width="5.7109375" style="123" customWidth="1"/>
    <col min="7360" max="7360" width="5.42578125" style="123" customWidth="1"/>
    <col min="7361" max="7361" width="6.28515625" style="123" customWidth="1"/>
    <col min="7362" max="7362" width="5.140625" style="123" customWidth="1"/>
    <col min="7363" max="7365" width="7.42578125" style="123" customWidth="1"/>
    <col min="7366" max="7369" width="5.42578125" style="123" customWidth="1"/>
    <col min="7370" max="7370" width="7" style="123" customWidth="1"/>
    <col min="7371" max="7371" width="6.140625" style="123" customWidth="1"/>
    <col min="7372" max="7373" width="5.85546875" style="123" customWidth="1"/>
    <col min="7374" max="7375" width="6.42578125" style="123" customWidth="1"/>
    <col min="7376" max="7376" width="5.85546875" style="123" customWidth="1"/>
    <col min="7377" max="7377" width="6.85546875" style="123" customWidth="1"/>
    <col min="7378" max="7379" width="8.42578125" style="123" customWidth="1"/>
    <col min="7380" max="7380" width="50.42578125" style="123" customWidth="1"/>
    <col min="7381" max="7390" width="4.42578125" style="123" customWidth="1"/>
    <col min="7391" max="7392" width="4.28515625" style="123" customWidth="1"/>
    <col min="7393" max="7580" width="4.28515625" style="123"/>
    <col min="7581" max="7581" width="5.85546875" style="123" customWidth="1"/>
    <col min="7582" max="7582" width="11.7109375" style="123" customWidth="1"/>
    <col min="7583" max="7589" width="6.42578125" style="123" customWidth="1"/>
    <col min="7590" max="7590" width="7.140625" style="123" customWidth="1"/>
    <col min="7591" max="7591" width="6.42578125" style="123" customWidth="1"/>
    <col min="7592" max="7592" width="5.7109375" style="123" customWidth="1"/>
    <col min="7593" max="7593" width="6.42578125" style="123" customWidth="1"/>
    <col min="7594" max="7594" width="5.85546875" style="123" customWidth="1"/>
    <col min="7595" max="7595" width="7" style="123" customWidth="1"/>
    <col min="7596" max="7596" width="6.7109375" style="123" customWidth="1"/>
    <col min="7597" max="7597" width="6.42578125" style="123" customWidth="1"/>
    <col min="7598" max="7600" width="8.140625" style="123" customWidth="1"/>
    <col min="7601" max="7607" width="10.42578125" style="123" customWidth="1"/>
    <col min="7608" max="7608" width="7" style="123" customWidth="1"/>
    <col min="7609" max="7609" width="6.85546875" style="123" customWidth="1"/>
    <col min="7610" max="7610" width="6.42578125" style="123" customWidth="1"/>
    <col min="7611" max="7611" width="6.85546875" style="123" customWidth="1"/>
    <col min="7612" max="7612" width="6.7109375" style="123" customWidth="1"/>
    <col min="7613" max="7613" width="6.42578125" style="123" customWidth="1"/>
    <col min="7614" max="7614" width="5.140625" style="123" customWidth="1"/>
    <col min="7615" max="7615" width="5.7109375" style="123" customWidth="1"/>
    <col min="7616" max="7616" width="5.42578125" style="123" customWidth="1"/>
    <col min="7617" max="7617" width="6.28515625" style="123" customWidth="1"/>
    <col min="7618" max="7618" width="5.140625" style="123" customWidth="1"/>
    <col min="7619" max="7621" width="7.42578125" style="123" customWidth="1"/>
    <col min="7622" max="7625" width="5.42578125" style="123" customWidth="1"/>
    <col min="7626" max="7626" width="7" style="123" customWidth="1"/>
    <col min="7627" max="7627" width="6.140625" style="123" customWidth="1"/>
    <col min="7628" max="7629" width="5.85546875" style="123" customWidth="1"/>
    <col min="7630" max="7631" width="6.42578125" style="123" customWidth="1"/>
    <col min="7632" max="7632" width="5.85546875" style="123" customWidth="1"/>
    <col min="7633" max="7633" width="6.85546875" style="123" customWidth="1"/>
    <col min="7634" max="7635" width="8.42578125" style="123" customWidth="1"/>
    <col min="7636" max="7636" width="50.42578125" style="123" customWidth="1"/>
    <col min="7637" max="7646" width="4.42578125" style="123" customWidth="1"/>
    <col min="7647" max="7648" width="4.28515625" style="123" customWidth="1"/>
    <col min="7649" max="7836" width="4.28515625" style="123"/>
    <col min="7837" max="7837" width="5.85546875" style="123" customWidth="1"/>
    <col min="7838" max="7838" width="11.7109375" style="123" customWidth="1"/>
    <col min="7839" max="7845" width="6.42578125" style="123" customWidth="1"/>
    <col min="7846" max="7846" width="7.140625" style="123" customWidth="1"/>
    <col min="7847" max="7847" width="6.42578125" style="123" customWidth="1"/>
    <col min="7848" max="7848" width="5.7109375" style="123" customWidth="1"/>
    <col min="7849" max="7849" width="6.42578125" style="123" customWidth="1"/>
    <col min="7850" max="7850" width="5.85546875" style="123" customWidth="1"/>
    <col min="7851" max="7851" width="7" style="123" customWidth="1"/>
    <col min="7852" max="7852" width="6.7109375" style="123" customWidth="1"/>
    <col min="7853" max="7853" width="6.42578125" style="123" customWidth="1"/>
    <col min="7854" max="7856" width="8.140625" style="123" customWidth="1"/>
    <col min="7857" max="7863" width="10.42578125" style="123" customWidth="1"/>
    <col min="7864" max="7864" width="7" style="123" customWidth="1"/>
    <col min="7865" max="7865" width="6.85546875" style="123" customWidth="1"/>
    <col min="7866" max="7866" width="6.42578125" style="123" customWidth="1"/>
    <col min="7867" max="7867" width="6.85546875" style="123" customWidth="1"/>
    <col min="7868" max="7868" width="6.7109375" style="123" customWidth="1"/>
    <col min="7869" max="7869" width="6.42578125" style="123" customWidth="1"/>
    <col min="7870" max="7870" width="5.140625" style="123" customWidth="1"/>
    <col min="7871" max="7871" width="5.7109375" style="123" customWidth="1"/>
    <col min="7872" max="7872" width="5.42578125" style="123" customWidth="1"/>
    <col min="7873" max="7873" width="6.28515625" style="123" customWidth="1"/>
    <col min="7874" max="7874" width="5.140625" style="123" customWidth="1"/>
    <col min="7875" max="7877" width="7.42578125" style="123" customWidth="1"/>
    <col min="7878" max="7881" width="5.42578125" style="123" customWidth="1"/>
    <col min="7882" max="7882" width="7" style="123" customWidth="1"/>
    <col min="7883" max="7883" width="6.140625" style="123" customWidth="1"/>
    <col min="7884" max="7885" width="5.85546875" style="123" customWidth="1"/>
    <col min="7886" max="7887" width="6.42578125" style="123" customWidth="1"/>
    <col min="7888" max="7888" width="5.85546875" style="123" customWidth="1"/>
    <col min="7889" max="7889" width="6.85546875" style="123" customWidth="1"/>
    <col min="7890" max="7891" width="8.42578125" style="123" customWidth="1"/>
    <col min="7892" max="7892" width="50.42578125" style="123" customWidth="1"/>
    <col min="7893" max="7902" width="4.42578125" style="123" customWidth="1"/>
    <col min="7903" max="7904" width="4.28515625" style="123" customWidth="1"/>
    <col min="7905" max="8092" width="4.28515625" style="123"/>
    <col min="8093" max="8093" width="5.85546875" style="123" customWidth="1"/>
    <col min="8094" max="8094" width="11.7109375" style="123" customWidth="1"/>
    <col min="8095" max="8101" width="6.42578125" style="123" customWidth="1"/>
    <col min="8102" max="8102" width="7.140625" style="123" customWidth="1"/>
    <col min="8103" max="8103" width="6.42578125" style="123" customWidth="1"/>
    <col min="8104" max="8104" width="5.7109375" style="123" customWidth="1"/>
    <col min="8105" max="8105" width="6.42578125" style="123" customWidth="1"/>
    <col min="8106" max="8106" width="5.85546875" style="123" customWidth="1"/>
    <col min="8107" max="8107" width="7" style="123" customWidth="1"/>
    <col min="8108" max="8108" width="6.7109375" style="123" customWidth="1"/>
    <col min="8109" max="8109" width="6.42578125" style="123" customWidth="1"/>
    <col min="8110" max="8112" width="8.140625" style="123" customWidth="1"/>
    <col min="8113" max="8119" width="10.42578125" style="123" customWidth="1"/>
    <col min="8120" max="8120" width="7" style="123" customWidth="1"/>
    <col min="8121" max="8121" width="6.85546875" style="123" customWidth="1"/>
    <col min="8122" max="8122" width="6.42578125" style="123" customWidth="1"/>
    <col min="8123" max="8123" width="6.85546875" style="123" customWidth="1"/>
    <col min="8124" max="8124" width="6.7109375" style="123" customWidth="1"/>
    <col min="8125" max="8125" width="6.42578125" style="123" customWidth="1"/>
    <col min="8126" max="8126" width="5.140625" style="123" customWidth="1"/>
    <col min="8127" max="8127" width="5.7109375" style="123" customWidth="1"/>
    <col min="8128" max="8128" width="5.42578125" style="123" customWidth="1"/>
    <col min="8129" max="8129" width="6.28515625" style="123" customWidth="1"/>
    <col min="8130" max="8130" width="5.140625" style="123" customWidth="1"/>
    <col min="8131" max="8133" width="7.42578125" style="123" customWidth="1"/>
    <col min="8134" max="8137" width="5.42578125" style="123" customWidth="1"/>
    <col min="8138" max="8138" width="7" style="123" customWidth="1"/>
    <col min="8139" max="8139" width="6.140625" style="123" customWidth="1"/>
    <col min="8140" max="8141" width="5.85546875" style="123" customWidth="1"/>
    <col min="8142" max="8143" width="6.42578125" style="123" customWidth="1"/>
    <col min="8144" max="8144" width="5.85546875" style="123" customWidth="1"/>
    <col min="8145" max="8145" width="6.85546875" style="123" customWidth="1"/>
    <col min="8146" max="8147" width="8.42578125" style="123" customWidth="1"/>
    <col min="8148" max="8148" width="50.42578125" style="123" customWidth="1"/>
    <col min="8149" max="8158" width="4.42578125" style="123" customWidth="1"/>
    <col min="8159" max="8160" width="4.28515625" style="123" customWidth="1"/>
    <col min="8161" max="8348" width="4.28515625" style="123"/>
    <col min="8349" max="8349" width="5.85546875" style="123" customWidth="1"/>
    <col min="8350" max="8350" width="11.7109375" style="123" customWidth="1"/>
    <col min="8351" max="8357" width="6.42578125" style="123" customWidth="1"/>
    <col min="8358" max="8358" width="7.140625" style="123" customWidth="1"/>
    <col min="8359" max="8359" width="6.42578125" style="123" customWidth="1"/>
    <col min="8360" max="8360" width="5.7109375" style="123" customWidth="1"/>
    <col min="8361" max="8361" width="6.42578125" style="123" customWidth="1"/>
    <col min="8362" max="8362" width="5.85546875" style="123" customWidth="1"/>
    <col min="8363" max="8363" width="7" style="123" customWidth="1"/>
    <col min="8364" max="8364" width="6.7109375" style="123" customWidth="1"/>
    <col min="8365" max="8365" width="6.42578125" style="123" customWidth="1"/>
    <col min="8366" max="8368" width="8.140625" style="123" customWidth="1"/>
    <col min="8369" max="8375" width="10.42578125" style="123" customWidth="1"/>
    <col min="8376" max="8376" width="7" style="123" customWidth="1"/>
    <col min="8377" max="8377" width="6.85546875" style="123" customWidth="1"/>
    <col min="8378" max="8378" width="6.42578125" style="123" customWidth="1"/>
    <col min="8379" max="8379" width="6.85546875" style="123" customWidth="1"/>
    <col min="8380" max="8380" width="6.7109375" style="123" customWidth="1"/>
    <col min="8381" max="8381" width="6.42578125" style="123" customWidth="1"/>
    <col min="8382" max="8382" width="5.140625" style="123" customWidth="1"/>
    <col min="8383" max="8383" width="5.7109375" style="123" customWidth="1"/>
    <col min="8384" max="8384" width="5.42578125" style="123" customWidth="1"/>
    <col min="8385" max="8385" width="6.28515625" style="123" customWidth="1"/>
    <col min="8386" max="8386" width="5.140625" style="123" customWidth="1"/>
    <col min="8387" max="8389" width="7.42578125" style="123" customWidth="1"/>
    <col min="8390" max="8393" width="5.42578125" style="123" customWidth="1"/>
    <col min="8394" max="8394" width="7" style="123" customWidth="1"/>
    <col min="8395" max="8395" width="6.140625" style="123" customWidth="1"/>
    <col min="8396" max="8397" width="5.85546875" style="123" customWidth="1"/>
    <col min="8398" max="8399" width="6.42578125" style="123" customWidth="1"/>
    <col min="8400" max="8400" width="5.85546875" style="123" customWidth="1"/>
    <col min="8401" max="8401" width="6.85546875" style="123" customWidth="1"/>
    <col min="8402" max="8403" width="8.42578125" style="123" customWidth="1"/>
    <col min="8404" max="8404" width="50.42578125" style="123" customWidth="1"/>
    <col min="8405" max="8414" width="4.42578125" style="123" customWidth="1"/>
    <col min="8415" max="8416" width="4.28515625" style="123" customWidth="1"/>
    <col min="8417" max="8604" width="4.28515625" style="123"/>
    <col min="8605" max="8605" width="5.85546875" style="123" customWidth="1"/>
    <col min="8606" max="8606" width="11.7109375" style="123" customWidth="1"/>
    <col min="8607" max="8613" width="6.42578125" style="123" customWidth="1"/>
    <col min="8614" max="8614" width="7.140625" style="123" customWidth="1"/>
    <col min="8615" max="8615" width="6.42578125" style="123" customWidth="1"/>
    <col min="8616" max="8616" width="5.7109375" style="123" customWidth="1"/>
    <col min="8617" max="8617" width="6.42578125" style="123" customWidth="1"/>
    <col min="8618" max="8618" width="5.85546875" style="123" customWidth="1"/>
    <col min="8619" max="8619" width="7" style="123" customWidth="1"/>
    <col min="8620" max="8620" width="6.7109375" style="123" customWidth="1"/>
    <col min="8621" max="8621" width="6.42578125" style="123" customWidth="1"/>
    <col min="8622" max="8624" width="8.140625" style="123" customWidth="1"/>
    <col min="8625" max="8631" width="10.42578125" style="123" customWidth="1"/>
    <col min="8632" max="8632" width="7" style="123" customWidth="1"/>
    <col min="8633" max="8633" width="6.85546875" style="123" customWidth="1"/>
    <col min="8634" max="8634" width="6.42578125" style="123" customWidth="1"/>
    <col min="8635" max="8635" width="6.85546875" style="123" customWidth="1"/>
    <col min="8636" max="8636" width="6.7109375" style="123" customWidth="1"/>
    <col min="8637" max="8637" width="6.42578125" style="123" customWidth="1"/>
    <col min="8638" max="8638" width="5.140625" style="123" customWidth="1"/>
    <col min="8639" max="8639" width="5.7109375" style="123" customWidth="1"/>
    <col min="8640" max="8640" width="5.42578125" style="123" customWidth="1"/>
    <col min="8641" max="8641" width="6.28515625" style="123" customWidth="1"/>
    <col min="8642" max="8642" width="5.140625" style="123" customWidth="1"/>
    <col min="8643" max="8645" width="7.42578125" style="123" customWidth="1"/>
    <col min="8646" max="8649" width="5.42578125" style="123" customWidth="1"/>
    <col min="8650" max="8650" width="7" style="123" customWidth="1"/>
    <col min="8651" max="8651" width="6.140625" style="123" customWidth="1"/>
    <col min="8652" max="8653" width="5.85546875" style="123" customWidth="1"/>
    <col min="8654" max="8655" width="6.42578125" style="123" customWidth="1"/>
    <col min="8656" max="8656" width="5.85546875" style="123" customWidth="1"/>
    <col min="8657" max="8657" width="6.85546875" style="123" customWidth="1"/>
    <col min="8658" max="8659" width="8.42578125" style="123" customWidth="1"/>
    <col min="8660" max="8660" width="50.42578125" style="123" customWidth="1"/>
    <col min="8661" max="8670" width="4.42578125" style="123" customWidth="1"/>
    <col min="8671" max="8672" width="4.28515625" style="123" customWidth="1"/>
    <col min="8673" max="8860" width="4.28515625" style="123"/>
    <col min="8861" max="8861" width="5.85546875" style="123" customWidth="1"/>
    <col min="8862" max="8862" width="11.7109375" style="123" customWidth="1"/>
    <col min="8863" max="8869" width="6.42578125" style="123" customWidth="1"/>
    <col min="8870" max="8870" width="7.140625" style="123" customWidth="1"/>
    <col min="8871" max="8871" width="6.42578125" style="123" customWidth="1"/>
    <col min="8872" max="8872" width="5.7109375" style="123" customWidth="1"/>
    <col min="8873" max="8873" width="6.42578125" style="123" customWidth="1"/>
    <col min="8874" max="8874" width="5.85546875" style="123" customWidth="1"/>
    <col min="8875" max="8875" width="7" style="123" customWidth="1"/>
    <col min="8876" max="8876" width="6.7109375" style="123" customWidth="1"/>
    <col min="8877" max="8877" width="6.42578125" style="123" customWidth="1"/>
    <col min="8878" max="8880" width="8.140625" style="123" customWidth="1"/>
    <col min="8881" max="8887" width="10.42578125" style="123" customWidth="1"/>
    <col min="8888" max="8888" width="7" style="123" customWidth="1"/>
    <col min="8889" max="8889" width="6.85546875" style="123" customWidth="1"/>
    <col min="8890" max="8890" width="6.42578125" style="123" customWidth="1"/>
    <col min="8891" max="8891" width="6.85546875" style="123" customWidth="1"/>
    <col min="8892" max="8892" width="6.7109375" style="123" customWidth="1"/>
    <col min="8893" max="8893" width="6.42578125" style="123" customWidth="1"/>
    <col min="8894" max="8894" width="5.140625" style="123" customWidth="1"/>
    <col min="8895" max="8895" width="5.7109375" style="123" customWidth="1"/>
    <col min="8896" max="8896" width="5.42578125" style="123" customWidth="1"/>
    <col min="8897" max="8897" width="6.28515625" style="123" customWidth="1"/>
    <col min="8898" max="8898" width="5.140625" style="123" customWidth="1"/>
    <col min="8899" max="8901" width="7.42578125" style="123" customWidth="1"/>
    <col min="8902" max="8905" width="5.42578125" style="123" customWidth="1"/>
    <col min="8906" max="8906" width="7" style="123" customWidth="1"/>
    <col min="8907" max="8907" width="6.140625" style="123" customWidth="1"/>
    <col min="8908" max="8909" width="5.85546875" style="123" customWidth="1"/>
    <col min="8910" max="8911" width="6.42578125" style="123" customWidth="1"/>
    <col min="8912" max="8912" width="5.85546875" style="123" customWidth="1"/>
    <col min="8913" max="8913" width="6.85546875" style="123" customWidth="1"/>
    <col min="8914" max="8915" width="8.42578125" style="123" customWidth="1"/>
    <col min="8916" max="8916" width="50.42578125" style="123" customWidth="1"/>
    <col min="8917" max="8926" width="4.42578125" style="123" customWidth="1"/>
    <col min="8927" max="8928" width="4.28515625" style="123" customWidth="1"/>
    <col min="8929" max="9116" width="4.28515625" style="123"/>
    <col min="9117" max="9117" width="5.85546875" style="123" customWidth="1"/>
    <col min="9118" max="9118" width="11.7109375" style="123" customWidth="1"/>
    <col min="9119" max="9125" width="6.42578125" style="123" customWidth="1"/>
    <col min="9126" max="9126" width="7.140625" style="123" customWidth="1"/>
    <col min="9127" max="9127" width="6.42578125" style="123" customWidth="1"/>
    <col min="9128" max="9128" width="5.7109375" style="123" customWidth="1"/>
    <col min="9129" max="9129" width="6.42578125" style="123" customWidth="1"/>
    <col min="9130" max="9130" width="5.85546875" style="123" customWidth="1"/>
    <col min="9131" max="9131" width="7" style="123" customWidth="1"/>
    <col min="9132" max="9132" width="6.7109375" style="123" customWidth="1"/>
    <col min="9133" max="9133" width="6.42578125" style="123" customWidth="1"/>
    <col min="9134" max="9136" width="8.140625" style="123" customWidth="1"/>
    <col min="9137" max="9143" width="10.42578125" style="123" customWidth="1"/>
    <col min="9144" max="9144" width="7" style="123" customWidth="1"/>
    <col min="9145" max="9145" width="6.85546875" style="123" customWidth="1"/>
    <col min="9146" max="9146" width="6.42578125" style="123" customWidth="1"/>
    <col min="9147" max="9147" width="6.85546875" style="123" customWidth="1"/>
    <col min="9148" max="9148" width="6.7109375" style="123" customWidth="1"/>
    <col min="9149" max="9149" width="6.42578125" style="123" customWidth="1"/>
    <col min="9150" max="9150" width="5.140625" style="123" customWidth="1"/>
    <col min="9151" max="9151" width="5.7109375" style="123" customWidth="1"/>
    <col min="9152" max="9152" width="5.42578125" style="123" customWidth="1"/>
    <col min="9153" max="9153" width="6.28515625" style="123" customWidth="1"/>
    <col min="9154" max="9154" width="5.140625" style="123" customWidth="1"/>
    <col min="9155" max="9157" width="7.42578125" style="123" customWidth="1"/>
    <col min="9158" max="9161" width="5.42578125" style="123" customWidth="1"/>
    <col min="9162" max="9162" width="7" style="123" customWidth="1"/>
    <col min="9163" max="9163" width="6.140625" style="123" customWidth="1"/>
    <col min="9164" max="9165" width="5.85546875" style="123" customWidth="1"/>
    <col min="9166" max="9167" width="6.42578125" style="123" customWidth="1"/>
    <col min="9168" max="9168" width="5.85546875" style="123" customWidth="1"/>
    <col min="9169" max="9169" width="6.85546875" style="123" customWidth="1"/>
    <col min="9170" max="9171" width="8.42578125" style="123" customWidth="1"/>
    <col min="9172" max="9172" width="50.42578125" style="123" customWidth="1"/>
    <col min="9173" max="9182" width="4.42578125" style="123" customWidth="1"/>
    <col min="9183" max="9184" width="4.28515625" style="123" customWidth="1"/>
    <col min="9185" max="9372" width="4.28515625" style="123"/>
    <col min="9373" max="9373" width="5.85546875" style="123" customWidth="1"/>
    <col min="9374" max="9374" width="11.7109375" style="123" customWidth="1"/>
    <col min="9375" max="9381" width="6.42578125" style="123" customWidth="1"/>
    <col min="9382" max="9382" width="7.140625" style="123" customWidth="1"/>
    <col min="9383" max="9383" width="6.42578125" style="123" customWidth="1"/>
    <col min="9384" max="9384" width="5.7109375" style="123" customWidth="1"/>
    <col min="9385" max="9385" width="6.42578125" style="123" customWidth="1"/>
    <col min="9386" max="9386" width="5.85546875" style="123" customWidth="1"/>
    <col min="9387" max="9387" width="7" style="123" customWidth="1"/>
    <col min="9388" max="9388" width="6.7109375" style="123" customWidth="1"/>
    <col min="9389" max="9389" width="6.42578125" style="123" customWidth="1"/>
    <col min="9390" max="9392" width="8.140625" style="123" customWidth="1"/>
    <col min="9393" max="9399" width="10.42578125" style="123" customWidth="1"/>
    <col min="9400" max="9400" width="7" style="123" customWidth="1"/>
    <col min="9401" max="9401" width="6.85546875" style="123" customWidth="1"/>
    <col min="9402" max="9402" width="6.42578125" style="123" customWidth="1"/>
    <col min="9403" max="9403" width="6.85546875" style="123" customWidth="1"/>
    <col min="9404" max="9404" width="6.7109375" style="123" customWidth="1"/>
    <col min="9405" max="9405" width="6.42578125" style="123" customWidth="1"/>
    <col min="9406" max="9406" width="5.140625" style="123" customWidth="1"/>
    <col min="9407" max="9407" width="5.7109375" style="123" customWidth="1"/>
    <col min="9408" max="9408" width="5.42578125" style="123" customWidth="1"/>
    <col min="9409" max="9409" width="6.28515625" style="123" customWidth="1"/>
    <col min="9410" max="9410" width="5.140625" style="123" customWidth="1"/>
    <col min="9411" max="9413" width="7.42578125" style="123" customWidth="1"/>
    <col min="9414" max="9417" width="5.42578125" style="123" customWidth="1"/>
    <col min="9418" max="9418" width="7" style="123" customWidth="1"/>
    <col min="9419" max="9419" width="6.140625" style="123" customWidth="1"/>
    <col min="9420" max="9421" width="5.85546875" style="123" customWidth="1"/>
    <col min="9422" max="9423" width="6.42578125" style="123" customWidth="1"/>
    <col min="9424" max="9424" width="5.85546875" style="123" customWidth="1"/>
    <col min="9425" max="9425" width="6.85546875" style="123" customWidth="1"/>
    <col min="9426" max="9427" width="8.42578125" style="123" customWidth="1"/>
    <col min="9428" max="9428" width="50.42578125" style="123" customWidth="1"/>
    <col min="9429" max="9438" width="4.42578125" style="123" customWidth="1"/>
    <col min="9439" max="9440" width="4.28515625" style="123" customWidth="1"/>
    <col min="9441" max="9628" width="4.28515625" style="123"/>
    <col min="9629" max="9629" width="5.85546875" style="123" customWidth="1"/>
    <col min="9630" max="9630" width="11.7109375" style="123" customWidth="1"/>
    <col min="9631" max="9637" width="6.42578125" style="123" customWidth="1"/>
    <col min="9638" max="9638" width="7.140625" style="123" customWidth="1"/>
    <col min="9639" max="9639" width="6.42578125" style="123" customWidth="1"/>
    <col min="9640" max="9640" width="5.7109375" style="123" customWidth="1"/>
    <col min="9641" max="9641" width="6.42578125" style="123" customWidth="1"/>
    <col min="9642" max="9642" width="5.85546875" style="123" customWidth="1"/>
    <col min="9643" max="9643" width="7" style="123" customWidth="1"/>
    <col min="9644" max="9644" width="6.7109375" style="123" customWidth="1"/>
    <col min="9645" max="9645" width="6.42578125" style="123" customWidth="1"/>
    <col min="9646" max="9648" width="8.140625" style="123" customWidth="1"/>
    <col min="9649" max="9655" width="10.42578125" style="123" customWidth="1"/>
    <col min="9656" max="9656" width="7" style="123" customWidth="1"/>
    <col min="9657" max="9657" width="6.85546875" style="123" customWidth="1"/>
    <col min="9658" max="9658" width="6.42578125" style="123" customWidth="1"/>
    <col min="9659" max="9659" width="6.85546875" style="123" customWidth="1"/>
    <col min="9660" max="9660" width="6.7109375" style="123" customWidth="1"/>
    <col min="9661" max="9661" width="6.42578125" style="123" customWidth="1"/>
    <col min="9662" max="9662" width="5.140625" style="123" customWidth="1"/>
    <col min="9663" max="9663" width="5.7109375" style="123" customWidth="1"/>
    <col min="9664" max="9664" width="5.42578125" style="123" customWidth="1"/>
    <col min="9665" max="9665" width="6.28515625" style="123" customWidth="1"/>
    <col min="9666" max="9666" width="5.140625" style="123" customWidth="1"/>
    <col min="9667" max="9669" width="7.42578125" style="123" customWidth="1"/>
    <col min="9670" max="9673" width="5.42578125" style="123" customWidth="1"/>
    <col min="9674" max="9674" width="7" style="123" customWidth="1"/>
    <col min="9675" max="9675" width="6.140625" style="123" customWidth="1"/>
    <col min="9676" max="9677" width="5.85546875" style="123" customWidth="1"/>
    <col min="9678" max="9679" width="6.42578125" style="123" customWidth="1"/>
    <col min="9680" max="9680" width="5.85546875" style="123" customWidth="1"/>
    <col min="9681" max="9681" width="6.85546875" style="123" customWidth="1"/>
    <col min="9682" max="9683" width="8.42578125" style="123" customWidth="1"/>
    <col min="9684" max="9684" width="50.42578125" style="123" customWidth="1"/>
    <col min="9685" max="9694" width="4.42578125" style="123" customWidth="1"/>
    <col min="9695" max="9696" width="4.28515625" style="123" customWidth="1"/>
    <col min="9697" max="9884" width="4.28515625" style="123"/>
    <col min="9885" max="9885" width="5.85546875" style="123" customWidth="1"/>
    <col min="9886" max="9886" width="11.7109375" style="123" customWidth="1"/>
    <col min="9887" max="9893" width="6.42578125" style="123" customWidth="1"/>
    <col min="9894" max="9894" width="7.140625" style="123" customWidth="1"/>
    <col min="9895" max="9895" width="6.42578125" style="123" customWidth="1"/>
    <col min="9896" max="9896" width="5.7109375" style="123" customWidth="1"/>
    <col min="9897" max="9897" width="6.42578125" style="123" customWidth="1"/>
    <col min="9898" max="9898" width="5.85546875" style="123" customWidth="1"/>
    <col min="9899" max="9899" width="7" style="123" customWidth="1"/>
    <col min="9900" max="9900" width="6.7109375" style="123" customWidth="1"/>
    <col min="9901" max="9901" width="6.42578125" style="123" customWidth="1"/>
    <col min="9902" max="9904" width="8.140625" style="123" customWidth="1"/>
    <col min="9905" max="9911" width="10.42578125" style="123" customWidth="1"/>
    <col min="9912" max="9912" width="7" style="123" customWidth="1"/>
    <col min="9913" max="9913" width="6.85546875" style="123" customWidth="1"/>
    <col min="9914" max="9914" width="6.42578125" style="123" customWidth="1"/>
    <col min="9915" max="9915" width="6.85546875" style="123" customWidth="1"/>
    <col min="9916" max="9916" width="6.7109375" style="123" customWidth="1"/>
    <col min="9917" max="9917" width="6.42578125" style="123" customWidth="1"/>
    <col min="9918" max="9918" width="5.140625" style="123" customWidth="1"/>
    <col min="9919" max="9919" width="5.7109375" style="123" customWidth="1"/>
    <col min="9920" max="9920" width="5.42578125" style="123" customWidth="1"/>
    <col min="9921" max="9921" width="6.28515625" style="123" customWidth="1"/>
    <col min="9922" max="9922" width="5.140625" style="123" customWidth="1"/>
    <col min="9923" max="9925" width="7.42578125" style="123" customWidth="1"/>
    <col min="9926" max="9929" width="5.42578125" style="123" customWidth="1"/>
    <col min="9930" max="9930" width="7" style="123" customWidth="1"/>
    <col min="9931" max="9931" width="6.140625" style="123" customWidth="1"/>
    <col min="9932" max="9933" width="5.85546875" style="123" customWidth="1"/>
    <col min="9934" max="9935" width="6.42578125" style="123" customWidth="1"/>
    <col min="9936" max="9936" width="5.85546875" style="123" customWidth="1"/>
    <col min="9937" max="9937" width="6.85546875" style="123" customWidth="1"/>
    <col min="9938" max="9939" width="8.42578125" style="123" customWidth="1"/>
    <col min="9940" max="9940" width="50.42578125" style="123" customWidth="1"/>
    <col min="9941" max="9950" width="4.42578125" style="123" customWidth="1"/>
    <col min="9951" max="9952" width="4.28515625" style="123" customWidth="1"/>
    <col min="9953" max="10140" width="4.28515625" style="123"/>
    <col min="10141" max="10141" width="5.85546875" style="123" customWidth="1"/>
    <col min="10142" max="10142" width="11.7109375" style="123" customWidth="1"/>
    <col min="10143" max="10149" width="6.42578125" style="123" customWidth="1"/>
    <col min="10150" max="10150" width="7.140625" style="123" customWidth="1"/>
    <col min="10151" max="10151" width="6.42578125" style="123" customWidth="1"/>
    <col min="10152" max="10152" width="5.7109375" style="123" customWidth="1"/>
    <col min="10153" max="10153" width="6.42578125" style="123" customWidth="1"/>
    <col min="10154" max="10154" width="5.85546875" style="123" customWidth="1"/>
    <col min="10155" max="10155" width="7" style="123" customWidth="1"/>
    <col min="10156" max="10156" width="6.7109375" style="123" customWidth="1"/>
    <col min="10157" max="10157" width="6.42578125" style="123" customWidth="1"/>
    <col min="10158" max="10160" width="8.140625" style="123" customWidth="1"/>
    <col min="10161" max="10167" width="10.42578125" style="123" customWidth="1"/>
    <col min="10168" max="10168" width="7" style="123" customWidth="1"/>
    <col min="10169" max="10169" width="6.85546875" style="123" customWidth="1"/>
    <col min="10170" max="10170" width="6.42578125" style="123" customWidth="1"/>
    <col min="10171" max="10171" width="6.85546875" style="123" customWidth="1"/>
    <col min="10172" max="10172" width="6.7109375" style="123" customWidth="1"/>
    <col min="10173" max="10173" width="6.42578125" style="123" customWidth="1"/>
    <col min="10174" max="10174" width="5.140625" style="123" customWidth="1"/>
    <col min="10175" max="10175" width="5.7109375" style="123" customWidth="1"/>
    <col min="10176" max="10176" width="5.42578125" style="123" customWidth="1"/>
    <col min="10177" max="10177" width="6.28515625" style="123" customWidth="1"/>
    <col min="10178" max="10178" width="5.140625" style="123" customWidth="1"/>
    <col min="10179" max="10181" width="7.42578125" style="123" customWidth="1"/>
    <col min="10182" max="10185" width="5.42578125" style="123" customWidth="1"/>
    <col min="10186" max="10186" width="7" style="123" customWidth="1"/>
    <col min="10187" max="10187" width="6.140625" style="123" customWidth="1"/>
    <col min="10188" max="10189" width="5.85546875" style="123" customWidth="1"/>
    <col min="10190" max="10191" width="6.42578125" style="123" customWidth="1"/>
    <col min="10192" max="10192" width="5.85546875" style="123" customWidth="1"/>
    <col min="10193" max="10193" width="6.85546875" style="123" customWidth="1"/>
    <col min="10194" max="10195" width="8.42578125" style="123" customWidth="1"/>
    <col min="10196" max="10196" width="50.42578125" style="123" customWidth="1"/>
    <col min="10197" max="10206" width="4.42578125" style="123" customWidth="1"/>
    <col min="10207" max="10208" width="4.28515625" style="123" customWidth="1"/>
    <col min="10209" max="10396" width="4.28515625" style="123"/>
    <col min="10397" max="10397" width="5.85546875" style="123" customWidth="1"/>
    <col min="10398" max="10398" width="11.7109375" style="123" customWidth="1"/>
    <col min="10399" max="10405" width="6.42578125" style="123" customWidth="1"/>
    <col min="10406" max="10406" width="7.140625" style="123" customWidth="1"/>
    <col min="10407" max="10407" width="6.42578125" style="123" customWidth="1"/>
    <col min="10408" max="10408" width="5.7109375" style="123" customWidth="1"/>
    <col min="10409" max="10409" width="6.42578125" style="123" customWidth="1"/>
    <col min="10410" max="10410" width="5.85546875" style="123" customWidth="1"/>
    <col min="10411" max="10411" width="7" style="123" customWidth="1"/>
    <col min="10412" max="10412" width="6.7109375" style="123" customWidth="1"/>
    <col min="10413" max="10413" width="6.42578125" style="123" customWidth="1"/>
    <col min="10414" max="10416" width="8.140625" style="123" customWidth="1"/>
    <col min="10417" max="10423" width="10.42578125" style="123" customWidth="1"/>
    <col min="10424" max="10424" width="7" style="123" customWidth="1"/>
    <col min="10425" max="10425" width="6.85546875" style="123" customWidth="1"/>
    <col min="10426" max="10426" width="6.42578125" style="123" customWidth="1"/>
    <col min="10427" max="10427" width="6.85546875" style="123" customWidth="1"/>
    <col min="10428" max="10428" width="6.7109375" style="123" customWidth="1"/>
    <col min="10429" max="10429" width="6.42578125" style="123" customWidth="1"/>
    <col min="10430" max="10430" width="5.140625" style="123" customWidth="1"/>
    <col min="10431" max="10431" width="5.7109375" style="123" customWidth="1"/>
    <col min="10432" max="10432" width="5.42578125" style="123" customWidth="1"/>
    <col min="10433" max="10433" width="6.28515625" style="123" customWidth="1"/>
    <col min="10434" max="10434" width="5.140625" style="123" customWidth="1"/>
    <col min="10435" max="10437" width="7.42578125" style="123" customWidth="1"/>
    <col min="10438" max="10441" width="5.42578125" style="123" customWidth="1"/>
    <col min="10442" max="10442" width="7" style="123" customWidth="1"/>
    <col min="10443" max="10443" width="6.140625" style="123" customWidth="1"/>
    <col min="10444" max="10445" width="5.85546875" style="123" customWidth="1"/>
    <col min="10446" max="10447" width="6.42578125" style="123" customWidth="1"/>
    <col min="10448" max="10448" width="5.85546875" style="123" customWidth="1"/>
    <col min="10449" max="10449" width="6.85546875" style="123" customWidth="1"/>
    <col min="10450" max="10451" width="8.42578125" style="123" customWidth="1"/>
    <col min="10452" max="10452" width="50.42578125" style="123" customWidth="1"/>
    <col min="10453" max="10462" width="4.42578125" style="123" customWidth="1"/>
    <col min="10463" max="10464" width="4.28515625" style="123" customWidth="1"/>
    <col min="10465" max="10652" width="4.28515625" style="123"/>
    <col min="10653" max="10653" width="5.85546875" style="123" customWidth="1"/>
    <col min="10654" max="10654" width="11.7109375" style="123" customWidth="1"/>
    <col min="10655" max="10661" width="6.42578125" style="123" customWidth="1"/>
    <col min="10662" max="10662" width="7.140625" style="123" customWidth="1"/>
    <col min="10663" max="10663" width="6.42578125" style="123" customWidth="1"/>
    <col min="10664" max="10664" width="5.7109375" style="123" customWidth="1"/>
    <col min="10665" max="10665" width="6.42578125" style="123" customWidth="1"/>
    <col min="10666" max="10666" width="5.85546875" style="123" customWidth="1"/>
    <col min="10667" max="10667" width="7" style="123" customWidth="1"/>
    <col min="10668" max="10668" width="6.7109375" style="123" customWidth="1"/>
    <col min="10669" max="10669" width="6.42578125" style="123" customWidth="1"/>
    <col min="10670" max="10672" width="8.140625" style="123" customWidth="1"/>
    <col min="10673" max="10679" width="10.42578125" style="123" customWidth="1"/>
    <col min="10680" max="10680" width="7" style="123" customWidth="1"/>
    <col min="10681" max="10681" width="6.85546875" style="123" customWidth="1"/>
    <col min="10682" max="10682" width="6.42578125" style="123" customWidth="1"/>
    <col min="10683" max="10683" width="6.85546875" style="123" customWidth="1"/>
    <col min="10684" max="10684" width="6.7109375" style="123" customWidth="1"/>
    <col min="10685" max="10685" width="6.42578125" style="123" customWidth="1"/>
    <col min="10686" max="10686" width="5.140625" style="123" customWidth="1"/>
    <col min="10687" max="10687" width="5.7109375" style="123" customWidth="1"/>
    <col min="10688" max="10688" width="5.42578125" style="123" customWidth="1"/>
    <col min="10689" max="10689" width="6.28515625" style="123" customWidth="1"/>
    <col min="10690" max="10690" width="5.140625" style="123" customWidth="1"/>
    <col min="10691" max="10693" width="7.42578125" style="123" customWidth="1"/>
    <col min="10694" max="10697" width="5.42578125" style="123" customWidth="1"/>
    <col min="10698" max="10698" width="7" style="123" customWidth="1"/>
    <col min="10699" max="10699" width="6.140625" style="123" customWidth="1"/>
    <col min="10700" max="10701" width="5.85546875" style="123" customWidth="1"/>
    <col min="10702" max="10703" width="6.42578125" style="123" customWidth="1"/>
    <col min="10704" max="10704" width="5.85546875" style="123" customWidth="1"/>
    <col min="10705" max="10705" width="6.85546875" style="123" customWidth="1"/>
    <col min="10706" max="10707" width="8.42578125" style="123" customWidth="1"/>
    <col min="10708" max="10708" width="50.42578125" style="123" customWidth="1"/>
    <col min="10709" max="10718" width="4.42578125" style="123" customWidth="1"/>
    <col min="10719" max="10720" width="4.28515625" style="123" customWidth="1"/>
    <col min="10721" max="10908" width="4.28515625" style="123"/>
    <col min="10909" max="10909" width="5.85546875" style="123" customWidth="1"/>
    <col min="10910" max="10910" width="11.7109375" style="123" customWidth="1"/>
    <col min="10911" max="10917" width="6.42578125" style="123" customWidth="1"/>
    <col min="10918" max="10918" width="7.140625" style="123" customWidth="1"/>
    <col min="10919" max="10919" width="6.42578125" style="123" customWidth="1"/>
    <col min="10920" max="10920" width="5.7109375" style="123" customWidth="1"/>
    <col min="10921" max="10921" width="6.42578125" style="123" customWidth="1"/>
    <col min="10922" max="10922" width="5.85546875" style="123" customWidth="1"/>
    <col min="10923" max="10923" width="7" style="123" customWidth="1"/>
    <col min="10924" max="10924" width="6.7109375" style="123" customWidth="1"/>
    <col min="10925" max="10925" width="6.42578125" style="123" customWidth="1"/>
    <col min="10926" max="10928" width="8.140625" style="123" customWidth="1"/>
    <col min="10929" max="10935" width="10.42578125" style="123" customWidth="1"/>
    <col min="10936" max="10936" width="7" style="123" customWidth="1"/>
    <col min="10937" max="10937" width="6.85546875" style="123" customWidth="1"/>
    <col min="10938" max="10938" width="6.42578125" style="123" customWidth="1"/>
    <col min="10939" max="10939" width="6.85546875" style="123" customWidth="1"/>
    <col min="10940" max="10940" width="6.7109375" style="123" customWidth="1"/>
    <col min="10941" max="10941" width="6.42578125" style="123" customWidth="1"/>
    <col min="10942" max="10942" width="5.140625" style="123" customWidth="1"/>
    <col min="10943" max="10943" width="5.7109375" style="123" customWidth="1"/>
    <col min="10944" max="10944" width="5.42578125" style="123" customWidth="1"/>
    <col min="10945" max="10945" width="6.28515625" style="123" customWidth="1"/>
    <col min="10946" max="10946" width="5.140625" style="123" customWidth="1"/>
    <col min="10947" max="10949" width="7.42578125" style="123" customWidth="1"/>
    <col min="10950" max="10953" width="5.42578125" style="123" customWidth="1"/>
    <col min="10954" max="10954" width="7" style="123" customWidth="1"/>
    <col min="10955" max="10955" width="6.140625" style="123" customWidth="1"/>
    <col min="10956" max="10957" width="5.85546875" style="123" customWidth="1"/>
    <col min="10958" max="10959" width="6.42578125" style="123" customWidth="1"/>
    <col min="10960" max="10960" width="5.85546875" style="123" customWidth="1"/>
    <col min="10961" max="10961" width="6.85546875" style="123" customWidth="1"/>
    <col min="10962" max="10963" width="8.42578125" style="123" customWidth="1"/>
    <col min="10964" max="10964" width="50.42578125" style="123" customWidth="1"/>
    <col min="10965" max="10974" width="4.42578125" style="123" customWidth="1"/>
    <col min="10975" max="10976" width="4.28515625" style="123" customWidth="1"/>
    <col min="10977" max="11164" width="4.28515625" style="123"/>
    <col min="11165" max="11165" width="5.85546875" style="123" customWidth="1"/>
    <col min="11166" max="11166" width="11.7109375" style="123" customWidth="1"/>
    <col min="11167" max="11173" width="6.42578125" style="123" customWidth="1"/>
    <col min="11174" max="11174" width="7.140625" style="123" customWidth="1"/>
    <col min="11175" max="11175" width="6.42578125" style="123" customWidth="1"/>
    <col min="11176" max="11176" width="5.7109375" style="123" customWidth="1"/>
    <col min="11177" max="11177" width="6.42578125" style="123" customWidth="1"/>
    <col min="11178" max="11178" width="5.85546875" style="123" customWidth="1"/>
    <col min="11179" max="11179" width="7" style="123" customWidth="1"/>
    <col min="11180" max="11180" width="6.7109375" style="123" customWidth="1"/>
    <col min="11181" max="11181" width="6.42578125" style="123" customWidth="1"/>
    <col min="11182" max="11184" width="8.140625" style="123" customWidth="1"/>
    <col min="11185" max="11191" width="10.42578125" style="123" customWidth="1"/>
    <col min="11192" max="11192" width="7" style="123" customWidth="1"/>
    <col min="11193" max="11193" width="6.85546875" style="123" customWidth="1"/>
    <col min="11194" max="11194" width="6.42578125" style="123" customWidth="1"/>
    <col min="11195" max="11195" width="6.85546875" style="123" customWidth="1"/>
    <col min="11196" max="11196" width="6.7109375" style="123" customWidth="1"/>
    <col min="11197" max="11197" width="6.42578125" style="123" customWidth="1"/>
    <col min="11198" max="11198" width="5.140625" style="123" customWidth="1"/>
    <col min="11199" max="11199" width="5.7109375" style="123" customWidth="1"/>
    <col min="11200" max="11200" width="5.42578125" style="123" customWidth="1"/>
    <col min="11201" max="11201" width="6.28515625" style="123" customWidth="1"/>
    <col min="11202" max="11202" width="5.140625" style="123" customWidth="1"/>
    <col min="11203" max="11205" width="7.42578125" style="123" customWidth="1"/>
    <col min="11206" max="11209" width="5.42578125" style="123" customWidth="1"/>
    <col min="11210" max="11210" width="7" style="123" customWidth="1"/>
    <col min="11211" max="11211" width="6.140625" style="123" customWidth="1"/>
    <col min="11212" max="11213" width="5.85546875" style="123" customWidth="1"/>
    <col min="11214" max="11215" width="6.42578125" style="123" customWidth="1"/>
    <col min="11216" max="11216" width="5.85546875" style="123" customWidth="1"/>
    <col min="11217" max="11217" width="6.85546875" style="123" customWidth="1"/>
    <col min="11218" max="11219" width="8.42578125" style="123" customWidth="1"/>
    <col min="11220" max="11220" width="50.42578125" style="123" customWidth="1"/>
    <col min="11221" max="11230" width="4.42578125" style="123" customWidth="1"/>
    <col min="11231" max="11232" width="4.28515625" style="123" customWidth="1"/>
    <col min="11233" max="11420" width="4.28515625" style="123"/>
    <col min="11421" max="11421" width="5.85546875" style="123" customWidth="1"/>
    <col min="11422" max="11422" width="11.7109375" style="123" customWidth="1"/>
    <col min="11423" max="11429" width="6.42578125" style="123" customWidth="1"/>
    <col min="11430" max="11430" width="7.140625" style="123" customWidth="1"/>
    <col min="11431" max="11431" width="6.42578125" style="123" customWidth="1"/>
    <col min="11432" max="11432" width="5.7109375" style="123" customWidth="1"/>
    <col min="11433" max="11433" width="6.42578125" style="123" customWidth="1"/>
    <col min="11434" max="11434" width="5.85546875" style="123" customWidth="1"/>
    <col min="11435" max="11435" width="7" style="123" customWidth="1"/>
    <col min="11436" max="11436" width="6.7109375" style="123" customWidth="1"/>
    <col min="11437" max="11437" width="6.42578125" style="123" customWidth="1"/>
    <col min="11438" max="11440" width="8.140625" style="123" customWidth="1"/>
    <col min="11441" max="11447" width="10.42578125" style="123" customWidth="1"/>
    <col min="11448" max="11448" width="7" style="123" customWidth="1"/>
    <col min="11449" max="11449" width="6.85546875" style="123" customWidth="1"/>
    <col min="11450" max="11450" width="6.42578125" style="123" customWidth="1"/>
    <col min="11451" max="11451" width="6.85546875" style="123" customWidth="1"/>
    <col min="11452" max="11452" width="6.7109375" style="123" customWidth="1"/>
    <col min="11453" max="11453" width="6.42578125" style="123" customWidth="1"/>
    <col min="11454" max="11454" width="5.140625" style="123" customWidth="1"/>
    <col min="11455" max="11455" width="5.7109375" style="123" customWidth="1"/>
    <col min="11456" max="11456" width="5.42578125" style="123" customWidth="1"/>
    <col min="11457" max="11457" width="6.28515625" style="123" customWidth="1"/>
    <col min="11458" max="11458" width="5.140625" style="123" customWidth="1"/>
    <col min="11459" max="11461" width="7.42578125" style="123" customWidth="1"/>
    <col min="11462" max="11465" width="5.42578125" style="123" customWidth="1"/>
    <col min="11466" max="11466" width="7" style="123" customWidth="1"/>
    <col min="11467" max="11467" width="6.140625" style="123" customWidth="1"/>
    <col min="11468" max="11469" width="5.85546875" style="123" customWidth="1"/>
    <col min="11470" max="11471" width="6.42578125" style="123" customWidth="1"/>
    <col min="11472" max="11472" width="5.85546875" style="123" customWidth="1"/>
    <col min="11473" max="11473" width="6.85546875" style="123" customWidth="1"/>
    <col min="11474" max="11475" width="8.42578125" style="123" customWidth="1"/>
    <col min="11476" max="11476" width="50.42578125" style="123" customWidth="1"/>
    <col min="11477" max="11486" width="4.42578125" style="123" customWidth="1"/>
    <col min="11487" max="11488" width="4.28515625" style="123" customWidth="1"/>
    <col min="11489" max="11676" width="4.28515625" style="123"/>
    <col min="11677" max="11677" width="5.85546875" style="123" customWidth="1"/>
    <col min="11678" max="11678" width="11.7109375" style="123" customWidth="1"/>
    <col min="11679" max="11685" width="6.42578125" style="123" customWidth="1"/>
    <col min="11686" max="11686" width="7.140625" style="123" customWidth="1"/>
    <col min="11687" max="11687" width="6.42578125" style="123" customWidth="1"/>
    <col min="11688" max="11688" width="5.7109375" style="123" customWidth="1"/>
    <col min="11689" max="11689" width="6.42578125" style="123" customWidth="1"/>
    <col min="11690" max="11690" width="5.85546875" style="123" customWidth="1"/>
    <col min="11691" max="11691" width="7" style="123" customWidth="1"/>
    <col min="11692" max="11692" width="6.7109375" style="123" customWidth="1"/>
    <col min="11693" max="11693" width="6.42578125" style="123" customWidth="1"/>
    <col min="11694" max="11696" width="8.140625" style="123" customWidth="1"/>
    <col min="11697" max="11703" width="10.42578125" style="123" customWidth="1"/>
    <col min="11704" max="11704" width="7" style="123" customWidth="1"/>
    <col min="11705" max="11705" width="6.85546875" style="123" customWidth="1"/>
    <col min="11706" max="11706" width="6.42578125" style="123" customWidth="1"/>
    <col min="11707" max="11707" width="6.85546875" style="123" customWidth="1"/>
    <col min="11708" max="11708" width="6.7109375" style="123" customWidth="1"/>
    <col min="11709" max="11709" width="6.42578125" style="123" customWidth="1"/>
    <col min="11710" max="11710" width="5.140625" style="123" customWidth="1"/>
    <col min="11711" max="11711" width="5.7109375" style="123" customWidth="1"/>
    <col min="11712" max="11712" width="5.42578125" style="123" customWidth="1"/>
    <col min="11713" max="11713" width="6.28515625" style="123" customWidth="1"/>
    <col min="11714" max="11714" width="5.140625" style="123" customWidth="1"/>
    <col min="11715" max="11717" width="7.42578125" style="123" customWidth="1"/>
    <col min="11718" max="11721" width="5.42578125" style="123" customWidth="1"/>
    <col min="11722" max="11722" width="7" style="123" customWidth="1"/>
    <col min="11723" max="11723" width="6.140625" style="123" customWidth="1"/>
    <col min="11724" max="11725" width="5.85546875" style="123" customWidth="1"/>
    <col min="11726" max="11727" width="6.42578125" style="123" customWidth="1"/>
    <col min="11728" max="11728" width="5.85546875" style="123" customWidth="1"/>
    <col min="11729" max="11729" width="6.85546875" style="123" customWidth="1"/>
    <col min="11730" max="11731" width="8.42578125" style="123" customWidth="1"/>
    <col min="11732" max="11732" width="50.42578125" style="123" customWidth="1"/>
    <col min="11733" max="11742" width="4.42578125" style="123" customWidth="1"/>
    <col min="11743" max="11744" width="4.28515625" style="123" customWidth="1"/>
    <col min="11745" max="11932" width="4.28515625" style="123"/>
    <col min="11933" max="11933" width="5.85546875" style="123" customWidth="1"/>
    <col min="11934" max="11934" width="11.7109375" style="123" customWidth="1"/>
    <col min="11935" max="11941" width="6.42578125" style="123" customWidth="1"/>
    <col min="11942" max="11942" width="7.140625" style="123" customWidth="1"/>
    <col min="11943" max="11943" width="6.42578125" style="123" customWidth="1"/>
    <col min="11944" max="11944" width="5.7109375" style="123" customWidth="1"/>
    <col min="11945" max="11945" width="6.42578125" style="123" customWidth="1"/>
    <col min="11946" max="11946" width="5.85546875" style="123" customWidth="1"/>
    <col min="11947" max="11947" width="7" style="123" customWidth="1"/>
    <col min="11948" max="11948" width="6.7109375" style="123" customWidth="1"/>
    <col min="11949" max="11949" width="6.42578125" style="123" customWidth="1"/>
    <col min="11950" max="11952" width="8.140625" style="123" customWidth="1"/>
    <col min="11953" max="11959" width="10.42578125" style="123" customWidth="1"/>
    <col min="11960" max="11960" width="7" style="123" customWidth="1"/>
    <col min="11961" max="11961" width="6.85546875" style="123" customWidth="1"/>
    <col min="11962" max="11962" width="6.42578125" style="123" customWidth="1"/>
    <col min="11963" max="11963" width="6.85546875" style="123" customWidth="1"/>
    <col min="11964" max="11964" width="6.7109375" style="123" customWidth="1"/>
    <col min="11965" max="11965" width="6.42578125" style="123" customWidth="1"/>
    <col min="11966" max="11966" width="5.140625" style="123" customWidth="1"/>
    <col min="11967" max="11967" width="5.7109375" style="123" customWidth="1"/>
    <col min="11968" max="11968" width="5.42578125" style="123" customWidth="1"/>
    <col min="11969" max="11969" width="6.28515625" style="123" customWidth="1"/>
    <col min="11970" max="11970" width="5.140625" style="123" customWidth="1"/>
    <col min="11971" max="11973" width="7.42578125" style="123" customWidth="1"/>
    <col min="11974" max="11977" width="5.42578125" style="123" customWidth="1"/>
    <col min="11978" max="11978" width="7" style="123" customWidth="1"/>
    <col min="11979" max="11979" width="6.140625" style="123" customWidth="1"/>
    <col min="11980" max="11981" width="5.85546875" style="123" customWidth="1"/>
    <col min="11982" max="11983" width="6.42578125" style="123" customWidth="1"/>
    <col min="11984" max="11984" width="5.85546875" style="123" customWidth="1"/>
    <col min="11985" max="11985" width="6.85546875" style="123" customWidth="1"/>
    <col min="11986" max="11987" width="8.42578125" style="123" customWidth="1"/>
    <col min="11988" max="11988" width="50.42578125" style="123" customWidth="1"/>
    <col min="11989" max="11998" width="4.42578125" style="123" customWidth="1"/>
    <col min="11999" max="12000" width="4.28515625" style="123" customWidth="1"/>
    <col min="12001" max="12188" width="4.28515625" style="123"/>
    <col min="12189" max="12189" width="5.85546875" style="123" customWidth="1"/>
    <col min="12190" max="12190" width="11.7109375" style="123" customWidth="1"/>
    <col min="12191" max="12197" width="6.42578125" style="123" customWidth="1"/>
    <col min="12198" max="12198" width="7.140625" style="123" customWidth="1"/>
    <col min="12199" max="12199" width="6.42578125" style="123" customWidth="1"/>
    <col min="12200" max="12200" width="5.7109375" style="123" customWidth="1"/>
    <col min="12201" max="12201" width="6.42578125" style="123" customWidth="1"/>
    <col min="12202" max="12202" width="5.85546875" style="123" customWidth="1"/>
    <col min="12203" max="12203" width="7" style="123" customWidth="1"/>
    <col min="12204" max="12204" width="6.7109375" style="123" customWidth="1"/>
    <col min="12205" max="12205" width="6.42578125" style="123" customWidth="1"/>
    <col min="12206" max="12208" width="8.140625" style="123" customWidth="1"/>
    <col min="12209" max="12215" width="10.42578125" style="123" customWidth="1"/>
    <col min="12216" max="12216" width="7" style="123" customWidth="1"/>
    <col min="12217" max="12217" width="6.85546875" style="123" customWidth="1"/>
    <col min="12218" max="12218" width="6.42578125" style="123" customWidth="1"/>
    <col min="12219" max="12219" width="6.85546875" style="123" customWidth="1"/>
    <col min="12220" max="12220" width="6.7109375" style="123" customWidth="1"/>
    <col min="12221" max="12221" width="6.42578125" style="123" customWidth="1"/>
    <col min="12222" max="12222" width="5.140625" style="123" customWidth="1"/>
    <col min="12223" max="12223" width="5.7109375" style="123" customWidth="1"/>
    <col min="12224" max="12224" width="5.42578125" style="123" customWidth="1"/>
    <col min="12225" max="12225" width="6.28515625" style="123" customWidth="1"/>
    <col min="12226" max="12226" width="5.140625" style="123" customWidth="1"/>
    <col min="12227" max="12229" width="7.42578125" style="123" customWidth="1"/>
    <col min="12230" max="12233" width="5.42578125" style="123" customWidth="1"/>
    <col min="12234" max="12234" width="7" style="123" customWidth="1"/>
    <col min="12235" max="12235" width="6.140625" style="123" customWidth="1"/>
    <col min="12236" max="12237" width="5.85546875" style="123" customWidth="1"/>
    <col min="12238" max="12239" width="6.42578125" style="123" customWidth="1"/>
    <col min="12240" max="12240" width="5.85546875" style="123" customWidth="1"/>
    <col min="12241" max="12241" width="6.85546875" style="123" customWidth="1"/>
    <col min="12242" max="12243" width="8.42578125" style="123" customWidth="1"/>
    <col min="12244" max="12244" width="50.42578125" style="123" customWidth="1"/>
    <col min="12245" max="12254" width="4.42578125" style="123" customWidth="1"/>
    <col min="12255" max="12256" width="4.28515625" style="123" customWidth="1"/>
    <col min="12257" max="12444" width="4.28515625" style="123"/>
    <col min="12445" max="12445" width="5.85546875" style="123" customWidth="1"/>
    <col min="12446" max="12446" width="11.7109375" style="123" customWidth="1"/>
    <col min="12447" max="12453" width="6.42578125" style="123" customWidth="1"/>
    <col min="12454" max="12454" width="7.140625" style="123" customWidth="1"/>
    <col min="12455" max="12455" width="6.42578125" style="123" customWidth="1"/>
    <col min="12456" max="12456" width="5.7109375" style="123" customWidth="1"/>
    <col min="12457" max="12457" width="6.42578125" style="123" customWidth="1"/>
    <col min="12458" max="12458" width="5.85546875" style="123" customWidth="1"/>
    <col min="12459" max="12459" width="7" style="123" customWidth="1"/>
    <col min="12460" max="12460" width="6.7109375" style="123" customWidth="1"/>
    <col min="12461" max="12461" width="6.42578125" style="123" customWidth="1"/>
    <col min="12462" max="12464" width="8.140625" style="123" customWidth="1"/>
    <col min="12465" max="12471" width="10.42578125" style="123" customWidth="1"/>
    <col min="12472" max="12472" width="7" style="123" customWidth="1"/>
    <col min="12473" max="12473" width="6.85546875" style="123" customWidth="1"/>
    <col min="12474" max="12474" width="6.42578125" style="123" customWidth="1"/>
    <col min="12475" max="12475" width="6.85546875" style="123" customWidth="1"/>
    <col min="12476" max="12476" width="6.7109375" style="123" customWidth="1"/>
    <col min="12477" max="12477" width="6.42578125" style="123" customWidth="1"/>
    <col min="12478" max="12478" width="5.140625" style="123" customWidth="1"/>
    <col min="12479" max="12479" width="5.7109375" style="123" customWidth="1"/>
    <col min="12480" max="12480" width="5.42578125" style="123" customWidth="1"/>
    <col min="12481" max="12481" width="6.28515625" style="123" customWidth="1"/>
    <col min="12482" max="12482" width="5.140625" style="123" customWidth="1"/>
    <col min="12483" max="12485" width="7.42578125" style="123" customWidth="1"/>
    <col min="12486" max="12489" width="5.42578125" style="123" customWidth="1"/>
    <col min="12490" max="12490" width="7" style="123" customWidth="1"/>
    <col min="12491" max="12491" width="6.140625" style="123" customWidth="1"/>
    <col min="12492" max="12493" width="5.85546875" style="123" customWidth="1"/>
    <col min="12494" max="12495" width="6.42578125" style="123" customWidth="1"/>
    <col min="12496" max="12496" width="5.85546875" style="123" customWidth="1"/>
    <col min="12497" max="12497" width="6.85546875" style="123" customWidth="1"/>
    <col min="12498" max="12499" width="8.42578125" style="123" customWidth="1"/>
    <col min="12500" max="12500" width="50.42578125" style="123" customWidth="1"/>
    <col min="12501" max="12510" width="4.42578125" style="123" customWidth="1"/>
    <col min="12511" max="12512" width="4.28515625" style="123" customWidth="1"/>
    <col min="12513" max="12700" width="4.28515625" style="123"/>
    <col min="12701" max="12701" width="5.85546875" style="123" customWidth="1"/>
    <col min="12702" max="12702" width="11.7109375" style="123" customWidth="1"/>
    <col min="12703" max="12709" width="6.42578125" style="123" customWidth="1"/>
    <col min="12710" max="12710" width="7.140625" style="123" customWidth="1"/>
    <col min="12711" max="12711" width="6.42578125" style="123" customWidth="1"/>
    <col min="12712" max="12712" width="5.7109375" style="123" customWidth="1"/>
    <col min="12713" max="12713" width="6.42578125" style="123" customWidth="1"/>
    <col min="12714" max="12714" width="5.85546875" style="123" customWidth="1"/>
    <col min="12715" max="12715" width="7" style="123" customWidth="1"/>
    <col min="12716" max="12716" width="6.7109375" style="123" customWidth="1"/>
    <col min="12717" max="12717" width="6.42578125" style="123" customWidth="1"/>
    <col min="12718" max="12720" width="8.140625" style="123" customWidth="1"/>
    <col min="12721" max="12727" width="10.42578125" style="123" customWidth="1"/>
    <col min="12728" max="12728" width="7" style="123" customWidth="1"/>
    <col min="12729" max="12729" width="6.85546875" style="123" customWidth="1"/>
    <col min="12730" max="12730" width="6.42578125" style="123" customWidth="1"/>
    <col min="12731" max="12731" width="6.85546875" style="123" customWidth="1"/>
    <col min="12732" max="12732" width="6.7109375" style="123" customWidth="1"/>
    <col min="12733" max="12733" width="6.42578125" style="123" customWidth="1"/>
    <col min="12734" max="12734" width="5.140625" style="123" customWidth="1"/>
    <col min="12735" max="12735" width="5.7109375" style="123" customWidth="1"/>
    <col min="12736" max="12736" width="5.42578125" style="123" customWidth="1"/>
    <col min="12737" max="12737" width="6.28515625" style="123" customWidth="1"/>
    <col min="12738" max="12738" width="5.140625" style="123" customWidth="1"/>
    <col min="12739" max="12741" width="7.42578125" style="123" customWidth="1"/>
    <col min="12742" max="12745" width="5.42578125" style="123" customWidth="1"/>
    <col min="12746" max="12746" width="7" style="123" customWidth="1"/>
    <col min="12747" max="12747" width="6.140625" style="123" customWidth="1"/>
    <col min="12748" max="12749" width="5.85546875" style="123" customWidth="1"/>
    <col min="12750" max="12751" width="6.42578125" style="123" customWidth="1"/>
    <col min="12752" max="12752" width="5.85546875" style="123" customWidth="1"/>
    <col min="12753" max="12753" width="6.85546875" style="123" customWidth="1"/>
    <col min="12754" max="12755" width="8.42578125" style="123" customWidth="1"/>
    <col min="12756" max="12756" width="50.42578125" style="123" customWidth="1"/>
    <col min="12757" max="12766" width="4.42578125" style="123" customWidth="1"/>
    <col min="12767" max="12768" width="4.28515625" style="123" customWidth="1"/>
    <col min="12769" max="12956" width="4.28515625" style="123"/>
    <col min="12957" max="12957" width="5.85546875" style="123" customWidth="1"/>
    <col min="12958" max="12958" width="11.7109375" style="123" customWidth="1"/>
    <col min="12959" max="12965" width="6.42578125" style="123" customWidth="1"/>
    <col min="12966" max="12966" width="7.140625" style="123" customWidth="1"/>
    <col min="12967" max="12967" width="6.42578125" style="123" customWidth="1"/>
    <col min="12968" max="12968" width="5.7109375" style="123" customWidth="1"/>
    <col min="12969" max="12969" width="6.42578125" style="123" customWidth="1"/>
    <col min="12970" max="12970" width="5.85546875" style="123" customWidth="1"/>
    <col min="12971" max="12971" width="7" style="123" customWidth="1"/>
    <col min="12972" max="12972" width="6.7109375" style="123" customWidth="1"/>
    <col min="12973" max="12973" width="6.42578125" style="123" customWidth="1"/>
    <col min="12974" max="12976" width="8.140625" style="123" customWidth="1"/>
    <col min="12977" max="12983" width="10.42578125" style="123" customWidth="1"/>
    <col min="12984" max="12984" width="7" style="123" customWidth="1"/>
    <col min="12985" max="12985" width="6.85546875" style="123" customWidth="1"/>
    <col min="12986" max="12986" width="6.42578125" style="123" customWidth="1"/>
    <col min="12987" max="12987" width="6.85546875" style="123" customWidth="1"/>
    <col min="12988" max="12988" width="6.7109375" style="123" customWidth="1"/>
    <col min="12989" max="12989" width="6.42578125" style="123" customWidth="1"/>
    <col min="12990" max="12990" width="5.140625" style="123" customWidth="1"/>
    <col min="12991" max="12991" width="5.7109375" style="123" customWidth="1"/>
    <col min="12992" max="12992" width="5.42578125" style="123" customWidth="1"/>
    <col min="12993" max="12993" width="6.28515625" style="123" customWidth="1"/>
    <col min="12994" max="12994" width="5.140625" style="123" customWidth="1"/>
    <col min="12995" max="12997" width="7.42578125" style="123" customWidth="1"/>
    <col min="12998" max="13001" width="5.42578125" style="123" customWidth="1"/>
    <col min="13002" max="13002" width="7" style="123" customWidth="1"/>
    <col min="13003" max="13003" width="6.140625" style="123" customWidth="1"/>
    <col min="13004" max="13005" width="5.85546875" style="123" customWidth="1"/>
    <col min="13006" max="13007" width="6.42578125" style="123" customWidth="1"/>
    <col min="13008" max="13008" width="5.85546875" style="123" customWidth="1"/>
    <col min="13009" max="13009" width="6.85546875" style="123" customWidth="1"/>
    <col min="13010" max="13011" width="8.42578125" style="123" customWidth="1"/>
    <col min="13012" max="13012" width="50.42578125" style="123" customWidth="1"/>
    <col min="13013" max="13022" width="4.42578125" style="123" customWidth="1"/>
    <col min="13023" max="13024" width="4.28515625" style="123" customWidth="1"/>
    <col min="13025" max="13212" width="4.28515625" style="123"/>
    <col min="13213" max="13213" width="5.85546875" style="123" customWidth="1"/>
    <col min="13214" max="13214" width="11.7109375" style="123" customWidth="1"/>
    <col min="13215" max="13221" width="6.42578125" style="123" customWidth="1"/>
    <col min="13222" max="13222" width="7.140625" style="123" customWidth="1"/>
    <col min="13223" max="13223" width="6.42578125" style="123" customWidth="1"/>
    <col min="13224" max="13224" width="5.7109375" style="123" customWidth="1"/>
    <col min="13225" max="13225" width="6.42578125" style="123" customWidth="1"/>
    <col min="13226" max="13226" width="5.85546875" style="123" customWidth="1"/>
    <col min="13227" max="13227" width="7" style="123" customWidth="1"/>
    <col min="13228" max="13228" width="6.7109375" style="123" customWidth="1"/>
    <col min="13229" max="13229" width="6.42578125" style="123" customWidth="1"/>
    <col min="13230" max="13232" width="8.140625" style="123" customWidth="1"/>
    <col min="13233" max="13239" width="10.42578125" style="123" customWidth="1"/>
    <col min="13240" max="13240" width="7" style="123" customWidth="1"/>
    <col min="13241" max="13241" width="6.85546875" style="123" customWidth="1"/>
    <col min="13242" max="13242" width="6.42578125" style="123" customWidth="1"/>
    <col min="13243" max="13243" width="6.85546875" style="123" customWidth="1"/>
    <col min="13244" max="13244" width="6.7109375" style="123" customWidth="1"/>
    <col min="13245" max="13245" width="6.42578125" style="123" customWidth="1"/>
    <col min="13246" max="13246" width="5.140625" style="123" customWidth="1"/>
    <col min="13247" max="13247" width="5.7109375" style="123" customWidth="1"/>
    <col min="13248" max="13248" width="5.42578125" style="123" customWidth="1"/>
    <col min="13249" max="13249" width="6.28515625" style="123" customWidth="1"/>
    <col min="13250" max="13250" width="5.140625" style="123" customWidth="1"/>
    <col min="13251" max="13253" width="7.42578125" style="123" customWidth="1"/>
    <col min="13254" max="13257" width="5.42578125" style="123" customWidth="1"/>
    <col min="13258" max="13258" width="7" style="123" customWidth="1"/>
    <col min="13259" max="13259" width="6.140625" style="123" customWidth="1"/>
    <col min="13260" max="13261" width="5.85546875" style="123" customWidth="1"/>
    <col min="13262" max="13263" width="6.42578125" style="123" customWidth="1"/>
    <col min="13264" max="13264" width="5.85546875" style="123" customWidth="1"/>
    <col min="13265" max="13265" width="6.85546875" style="123" customWidth="1"/>
    <col min="13266" max="13267" width="8.42578125" style="123" customWidth="1"/>
    <col min="13268" max="13268" width="50.42578125" style="123" customWidth="1"/>
    <col min="13269" max="13278" width="4.42578125" style="123" customWidth="1"/>
    <col min="13279" max="13280" width="4.28515625" style="123" customWidth="1"/>
    <col min="13281" max="13468" width="4.28515625" style="123"/>
    <col min="13469" max="13469" width="5.85546875" style="123" customWidth="1"/>
    <col min="13470" max="13470" width="11.7109375" style="123" customWidth="1"/>
    <col min="13471" max="13477" width="6.42578125" style="123" customWidth="1"/>
    <col min="13478" max="13478" width="7.140625" style="123" customWidth="1"/>
    <col min="13479" max="13479" width="6.42578125" style="123" customWidth="1"/>
    <col min="13480" max="13480" width="5.7109375" style="123" customWidth="1"/>
    <col min="13481" max="13481" width="6.42578125" style="123" customWidth="1"/>
    <col min="13482" max="13482" width="5.85546875" style="123" customWidth="1"/>
    <col min="13483" max="13483" width="7" style="123" customWidth="1"/>
    <col min="13484" max="13484" width="6.7109375" style="123" customWidth="1"/>
    <col min="13485" max="13485" width="6.42578125" style="123" customWidth="1"/>
    <col min="13486" max="13488" width="8.140625" style="123" customWidth="1"/>
    <col min="13489" max="13495" width="10.42578125" style="123" customWidth="1"/>
    <col min="13496" max="13496" width="7" style="123" customWidth="1"/>
    <col min="13497" max="13497" width="6.85546875" style="123" customWidth="1"/>
    <col min="13498" max="13498" width="6.42578125" style="123" customWidth="1"/>
    <col min="13499" max="13499" width="6.85546875" style="123" customWidth="1"/>
    <col min="13500" max="13500" width="6.7109375" style="123" customWidth="1"/>
    <col min="13501" max="13501" width="6.42578125" style="123" customWidth="1"/>
    <col min="13502" max="13502" width="5.140625" style="123" customWidth="1"/>
    <col min="13503" max="13503" width="5.7109375" style="123" customWidth="1"/>
    <col min="13504" max="13504" width="5.42578125" style="123" customWidth="1"/>
    <col min="13505" max="13505" width="6.28515625" style="123" customWidth="1"/>
    <col min="13506" max="13506" width="5.140625" style="123" customWidth="1"/>
    <col min="13507" max="13509" width="7.42578125" style="123" customWidth="1"/>
    <col min="13510" max="13513" width="5.42578125" style="123" customWidth="1"/>
    <col min="13514" max="13514" width="7" style="123" customWidth="1"/>
    <col min="13515" max="13515" width="6.140625" style="123" customWidth="1"/>
    <col min="13516" max="13517" width="5.85546875" style="123" customWidth="1"/>
    <col min="13518" max="13519" width="6.42578125" style="123" customWidth="1"/>
    <col min="13520" max="13520" width="5.85546875" style="123" customWidth="1"/>
    <col min="13521" max="13521" width="6.85546875" style="123" customWidth="1"/>
    <col min="13522" max="13523" width="8.42578125" style="123" customWidth="1"/>
    <col min="13524" max="13524" width="50.42578125" style="123" customWidth="1"/>
    <col min="13525" max="13534" width="4.42578125" style="123" customWidth="1"/>
    <col min="13535" max="13536" width="4.28515625" style="123" customWidth="1"/>
    <col min="13537" max="13724" width="4.28515625" style="123"/>
    <col min="13725" max="13725" width="5.85546875" style="123" customWidth="1"/>
    <col min="13726" max="13726" width="11.7109375" style="123" customWidth="1"/>
    <col min="13727" max="13733" width="6.42578125" style="123" customWidth="1"/>
    <col min="13734" max="13734" width="7.140625" style="123" customWidth="1"/>
    <col min="13735" max="13735" width="6.42578125" style="123" customWidth="1"/>
    <col min="13736" max="13736" width="5.7109375" style="123" customWidth="1"/>
    <col min="13737" max="13737" width="6.42578125" style="123" customWidth="1"/>
    <col min="13738" max="13738" width="5.85546875" style="123" customWidth="1"/>
    <col min="13739" max="13739" width="7" style="123" customWidth="1"/>
    <col min="13740" max="13740" width="6.7109375" style="123" customWidth="1"/>
    <col min="13741" max="13741" width="6.42578125" style="123" customWidth="1"/>
    <col min="13742" max="13744" width="8.140625" style="123" customWidth="1"/>
    <col min="13745" max="13751" width="10.42578125" style="123" customWidth="1"/>
    <col min="13752" max="13752" width="7" style="123" customWidth="1"/>
    <col min="13753" max="13753" width="6.85546875" style="123" customWidth="1"/>
    <col min="13754" max="13754" width="6.42578125" style="123" customWidth="1"/>
    <col min="13755" max="13755" width="6.85546875" style="123" customWidth="1"/>
    <col min="13756" max="13756" width="6.7109375" style="123" customWidth="1"/>
    <col min="13757" max="13757" width="6.42578125" style="123" customWidth="1"/>
    <col min="13758" max="13758" width="5.140625" style="123" customWidth="1"/>
    <col min="13759" max="13759" width="5.7109375" style="123" customWidth="1"/>
    <col min="13760" max="13760" width="5.42578125" style="123" customWidth="1"/>
    <col min="13761" max="13761" width="6.28515625" style="123" customWidth="1"/>
    <col min="13762" max="13762" width="5.140625" style="123" customWidth="1"/>
    <col min="13763" max="13765" width="7.42578125" style="123" customWidth="1"/>
    <col min="13766" max="13769" width="5.42578125" style="123" customWidth="1"/>
    <col min="13770" max="13770" width="7" style="123" customWidth="1"/>
    <col min="13771" max="13771" width="6.140625" style="123" customWidth="1"/>
    <col min="13772" max="13773" width="5.85546875" style="123" customWidth="1"/>
    <col min="13774" max="13775" width="6.42578125" style="123" customWidth="1"/>
    <col min="13776" max="13776" width="5.85546875" style="123" customWidth="1"/>
    <col min="13777" max="13777" width="6.85546875" style="123" customWidth="1"/>
    <col min="13778" max="13779" width="8.42578125" style="123" customWidth="1"/>
    <col min="13780" max="13780" width="50.42578125" style="123" customWidth="1"/>
    <col min="13781" max="13790" width="4.42578125" style="123" customWidth="1"/>
    <col min="13791" max="13792" width="4.28515625" style="123" customWidth="1"/>
    <col min="13793" max="13980" width="4.28515625" style="123"/>
    <col min="13981" max="13981" width="5.85546875" style="123" customWidth="1"/>
    <col min="13982" max="13982" width="11.7109375" style="123" customWidth="1"/>
    <col min="13983" max="13989" width="6.42578125" style="123" customWidth="1"/>
    <col min="13990" max="13990" width="7.140625" style="123" customWidth="1"/>
    <col min="13991" max="13991" width="6.42578125" style="123" customWidth="1"/>
    <col min="13992" max="13992" width="5.7109375" style="123" customWidth="1"/>
    <col min="13993" max="13993" width="6.42578125" style="123" customWidth="1"/>
    <col min="13994" max="13994" width="5.85546875" style="123" customWidth="1"/>
    <col min="13995" max="13995" width="7" style="123" customWidth="1"/>
    <col min="13996" max="13996" width="6.7109375" style="123" customWidth="1"/>
    <col min="13997" max="13997" width="6.42578125" style="123" customWidth="1"/>
    <col min="13998" max="14000" width="8.140625" style="123" customWidth="1"/>
    <col min="14001" max="14007" width="10.42578125" style="123" customWidth="1"/>
    <col min="14008" max="14008" width="7" style="123" customWidth="1"/>
    <col min="14009" max="14009" width="6.85546875" style="123" customWidth="1"/>
    <col min="14010" max="14010" width="6.42578125" style="123" customWidth="1"/>
    <col min="14011" max="14011" width="6.85546875" style="123" customWidth="1"/>
    <col min="14012" max="14012" width="6.7109375" style="123" customWidth="1"/>
    <col min="14013" max="14013" width="6.42578125" style="123" customWidth="1"/>
    <col min="14014" max="14014" width="5.140625" style="123" customWidth="1"/>
    <col min="14015" max="14015" width="5.7109375" style="123" customWidth="1"/>
    <col min="14016" max="14016" width="5.42578125" style="123" customWidth="1"/>
    <col min="14017" max="14017" width="6.28515625" style="123" customWidth="1"/>
    <col min="14018" max="14018" width="5.140625" style="123" customWidth="1"/>
    <col min="14019" max="14021" width="7.42578125" style="123" customWidth="1"/>
    <col min="14022" max="14025" width="5.42578125" style="123" customWidth="1"/>
    <col min="14026" max="14026" width="7" style="123" customWidth="1"/>
    <col min="14027" max="14027" width="6.140625" style="123" customWidth="1"/>
    <col min="14028" max="14029" width="5.85546875" style="123" customWidth="1"/>
    <col min="14030" max="14031" width="6.42578125" style="123" customWidth="1"/>
    <col min="14032" max="14032" width="5.85546875" style="123" customWidth="1"/>
    <col min="14033" max="14033" width="6.85546875" style="123" customWidth="1"/>
    <col min="14034" max="14035" width="8.42578125" style="123" customWidth="1"/>
    <col min="14036" max="14036" width="50.42578125" style="123" customWidth="1"/>
    <col min="14037" max="14046" width="4.42578125" style="123" customWidth="1"/>
    <col min="14047" max="14048" width="4.28515625" style="123" customWidth="1"/>
    <col min="14049" max="14236" width="4.28515625" style="123"/>
    <col min="14237" max="14237" width="5.85546875" style="123" customWidth="1"/>
    <col min="14238" max="14238" width="11.7109375" style="123" customWidth="1"/>
    <col min="14239" max="14245" width="6.42578125" style="123" customWidth="1"/>
    <col min="14246" max="14246" width="7.140625" style="123" customWidth="1"/>
    <col min="14247" max="14247" width="6.42578125" style="123" customWidth="1"/>
    <col min="14248" max="14248" width="5.7109375" style="123" customWidth="1"/>
    <col min="14249" max="14249" width="6.42578125" style="123" customWidth="1"/>
    <col min="14250" max="14250" width="5.85546875" style="123" customWidth="1"/>
    <col min="14251" max="14251" width="7" style="123" customWidth="1"/>
    <col min="14252" max="14252" width="6.7109375" style="123" customWidth="1"/>
    <col min="14253" max="14253" width="6.42578125" style="123" customWidth="1"/>
    <col min="14254" max="14256" width="8.140625" style="123" customWidth="1"/>
    <col min="14257" max="14263" width="10.42578125" style="123" customWidth="1"/>
    <col min="14264" max="14264" width="7" style="123" customWidth="1"/>
    <col min="14265" max="14265" width="6.85546875" style="123" customWidth="1"/>
    <col min="14266" max="14266" width="6.42578125" style="123" customWidth="1"/>
    <col min="14267" max="14267" width="6.85546875" style="123" customWidth="1"/>
    <col min="14268" max="14268" width="6.7109375" style="123" customWidth="1"/>
    <col min="14269" max="14269" width="6.42578125" style="123" customWidth="1"/>
    <col min="14270" max="14270" width="5.140625" style="123" customWidth="1"/>
    <col min="14271" max="14271" width="5.7109375" style="123" customWidth="1"/>
    <col min="14272" max="14272" width="5.42578125" style="123" customWidth="1"/>
    <col min="14273" max="14273" width="6.28515625" style="123" customWidth="1"/>
    <col min="14274" max="14274" width="5.140625" style="123" customWidth="1"/>
    <col min="14275" max="14277" width="7.42578125" style="123" customWidth="1"/>
    <col min="14278" max="14281" width="5.42578125" style="123" customWidth="1"/>
    <col min="14282" max="14282" width="7" style="123" customWidth="1"/>
    <col min="14283" max="14283" width="6.140625" style="123" customWidth="1"/>
    <col min="14284" max="14285" width="5.85546875" style="123" customWidth="1"/>
    <col min="14286" max="14287" width="6.42578125" style="123" customWidth="1"/>
    <col min="14288" max="14288" width="5.85546875" style="123" customWidth="1"/>
    <col min="14289" max="14289" width="6.85546875" style="123" customWidth="1"/>
    <col min="14290" max="14291" width="8.42578125" style="123" customWidth="1"/>
    <col min="14292" max="14292" width="50.42578125" style="123" customWidth="1"/>
    <col min="14293" max="14302" width="4.42578125" style="123" customWidth="1"/>
    <col min="14303" max="14304" width="4.28515625" style="123" customWidth="1"/>
    <col min="14305" max="14492" width="4.28515625" style="123"/>
    <col min="14493" max="14493" width="5.85546875" style="123" customWidth="1"/>
    <col min="14494" max="14494" width="11.7109375" style="123" customWidth="1"/>
    <col min="14495" max="14501" width="6.42578125" style="123" customWidth="1"/>
    <col min="14502" max="14502" width="7.140625" style="123" customWidth="1"/>
    <col min="14503" max="14503" width="6.42578125" style="123" customWidth="1"/>
    <col min="14504" max="14504" width="5.7109375" style="123" customWidth="1"/>
    <col min="14505" max="14505" width="6.42578125" style="123" customWidth="1"/>
    <col min="14506" max="14506" width="5.85546875" style="123" customWidth="1"/>
    <col min="14507" max="14507" width="7" style="123" customWidth="1"/>
    <col min="14508" max="14508" width="6.7109375" style="123" customWidth="1"/>
    <col min="14509" max="14509" width="6.42578125" style="123" customWidth="1"/>
    <col min="14510" max="14512" width="8.140625" style="123" customWidth="1"/>
    <col min="14513" max="14519" width="10.42578125" style="123" customWidth="1"/>
    <col min="14520" max="14520" width="7" style="123" customWidth="1"/>
    <col min="14521" max="14521" width="6.85546875" style="123" customWidth="1"/>
    <col min="14522" max="14522" width="6.42578125" style="123" customWidth="1"/>
    <col min="14523" max="14523" width="6.85546875" style="123" customWidth="1"/>
    <col min="14524" max="14524" width="6.7109375" style="123" customWidth="1"/>
    <col min="14525" max="14525" width="6.42578125" style="123" customWidth="1"/>
    <col min="14526" max="14526" width="5.140625" style="123" customWidth="1"/>
    <col min="14527" max="14527" width="5.7109375" style="123" customWidth="1"/>
    <col min="14528" max="14528" width="5.42578125" style="123" customWidth="1"/>
    <col min="14529" max="14529" width="6.28515625" style="123" customWidth="1"/>
    <col min="14530" max="14530" width="5.140625" style="123" customWidth="1"/>
    <col min="14531" max="14533" width="7.42578125" style="123" customWidth="1"/>
    <col min="14534" max="14537" width="5.42578125" style="123" customWidth="1"/>
    <col min="14538" max="14538" width="7" style="123" customWidth="1"/>
    <col min="14539" max="14539" width="6.140625" style="123" customWidth="1"/>
    <col min="14540" max="14541" width="5.85546875" style="123" customWidth="1"/>
    <col min="14542" max="14543" width="6.42578125" style="123" customWidth="1"/>
    <col min="14544" max="14544" width="5.85546875" style="123" customWidth="1"/>
    <col min="14545" max="14545" width="6.85546875" style="123" customWidth="1"/>
    <col min="14546" max="14547" width="8.42578125" style="123" customWidth="1"/>
    <col min="14548" max="14548" width="50.42578125" style="123" customWidth="1"/>
    <col min="14549" max="14558" width="4.42578125" style="123" customWidth="1"/>
    <col min="14559" max="14560" width="4.28515625" style="123" customWidth="1"/>
    <col min="14561" max="14748" width="4.28515625" style="123"/>
    <col min="14749" max="14749" width="5.85546875" style="123" customWidth="1"/>
    <col min="14750" max="14750" width="11.7109375" style="123" customWidth="1"/>
    <col min="14751" max="14757" width="6.42578125" style="123" customWidth="1"/>
    <col min="14758" max="14758" width="7.140625" style="123" customWidth="1"/>
    <col min="14759" max="14759" width="6.42578125" style="123" customWidth="1"/>
    <col min="14760" max="14760" width="5.7109375" style="123" customWidth="1"/>
    <col min="14761" max="14761" width="6.42578125" style="123" customWidth="1"/>
    <col min="14762" max="14762" width="5.85546875" style="123" customWidth="1"/>
    <col min="14763" max="14763" width="7" style="123" customWidth="1"/>
    <col min="14764" max="14764" width="6.7109375" style="123" customWidth="1"/>
    <col min="14765" max="14765" width="6.42578125" style="123" customWidth="1"/>
    <col min="14766" max="14768" width="8.140625" style="123" customWidth="1"/>
    <col min="14769" max="14775" width="10.42578125" style="123" customWidth="1"/>
    <col min="14776" max="14776" width="7" style="123" customWidth="1"/>
    <col min="14777" max="14777" width="6.85546875" style="123" customWidth="1"/>
    <col min="14778" max="14778" width="6.42578125" style="123" customWidth="1"/>
    <col min="14779" max="14779" width="6.85546875" style="123" customWidth="1"/>
    <col min="14780" max="14780" width="6.7109375" style="123" customWidth="1"/>
    <col min="14781" max="14781" width="6.42578125" style="123" customWidth="1"/>
    <col min="14782" max="14782" width="5.140625" style="123" customWidth="1"/>
    <col min="14783" max="14783" width="5.7109375" style="123" customWidth="1"/>
    <col min="14784" max="14784" width="5.42578125" style="123" customWidth="1"/>
    <col min="14785" max="14785" width="6.28515625" style="123" customWidth="1"/>
    <col min="14786" max="14786" width="5.140625" style="123" customWidth="1"/>
    <col min="14787" max="14789" width="7.42578125" style="123" customWidth="1"/>
    <col min="14790" max="14793" width="5.42578125" style="123" customWidth="1"/>
    <col min="14794" max="14794" width="7" style="123" customWidth="1"/>
    <col min="14795" max="14795" width="6.140625" style="123" customWidth="1"/>
    <col min="14796" max="14797" width="5.85546875" style="123" customWidth="1"/>
    <col min="14798" max="14799" width="6.42578125" style="123" customWidth="1"/>
    <col min="14800" max="14800" width="5.85546875" style="123" customWidth="1"/>
    <col min="14801" max="14801" width="6.85546875" style="123" customWidth="1"/>
    <col min="14802" max="14803" width="8.42578125" style="123" customWidth="1"/>
    <col min="14804" max="14804" width="50.42578125" style="123" customWidth="1"/>
    <col min="14805" max="14814" width="4.42578125" style="123" customWidth="1"/>
    <col min="14815" max="14816" width="4.28515625" style="123" customWidth="1"/>
    <col min="14817" max="15004" width="4.28515625" style="123"/>
    <col min="15005" max="15005" width="5.85546875" style="123" customWidth="1"/>
    <col min="15006" max="15006" width="11.7109375" style="123" customWidth="1"/>
    <col min="15007" max="15013" width="6.42578125" style="123" customWidth="1"/>
    <col min="15014" max="15014" width="7.140625" style="123" customWidth="1"/>
    <col min="15015" max="15015" width="6.42578125" style="123" customWidth="1"/>
    <col min="15016" max="15016" width="5.7109375" style="123" customWidth="1"/>
    <col min="15017" max="15017" width="6.42578125" style="123" customWidth="1"/>
    <col min="15018" max="15018" width="5.85546875" style="123" customWidth="1"/>
    <col min="15019" max="15019" width="7" style="123" customWidth="1"/>
    <col min="15020" max="15020" width="6.7109375" style="123" customWidth="1"/>
    <col min="15021" max="15021" width="6.42578125" style="123" customWidth="1"/>
    <col min="15022" max="15024" width="8.140625" style="123" customWidth="1"/>
    <col min="15025" max="15031" width="10.42578125" style="123" customWidth="1"/>
    <col min="15032" max="15032" width="7" style="123" customWidth="1"/>
    <col min="15033" max="15033" width="6.85546875" style="123" customWidth="1"/>
    <col min="15034" max="15034" width="6.42578125" style="123" customWidth="1"/>
    <col min="15035" max="15035" width="6.85546875" style="123" customWidth="1"/>
    <col min="15036" max="15036" width="6.7109375" style="123" customWidth="1"/>
    <col min="15037" max="15037" width="6.42578125" style="123" customWidth="1"/>
    <col min="15038" max="15038" width="5.140625" style="123" customWidth="1"/>
    <col min="15039" max="15039" width="5.7109375" style="123" customWidth="1"/>
    <col min="15040" max="15040" width="5.42578125" style="123" customWidth="1"/>
    <col min="15041" max="15041" width="6.28515625" style="123" customWidth="1"/>
    <col min="15042" max="15042" width="5.140625" style="123" customWidth="1"/>
    <col min="15043" max="15045" width="7.42578125" style="123" customWidth="1"/>
    <col min="15046" max="15049" width="5.42578125" style="123" customWidth="1"/>
    <col min="15050" max="15050" width="7" style="123" customWidth="1"/>
    <col min="15051" max="15051" width="6.140625" style="123" customWidth="1"/>
    <col min="15052" max="15053" width="5.85546875" style="123" customWidth="1"/>
    <col min="15054" max="15055" width="6.42578125" style="123" customWidth="1"/>
    <col min="15056" max="15056" width="5.85546875" style="123" customWidth="1"/>
    <col min="15057" max="15057" width="6.85546875" style="123" customWidth="1"/>
    <col min="15058" max="15059" width="8.42578125" style="123" customWidth="1"/>
    <col min="15060" max="15060" width="50.42578125" style="123" customWidth="1"/>
    <col min="15061" max="15070" width="4.42578125" style="123" customWidth="1"/>
    <col min="15071" max="15072" width="4.28515625" style="123" customWidth="1"/>
    <col min="15073" max="15260" width="4.28515625" style="123"/>
    <col min="15261" max="15261" width="5.85546875" style="123" customWidth="1"/>
    <col min="15262" max="15262" width="11.7109375" style="123" customWidth="1"/>
    <col min="15263" max="15269" width="6.42578125" style="123" customWidth="1"/>
    <col min="15270" max="15270" width="7.140625" style="123" customWidth="1"/>
    <col min="15271" max="15271" width="6.42578125" style="123" customWidth="1"/>
    <col min="15272" max="15272" width="5.7109375" style="123" customWidth="1"/>
    <col min="15273" max="15273" width="6.42578125" style="123" customWidth="1"/>
    <col min="15274" max="15274" width="5.85546875" style="123" customWidth="1"/>
    <col min="15275" max="15275" width="7" style="123" customWidth="1"/>
    <col min="15276" max="15276" width="6.7109375" style="123" customWidth="1"/>
    <col min="15277" max="15277" width="6.42578125" style="123" customWidth="1"/>
    <col min="15278" max="15280" width="8.140625" style="123" customWidth="1"/>
    <col min="15281" max="15287" width="10.42578125" style="123" customWidth="1"/>
    <col min="15288" max="15288" width="7" style="123" customWidth="1"/>
    <col min="15289" max="15289" width="6.85546875" style="123" customWidth="1"/>
    <col min="15290" max="15290" width="6.42578125" style="123" customWidth="1"/>
    <col min="15291" max="15291" width="6.85546875" style="123" customWidth="1"/>
    <col min="15292" max="15292" width="6.7109375" style="123" customWidth="1"/>
    <col min="15293" max="15293" width="6.42578125" style="123" customWidth="1"/>
    <col min="15294" max="15294" width="5.140625" style="123" customWidth="1"/>
    <col min="15295" max="15295" width="5.7109375" style="123" customWidth="1"/>
    <col min="15296" max="15296" width="5.42578125" style="123" customWidth="1"/>
    <col min="15297" max="15297" width="6.28515625" style="123" customWidth="1"/>
    <col min="15298" max="15298" width="5.140625" style="123" customWidth="1"/>
    <col min="15299" max="15301" width="7.42578125" style="123" customWidth="1"/>
    <col min="15302" max="15305" width="5.42578125" style="123" customWidth="1"/>
    <col min="15306" max="15306" width="7" style="123" customWidth="1"/>
    <col min="15307" max="15307" width="6.140625" style="123" customWidth="1"/>
    <col min="15308" max="15309" width="5.85546875" style="123" customWidth="1"/>
    <col min="15310" max="15311" width="6.42578125" style="123" customWidth="1"/>
    <col min="15312" max="15312" width="5.85546875" style="123" customWidth="1"/>
    <col min="15313" max="15313" width="6.85546875" style="123" customWidth="1"/>
    <col min="15314" max="15315" width="8.42578125" style="123" customWidth="1"/>
    <col min="15316" max="15316" width="50.42578125" style="123" customWidth="1"/>
    <col min="15317" max="15326" width="4.42578125" style="123" customWidth="1"/>
    <col min="15327" max="15328" width="4.28515625" style="123" customWidth="1"/>
    <col min="15329" max="15516" width="4.28515625" style="123"/>
    <col min="15517" max="15517" width="5.85546875" style="123" customWidth="1"/>
    <col min="15518" max="15518" width="11.7109375" style="123" customWidth="1"/>
    <col min="15519" max="15525" width="6.42578125" style="123" customWidth="1"/>
    <col min="15526" max="15526" width="7.140625" style="123" customWidth="1"/>
    <col min="15527" max="15527" width="6.42578125" style="123" customWidth="1"/>
    <col min="15528" max="15528" width="5.7109375" style="123" customWidth="1"/>
    <col min="15529" max="15529" width="6.42578125" style="123" customWidth="1"/>
    <col min="15530" max="15530" width="5.85546875" style="123" customWidth="1"/>
    <col min="15531" max="15531" width="7" style="123" customWidth="1"/>
    <col min="15532" max="15532" width="6.7109375" style="123" customWidth="1"/>
    <col min="15533" max="15533" width="6.42578125" style="123" customWidth="1"/>
    <col min="15534" max="15536" width="8.140625" style="123" customWidth="1"/>
    <col min="15537" max="15543" width="10.42578125" style="123" customWidth="1"/>
    <col min="15544" max="15544" width="7" style="123" customWidth="1"/>
    <col min="15545" max="15545" width="6.85546875" style="123" customWidth="1"/>
    <col min="15546" max="15546" width="6.42578125" style="123" customWidth="1"/>
    <col min="15547" max="15547" width="6.85546875" style="123" customWidth="1"/>
    <col min="15548" max="15548" width="6.7109375" style="123" customWidth="1"/>
    <col min="15549" max="15549" width="6.42578125" style="123" customWidth="1"/>
    <col min="15550" max="15550" width="5.140625" style="123" customWidth="1"/>
    <col min="15551" max="15551" width="5.7109375" style="123" customWidth="1"/>
    <col min="15552" max="15552" width="5.42578125" style="123" customWidth="1"/>
    <col min="15553" max="15553" width="6.28515625" style="123" customWidth="1"/>
    <col min="15554" max="15554" width="5.140625" style="123" customWidth="1"/>
    <col min="15555" max="15557" width="7.42578125" style="123" customWidth="1"/>
    <col min="15558" max="15561" width="5.42578125" style="123" customWidth="1"/>
    <col min="15562" max="15562" width="7" style="123" customWidth="1"/>
    <col min="15563" max="15563" width="6.140625" style="123" customWidth="1"/>
    <col min="15564" max="15565" width="5.85546875" style="123" customWidth="1"/>
    <col min="15566" max="15567" width="6.42578125" style="123" customWidth="1"/>
    <col min="15568" max="15568" width="5.85546875" style="123" customWidth="1"/>
    <col min="15569" max="15569" width="6.85546875" style="123" customWidth="1"/>
    <col min="15570" max="15571" width="8.42578125" style="123" customWidth="1"/>
    <col min="15572" max="15572" width="50.42578125" style="123" customWidth="1"/>
    <col min="15573" max="15582" width="4.42578125" style="123" customWidth="1"/>
    <col min="15583" max="15584" width="4.28515625" style="123" customWidth="1"/>
    <col min="15585" max="15772" width="4.28515625" style="123"/>
    <col min="15773" max="15773" width="5.85546875" style="123" customWidth="1"/>
    <col min="15774" max="15774" width="11.7109375" style="123" customWidth="1"/>
    <col min="15775" max="15781" width="6.42578125" style="123" customWidth="1"/>
    <col min="15782" max="15782" width="7.140625" style="123" customWidth="1"/>
    <col min="15783" max="15783" width="6.42578125" style="123" customWidth="1"/>
    <col min="15784" max="15784" width="5.7109375" style="123" customWidth="1"/>
    <col min="15785" max="15785" width="6.42578125" style="123" customWidth="1"/>
    <col min="15786" max="15786" width="5.85546875" style="123" customWidth="1"/>
    <col min="15787" max="15787" width="7" style="123" customWidth="1"/>
    <col min="15788" max="15788" width="6.7109375" style="123" customWidth="1"/>
    <col min="15789" max="15789" width="6.42578125" style="123" customWidth="1"/>
    <col min="15790" max="15792" width="8.140625" style="123" customWidth="1"/>
    <col min="15793" max="15799" width="10.42578125" style="123" customWidth="1"/>
    <col min="15800" max="15800" width="7" style="123" customWidth="1"/>
    <col min="15801" max="15801" width="6.85546875" style="123" customWidth="1"/>
    <col min="15802" max="15802" width="6.42578125" style="123" customWidth="1"/>
    <col min="15803" max="15803" width="6.85546875" style="123" customWidth="1"/>
    <col min="15804" max="15804" width="6.7109375" style="123" customWidth="1"/>
    <col min="15805" max="15805" width="6.42578125" style="123" customWidth="1"/>
    <col min="15806" max="15806" width="5.140625" style="123" customWidth="1"/>
    <col min="15807" max="15807" width="5.7109375" style="123" customWidth="1"/>
    <col min="15808" max="15808" width="5.42578125" style="123" customWidth="1"/>
    <col min="15809" max="15809" width="6.28515625" style="123" customWidth="1"/>
    <col min="15810" max="15810" width="5.140625" style="123" customWidth="1"/>
    <col min="15811" max="15813" width="7.42578125" style="123" customWidth="1"/>
    <col min="15814" max="15817" width="5.42578125" style="123" customWidth="1"/>
    <col min="15818" max="15818" width="7" style="123" customWidth="1"/>
    <col min="15819" max="15819" width="6.140625" style="123" customWidth="1"/>
    <col min="15820" max="15821" width="5.85546875" style="123" customWidth="1"/>
    <col min="15822" max="15823" width="6.42578125" style="123" customWidth="1"/>
    <col min="15824" max="15824" width="5.85546875" style="123" customWidth="1"/>
    <col min="15825" max="15825" width="6.85546875" style="123" customWidth="1"/>
    <col min="15826" max="15827" width="8.42578125" style="123" customWidth="1"/>
    <col min="15828" max="15828" width="50.42578125" style="123" customWidth="1"/>
    <col min="15829" max="15838" width="4.42578125" style="123" customWidth="1"/>
    <col min="15839" max="15840" width="4.28515625" style="123" customWidth="1"/>
    <col min="15841" max="16028" width="4.28515625" style="123"/>
    <col min="16029" max="16029" width="5.85546875" style="123" customWidth="1"/>
    <col min="16030" max="16030" width="11.7109375" style="123" customWidth="1"/>
    <col min="16031" max="16037" width="6.42578125" style="123" customWidth="1"/>
    <col min="16038" max="16038" width="7.140625" style="123" customWidth="1"/>
    <col min="16039" max="16039" width="6.42578125" style="123" customWidth="1"/>
    <col min="16040" max="16040" width="5.7109375" style="123" customWidth="1"/>
    <col min="16041" max="16041" width="6.42578125" style="123" customWidth="1"/>
    <col min="16042" max="16042" width="5.85546875" style="123" customWidth="1"/>
    <col min="16043" max="16043" width="7" style="123" customWidth="1"/>
    <col min="16044" max="16044" width="6.7109375" style="123" customWidth="1"/>
    <col min="16045" max="16045" width="6.42578125" style="123" customWidth="1"/>
    <col min="16046" max="16048" width="8.140625" style="123" customWidth="1"/>
    <col min="16049" max="16055" width="10.42578125" style="123" customWidth="1"/>
    <col min="16056" max="16056" width="7" style="123" customWidth="1"/>
    <col min="16057" max="16057" width="6.85546875" style="123" customWidth="1"/>
    <col min="16058" max="16058" width="6.42578125" style="123" customWidth="1"/>
    <col min="16059" max="16059" width="6.85546875" style="123" customWidth="1"/>
    <col min="16060" max="16060" width="6.7109375" style="123" customWidth="1"/>
    <col min="16061" max="16061" width="6.42578125" style="123" customWidth="1"/>
    <col min="16062" max="16062" width="5.140625" style="123" customWidth="1"/>
    <col min="16063" max="16063" width="5.7109375" style="123" customWidth="1"/>
    <col min="16064" max="16064" width="5.42578125" style="123" customWidth="1"/>
    <col min="16065" max="16065" width="6.28515625" style="123" customWidth="1"/>
    <col min="16066" max="16066" width="5.140625" style="123" customWidth="1"/>
    <col min="16067" max="16069" width="7.42578125" style="123" customWidth="1"/>
    <col min="16070" max="16073" width="5.42578125" style="123" customWidth="1"/>
    <col min="16074" max="16074" width="7" style="123" customWidth="1"/>
    <col min="16075" max="16075" width="6.140625" style="123" customWidth="1"/>
    <col min="16076" max="16077" width="5.85546875" style="123" customWidth="1"/>
    <col min="16078" max="16079" width="6.42578125" style="123" customWidth="1"/>
    <col min="16080" max="16080" width="5.85546875" style="123" customWidth="1"/>
    <col min="16081" max="16081" width="6.85546875" style="123" customWidth="1"/>
    <col min="16082" max="16083" width="8.42578125" style="123" customWidth="1"/>
    <col min="16084" max="16084" width="50.42578125" style="123" customWidth="1"/>
    <col min="16085" max="16094" width="4.42578125" style="123" customWidth="1"/>
    <col min="16095" max="16096" width="4.28515625" style="123" customWidth="1"/>
    <col min="16097" max="16384" width="4.28515625" style="123"/>
  </cols>
  <sheetData>
    <row r="1" spans="1:23" ht="19.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657" t="s">
        <v>132</v>
      </c>
      <c r="M1" s="657"/>
      <c r="N1" s="657"/>
    </row>
    <row r="2" spans="1:23" ht="19.5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23" ht="19.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23" s="231" customFormat="1" ht="55.5" customHeight="1">
      <c r="B4" s="658" t="s">
        <v>133</v>
      </c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234"/>
    </row>
    <row r="5" spans="1:23" ht="24" customHeight="1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23" ht="16.5" customHeight="1">
      <c r="A6" s="235"/>
      <c r="B6" s="235"/>
      <c r="C6" s="235"/>
      <c r="D6" s="235"/>
      <c r="E6" s="235"/>
      <c r="F6" s="235"/>
      <c r="G6" s="235"/>
      <c r="H6" s="235"/>
      <c r="I6" s="249"/>
      <c r="J6" s="249"/>
      <c r="L6" s="235"/>
      <c r="M6" s="235"/>
      <c r="N6" s="235"/>
    </row>
    <row r="7" spans="1:23" s="80" customFormat="1" ht="16.5" customHeight="1">
      <c r="A7" s="659"/>
      <c r="B7" s="659"/>
      <c r="C7" s="237"/>
    </row>
    <row r="8" spans="1:23" s="80" customFormat="1" ht="16.5" customHeight="1">
      <c r="A8" s="59"/>
      <c r="B8" s="2"/>
      <c r="C8" s="2"/>
    </row>
    <row r="9" spans="1:23" s="80" customFormat="1" ht="16.5" customHeight="1">
      <c r="A9" s="86"/>
      <c r="B9" s="651"/>
      <c r="C9" s="651"/>
      <c r="D9" s="651"/>
      <c r="E9" s="651"/>
    </row>
    <row r="10" spans="1:23" s="80" customFormat="1" ht="16.5" customHeight="1">
      <c r="A10" s="174"/>
    </row>
    <row r="11" spans="1:23" s="80" customFormat="1" ht="23.25" customHeight="1">
      <c r="A11" s="116"/>
      <c r="N11" s="13" t="s">
        <v>3</v>
      </c>
    </row>
    <row r="12" spans="1:23" s="80" customFormat="1" ht="21.75" customHeight="1">
      <c r="A12" s="662" t="s">
        <v>134</v>
      </c>
      <c r="B12" s="662" t="s">
        <v>5</v>
      </c>
      <c r="C12" s="663" t="s">
        <v>113</v>
      </c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661"/>
    </row>
    <row r="13" spans="1:23" s="80" customFormat="1" ht="18.75" customHeight="1">
      <c r="A13" s="662"/>
      <c r="B13" s="662"/>
      <c r="C13" s="663"/>
      <c r="D13" s="664" t="s">
        <v>117</v>
      </c>
      <c r="E13" s="665" t="s">
        <v>119</v>
      </c>
      <c r="F13" s="667" t="s">
        <v>16</v>
      </c>
      <c r="G13" s="170"/>
      <c r="H13" s="267"/>
      <c r="I13" s="667" t="s">
        <v>15</v>
      </c>
      <c r="J13" s="170"/>
      <c r="K13" s="174"/>
      <c r="L13" s="667" t="s">
        <v>17</v>
      </c>
      <c r="M13" s="170"/>
      <c r="N13" s="273"/>
      <c r="O13" s="274"/>
    </row>
    <row r="14" spans="1:23" s="80" customFormat="1" ht="18.75" customHeight="1">
      <c r="A14" s="662"/>
      <c r="B14" s="662"/>
      <c r="C14" s="663"/>
      <c r="D14" s="664"/>
      <c r="E14" s="666"/>
      <c r="F14" s="668"/>
      <c r="G14" s="238" t="s">
        <v>117</v>
      </c>
      <c r="H14" s="268" t="s">
        <v>119</v>
      </c>
      <c r="I14" s="668"/>
      <c r="J14" s="238" t="s">
        <v>117</v>
      </c>
      <c r="K14" s="268" t="s">
        <v>119</v>
      </c>
      <c r="L14" s="668"/>
      <c r="M14" s="238" t="s">
        <v>117</v>
      </c>
      <c r="N14" s="268" t="s">
        <v>119</v>
      </c>
    </row>
    <row r="15" spans="1:23" s="174" customFormat="1" ht="12.75">
      <c r="A15" s="240" t="s">
        <v>31</v>
      </c>
      <c r="B15" s="238" t="s">
        <v>32</v>
      </c>
      <c r="C15" s="269">
        <v>1</v>
      </c>
      <c r="D15" s="241">
        <v>2</v>
      </c>
      <c r="E15" s="269">
        <v>3</v>
      </c>
      <c r="F15" s="241">
        <v>4</v>
      </c>
      <c r="G15" s="269">
        <v>5</v>
      </c>
      <c r="H15" s="241">
        <v>6</v>
      </c>
      <c r="I15" s="269">
        <v>7</v>
      </c>
      <c r="J15" s="241">
        <v>8</v>
      </c>
      <c r="K15" s="269">
        <v>9</v>
      </c>
      <c r="L15" s="241">
        <v>10</v>
      </c>
      <c r="M15" s="269">
        <v>11</v>
      </c>
      <c r="N15" s="241">
        <v>12</v>
      </c>
    </row>
    <row r="16" spans="1:23" s="174" customFormat="1" ht="17.25" customHeight="1">
      <c r="A16" s="270" t="s">
        <v>33</v>
      </c>
      <c r="B16" s="31">
        <v>1</v>
      </c>
      <c r="C16" s="373">
        <f>C17+C23+C30+C38+C42+C52</f>
        <v>40906</v>
      </c>
      <c r="D16" s="373">
        <f t="shared" ref="D16:N16" si="0">D17+D23+D30+D38+D42+D52</f>
        <v>26515</v>
      </c>
      <c r="E16" s="373">
        <f t="shared" si="0"/>
        <v>14391</v>
      </c>
      <c r="F16" s="373">
        <f t="shared" si="0"/>
        <v>4667</v>
      </c>
      <c r="G16" s="373">
        <f t="shared" si="0"/>
        <v>3126</v>
      </c>
      <c r="H16" s="373">
        <f t="shared" si="0"/>
        <v>1541</v>
      </c>
      <c r="I16" s="373">
        <f t="shared" si="0"/>
        <v>34747</v>
      </c>
      <c r="J16" s="373">
        <f t="shared" si="0"/>
        <v>22264</v>
      </c>
      <c r="K16" s="373">
        <f t="shared" si="0"/>
        <v>12483</v>
      </c>
      <c r="L16" s="373">
        <f t="shared" si="0"/>
        <v>1492</v>
      </c>
      <c r="M16" s="373">
        <f t="shared" si="0"/>
        <v>1125</v>
      </c>
      <c r="N16" s="373">
        <f t="shared" si="0"/>
        <v>367</v>
      </c>
      <c r="Q16" s="174">
        <f>+C16-D16-E16</f>
        <v>0</v>
      </c>
      <c r="R16" s="174">
        <f>+C16-F16-I16-L16</f>
        <v>0</v>
      </c>
      <c r="S16" s="174">
        <f t="shared" ref="S16:T16" si="1">+D16-G16-J16-M16</f>
        <v>0</v>
      </c>
      <c r="T16" s="174">
        <f t="shared" si="1"/>
        <v>0</v>
      </c>
      <c r="U16" s="174">
        <f>+F16-G16-H16</f>
        <v>0</v>
      </c>
      <c r="V16" s="174">
        <f>+I16-J16-K16</f>
        <v>0</v>
      </c>
      <c r="W16" s="174">
        <f>+L16-M16-N16</f>
        <v>0</v>
      </c>
    </row>
    <row r="17" spans="1:23" s="174" customFormat="1" ht="17.25" customHeight="1">
      <c r="A17" s="270" t="s">
        <v>34</v>
      </c>
      <c r="B17" s="31">
        <v>2</v>
      </c>
      <c r="C17" s="373">
        <v>5884</v>
      </c>
      <c r="D17" s="373">
        <v>3645</v>
      </c>
      <c r="E17" s="373">
        <v>2239</v>
      </c>
      <c r="F17" s="373">
        <v>738</v>
      </c>
      <c r="G17" s="373">
        <v>465</v>
      </c>
      <c r="H17" s="373">
        <v>273</v>
      </c>
      <c r="I17" s="373">
        <v>4766</v>
      </c>
      <c r="J17" s="373">
        <v>2939</v>
      </c>
      <c r="K17" s="373">
        <v>1827</v>
      </c>
      <c r="L17" s="373">
        <v>380</v>
      </c>
      <c r="M17" s="373">
        <v>241</v>
      </c>
      <c r="N17" s="373">
        <v>139</v>
      </c>
      <c r="Q17" s="174">
        <f t="shared" ref="Q17:Q54" si="2">+C17-D17-E17</f>
        <v>0</v>
      </c>
      <c r="R17" s="174">
        <f t="shared" ref="R17:R54" si="3">+C17-F17-I17-L17</f>
        <v>0</v>
      </c>
      <c r="S17" s="174">
        <f t="shared" ref="S17:S54" si="4">+D17-G17-J17-M17</f>
        <v>0</v>
      </c>
      <c r="T17" s="174">
        <f t="shared" ref="T17:T54" si="5">+E17-H17-K17-N17</f>
        <v>0</v>
      </c>
      <c r="U17" s="174">
        <f t="shared" ref="U17:U54" si="6">+F17-G17-H17</f>
        <v>0</v>
      </c>
      <c r="V17" s="174">
        <f t="shared" ref="V17:V54" si="7">+I17-J17-K17</f>
        <v>0</v>
      </c>
      <c r="W17" s="174">
        <f t="shared" ref="W17:W54" si="8">+L17-M17-N17</f>
        <v>0</v>
      </c>
    </row>
    <row r="18" spans="1:23" s="174" customFormat="1" ht="17.25" customHeight="1">
      <c r="A18" s="221" t="s">
        <v>35</v>
      </c>
      <c r="B18" s="31">
        <v>3</v>
      </c>
      <c r="C18" s="241">
        <v>1089</v>
      </c>
      <c r="D18" s="241">
        <v>672</v>
      </c>
      <c r="E18" s="241">
        <v>417</v>
      </c>
      <c r="F18" s="241">
        <v>73</v>
      </c>
      <c r="G18" s="241">
        <v>46</v>
      </c>
      <c r="H18" s="241">
        <v>27</v>
      </c>
      <c r="I18" s="241">
        <v>882</v>
      </c>
      <c r="J18" s="241">
        <v>525</v>
      </c>
      <c r="K18" s="241">
        <v>357</v>
      </c>
      <c r="L18" s="241">
        <v>134</v>
      </c>
      <c r="M18" s="241">
        <v>101</v>
      </c>
      <c r="N18" s="241">
        <v>33</v>
      </c>
      <c r="Q18" s="174">
        <f t="shared" si="2"/>
        <v>0</v>
      </c>
      <c r="R18" s="174">
        <f t="shared" si="3"/>
        <v>0</v>
      </c>
      <c r="S18" s="174">
        <f t="shared" si="4"/>
        <v>0</v>
      </c>
      <c r="T18" s="174">
        <f t="shared" si="5"/>
        <v>0</v>
      </c>
      <c r="U18" s="174">
        <f t="shared" si="6"/>
        <v>0</v>
      </c>
      <c r="V18" s="174">
        <f t="shared" si="7"/>
        <v>0</v>
      </c>
      <c r="W18" s="174">
        <f t="shared" si="8"/>
        <v>0</v>
      </c>
    </row>
    <row r="19" spans="1:23" s="174" customFormat="1" ht="17.25" customHeight="1">
      <c r="A19" s="221" t="s">
        <v>36</v>
      </c>
      <c r="B19" s="31">
        <v>4</v>
      </c>
      <c r="C19" s="241">
        <v>748</v>
      </c>
      <c r="D19" s="241">
        <v>489</v>
      </c>
      <c r="E19" s="241">
        <v>259</v>
      </c>
      <c r="F19" s="241">
        <v>77</v>
      </c>
      <c r="G19" s="241">
        <v>58</v>
      </c>
      <c r="H19" s="241">
        <v>19</v>
      </c>
      <c r="I19" s="241">
        <v>642</v>
      </c>
      <c r="J19" s="241">
        <v>403</v>
      </c>
      <c r="K19" s="241">
        <v>239</v>
      </c>
      <c r="L19" s="241">
        <v>29</v>
      </c>
      <c r="M19" s="241">
        <v>28</v>
      </c>
      <c r="N19" s="241">
        <v>1</v>
      </c>
      <c r="Q19" s="174">
        <f t="shared" si="2"/>
        <v>0</v>
      </c>
      <c r="R19" s="174">
        <f t="shared" si="3"/>
        <v>0</v>
      </c>
      <c r="S19" s="174">
        <f t="shared" si="4"/>
        <v>0</v>
      </c>
      <c r="T19" s="174">
        <f t="shared" si="5"/>
        <v>0</v>
      </c>
      <c r="U19" s="174">
        <f t="shared" si="6"/>
        <v>0</v>
      </c>
      <c r="V19" s="174">
        <f t="shared" si="7"/>
        <v>0</v>
      </c>
      <c r="W19" s="174">
        <f t="shared" si="8"/>
        <v>0</v>
      </c>
    </row>
    <row r="20" spans="1:23" s="174" customFormat="1" ht="17.25" customHeight="1">
      <c r="A20" s="221" t="s">
        <v>37</v>
      </c>
      <c r="B20" s="31">
        <v>5</v>
      </c>
      <c r="C20" s="241">
        <v>1244</v>
      </c>
      <c r="D20" s="241">
        <v>772</v>
      </c>
      <c r="E20" s="241">
        <v>472</v>
      </c>
      <c r="F20" s="241">
        <v>114</v>
      </c>
      <c r="G20" s="241">
        <v>82</v>
      </c>
      <c r="H20" s="241">
        <v>32</v>
      </c>
      <c r="I20" s="241">
        <v>1060</v>
      </c>
      <c r="J20" s="241">
        <v>656</v>
      </c>
      <c r="K20" s="241">
        <v>404</v>
      </c>
      <c r="L20" s="241">
        <v>70</v>
      </c>
      <c r="M20" s="241">
        <v>34</v>
      </c>
      <c r="N20" s="241">
        <v>36</v>
      </c>
      <c r="Q20" s="174">
        <f t="shared" si="2"/>
        <v>0</v>
      </c>
      <c r="R20" s="174">
        <f t="shared" si="3"/>
        <v>0</v>
      </c>
      <c r="S20" s="174">
        <f t="shared" si="4"/>
        <v>0</v>
      </c>
      <c r="T20" s="174">
        <f t="shared" si="5"/>
        <v>0</v>
      </c>
      <c r="U20" s="174">
        <f t="shared" si="6"/>
        <v>0</v>
      </c>
      <c r="V20" s="174">
        <f t="shared" si="7"/>
        <v>0</v>
      </c>
      <c r="W20" s="174">
        <f t="shared" si="8"/>
        <v>0</v>
      </c>
    </row>
    <row r="21" spans="1:23" s="174" customFormat="1" ht="17.25" customHeight="1">
      <c r="A21" s="221" t="s">
        <v>38</v>
      </c>
      <c r="B21" s="31">
        <v>6</v>
      </c>
      <c r="C21" s="241">
        <v>1380</v>
      </c>
      <c r="D21" s="241">
        <v>823</v>
      </c>
      <c r="E21" s="241">
        <v>557</v>
      </c>
      <c r="F21" s="241">
        <v>219</v>
      </c>
      <c r="G21" s="241">
        <v>121</v>
      </c>
      <c r="H21" s="241">
        <v>98</v>
      </c>
      <c r="I21" s="241">
        <v>1067</v>
      </c>
      <c r="J21" s="241">
        <v>663</v>
      </c>
      <c r="K21" s="241">
        <v>404</v>
      </c>
      <c r="L21" s="241">
        <v>94</v>
      </c>
      <c r="M21" s="241">
        <v>39</v>
      </c>
      <c r="N21" s="241">
        <v>55</v>
      </c>
      <c r="Q21" s="174">
        <f t="shared" si="2"/>
        <v>0</v>
      </c>
      <c r="R21" s="174">
        <f t="shared" si="3"/>
        <v>0</v>
      </c>
      <c r="S21" s="174">
        <f t="shared" si="4"/>
        <v>0</v>
      </c>
      <c r="T21" s="174">
        <f t="shared" si="5"/>
        <v>0</v>
      </c>
      <c r="U21" s="174">
        <f t="shared" si="6"/>
        <v>0</v>
      </c>
      <c r="V21" s="174">
        <f t="shared" si="7"/>
        <v>0</v>
      </c>
      <c r="W21" s="174">
        <f t="shared" si="8"/>
        <v>0</v>
      </c>
    </row>
    <row r="22" spans="1:23" s="174" customFormat="1" ht="17.25" customHeight="1">
      <c r="A22" s="221" t="s">
        <v>39</v>
      </c>
      <c r="B22" s="31">
        <v>7</v>
      </c>
      <c r="C22" s="241">
        <v>1423</v>
      </c>
      <c r="D22" s="241">
        <v>889</v>
      </c>
      <c r="E22" s="241">
        <v>534</v>
      </c>
      <c r="F22" s="241">
        <v>255</v>
      </c>
      <c r="G22" s="241">
        <v>158</v>
      </c>
      <c r="H22" s="241">
        <v>97</v>
      </c>
      <c r="I22" s="241">
        <v>1115</v>
      </c>
      <c r="J22" s="241">
        <v>692</v>
      </c>
      <c r="K22" s="241">
        <v>423</v>
      </c>
      <c r="L22" s="241">
        <v>53</v>
      </c>
      <c r="M22" s="241">
        <v>39</v>
      </c>
      <c r="N22" s="241">
        <v>14</v>
      </c>
      <c r="Q22" s="174">
        <f t="shared" si="2"/>
        <v>0</v>
      </c>
      <c r="R22" s="174">
        <f t="shared" si="3"/>
        <v>0</v>
      </c>
      <c r="S22" s="174">
        <f t="shared" si="4"/>
        <v>0</v>
      </c>
      <c r="T22" s="174">
        <f t="shared" si="5"/>
        <v>0</v>
      </c>
      <c r="U22" s="174">
        <f t="shared" si="6"/>
        <v>0</v>
      </c>
      <c r="V22" s="174">
        <f t="shared" si="7"/>
        <v>0</v>
      </c>
      <c r="W22" s="174">
        <f t="shared" si="8"/>
        <v>0</v>
      </c>
    </row>
    <row r="23" spans="1:23" s="174" customFormat="1" ht="17.25" customHeight="1">
      <c r="A23" s="270" t="s">
        <v>40</v>
      </c>
      <c r="B23" s="31">
        <v>8</v>
      </c>
      <c r="C23" s="373">
        <v>9218</v>
      </c>
      <c r="D23" s="373">
        <v>5624</v>
      </c>
      <c r="E23" s="373">
        <v>3594</v>
      </c>
      <c r="F23" s="373">
        <v>942</v>
      </c>
      <c r="G23" s="373">
        <v>653</v>
      </c>
      <c r="H23" s="373">
        <v>289</v>
      </c>
      <c r="I23" s="373">
        <v>8041</v>
      </c>
      <c r="J23" s="373">
        <v>4791</v>
      </c>
      <c r="K23" s="373">
        <v>3250</v>
      </c>
      <c r="L23" s="373">
        <v>235</v>
      </c>
      <c r="M23" s="373">
        <v>180</v>
      </c>
      <c r="N23" s="373">
        <v>55</v>
      </c>
      <c r="Q23" s="174">
        <f t="shared" si="2"/>
        <v>0</v>
      </c>
      <c r="R23" s="174">
        <f t="shared" si="3"/>
        <v>0</v>
      </c>
      <c r="S23" s="174">
        <f t="shared" si="4"/>
        <v>0</v>
      </c>
      <c r="T23" s="174">
        <f t="shared" si="5"/>
        <v>0</v>
      </c>
      <c r="U23" s="174">
        <f t="shared" si="6"/>
        <v>0</v>
      </c>
      <c r="V23" s="174">
        <f t="shared" si="7"/>
        <v>0</v>
      </c>
      <c r="W23" s="174">
        <f t="shared" si="8"/>
        <v>0</v>
      </c>
    </row>
    <row r="24" spans="1:23" s="174" customFormat="1" ht="17.25" customHeight="1">
      <c r="A24" s="221" t="s">
        <v>41</v>
      </c>
      <c r="B24" s="31">
        <v>9</v>
      </c>
      <c r="C24" s="241">
        <v>2122</v>
      </c>
      <c r="D24" s="241">
        <v>1279</v>
      </c>
      <c r="E24" s="241">
        <v>843</v>
      </c>
      <c r="F24" s="241">
        <v>208</v>
      </c>
      <c r="G24" s="241">
        <v>145</v>
      </c>
      <c r="H24" s="241">
        <v>63</v>
      </c>
      <c r="I24" s="241">
        <v>1848</v>
      </c>
      <c r="J24" s="241">
        <v>1093</v>
      </c>
      <c r="K24" s="241">
        <v>755</v>
      </c>
      <c r="L24" s="241">
        <v>66</v>
      </c>
      <c r="M24" s="241">
        <v>41</v>
      </c>
      <c r="N24" s="241">
        <v>25</v>
      </c>
      <c r="Q24" s="174">
        <f t="shared" si="2"/>
        <v>0</v>
      </c>
      <c r="R24" s="174">
        <f t="shared" si="3"/>
        <v>0</v>
      </c>
      <c r="S24" s="174">
        <f t="shared" si="4"/>
        <v>0</v>
      </c>
      <c r="T24" s="174">
        <f t="shared" si="5"/>
        <v>0</v>
      </c>
      <c r="U24" s="174">
        <f t="shared" si="6"/>
        <v>0</v>
      </c>
      <c r="V24" s="174">
        <f t="shared" si="7"/>
        <v>0</v>
      </c>
      <c r="W24" s="174">
        <f t="shared" si="8"/>
        <v>0</v>
      </c>
    </row>
    <row r="25" spans="1:23" s="174" customFormat="1" ht="17.25" customHeight="1">
      <c r="A25" s="221" t="s">
        <v>42</v>
      </c>
      <c r="B25" s="31">
        <v>10</v>
      </c>
      <c r="C25" s="241">
        <v>1699</v>
      </c>
      <c r="D25" s="241">
        <v>964</v>
      </c>
      <c r="E25" s="241">
        <v>735</v>
      </c>
      <c r="F25" s="241">
        <v>168</v>
      </c>
      <c r="G25" s="241">
        <v>118</v>
      </c>
      <c r="H25" s="241">
        <v>50</v>
      </c>
      <c r="I25" s="241">
        <v>1508</v>
      </c>
      <c r="J25" s="241">
        <v>825</v>
      </c>
      <c r="K25" s="241">
        <v>683</v>
      </c>
      <c r="L25" s="241">
        <v>23</v>
      </c>
      <c r="M25" s="241">
        <v>21</v>
      </c>
      <c r="N25" s="241">
        <v>2</v>
      </c>
      <c r="Q25" s="174">
        <f t="shared" si="2"/>
        <v>0</v>
      </c>
      <c r="R25" s="174">
        <f t="shared" si="3"/>
        <v>0</v>
      </c>
      <c r="S25" s="174">
        <f t="shared" si="4"/>
        <v>0</v>
      </c>
      <c r="T25" s="174">
        <f t="shared" si="5"/>
        <v>0</v>
      </c>
      <c r="U25" s="174">
        <f t="shared" si="6"/>
        <v>0</v>
      </c>
      <c r="V25" s="174">
        <f t="shared" si="7"/>
        <v>0</v>
      </c>
      <c r="W25" s="174">
        <f t="shared" si="8"/>
        <v>0</v>
      </c>
    </row>
    <row r="26" spans="1:23" s="174" customFormat="1" ht="17.25" customHeight="1">
      <c r="A26" s="221" t="s">
        <v>43</v>
      </c>
      <c r="B26" s="31">
        <v>11</v>
      </c>
      <c r="C26" s="241">
        <v>1005</v>
      </c>
      <c r="D26" s="241">
        <v>613</v>
      </c>
      <c r="E26" s="241">
        <v>392</v>
      </c>
      <c r="F26" s="241">
        <v>103</v>
      </c>
      <c r="G26" s="241">
        <v>77</v>
      </c>
      <c r="H26" s="241">
        <v>26</v>
      </c>
      <c r="I26" s="241">
        <v>881</v>
      </c>
      <c r="J26" s="241">
        <v>518</v>
      </c>
      <c r="K26" s="241">
        <v>363</v>
      </c>
      <c r="L26" s="241">
        <v>21</v>
      </c>
      <c r="M26" s="241">
        <v>18</v>
      </c>
      <c r="N26" s="241">
        <v>3</v>
      </c>
      <c r="Q26" s="174">
        <f t="shared" si="2"/>
        <v>0</v>
      </c>
      <c r="R26" s="174">
        <f t="shared" si="3"/>
        <v>0</v>
      </c>
      <c r="S26" s="174">
        <f t="shared" si="4"/>
        <v>0</v>
      </c>
      <c r="T26" s="174">
        <f t="shared" si="5"/>
        <v>0</v>
      </c>
      <c r="U26" s="174">
        <f t="shared" si="6"/>
        <v>0</v>
      </c>
      <c r="V26" s="174">
        <f t="shared" si="7"/>
        <v>0</v>
      </c>
      <c r="W26" s="174">
        <f t="shared" si="8"/>
        <v>0</v>
      </c>
    </row>
    <row r="27" spans="1:23" s="174" customFormat="1" ht="17.25" customHeight="1">
      <c r="A27" s="221" t="s">
        <v>44</v>
      </c>
      <c r="B27" s="31">
        <v>12</v>
      </c>
      <c r="C27" s="241">
        <v>1055</v>
      </c>
      <c r="D27" s="241">
        <v>682</v>
      </c>
      <c r="E27" s="241">
        <v>373</v>
      </c>
      <c r="F27" s="241">
        <v>102</v>
      </c>
      <c r="G27" s="241">
        <v>65</v>
      </c>
      <c r="H27" s="241">
        <v>37</v>
      </c>
      <c r="I27" s="241">
        <v>931</v>
      </c>
      <c r="J27" s="241">
        <v>599</v>
      </c>
      <c r="K27" s="241">
        <v>332</v>
      </c>
      <c r="L27" s="241">
        <v>22</v>
      </c>
      <c r="M27" s="241">
        <v>18</v>
      </c>
      <c r="N27" s="241">
        <v>4</v>
      </c>
      <c r="Q27" s="174">
        <f t="shared" si="2"/>
        <v>0</v>
      </c>
      <c r="R27" s="174">
        <f t="shared" si="3"/>
        <v>0</v>
      </c>
      <c r="S27" s="174">
        <f t="shared" si="4"/>
        <v>0</v>
      </c>
      <c r="T27" s="174">
        <f t="shared" si="5"/>
        <v>0</v>
      </c>
      <c r="U27" s="174">
        <f t="shared" si="6"/>
        <v>0</v>
      </c>
      <c r="V27" s="174">
        <f t="shared" si="7"/>
        <v>0</v>
      </c>
      <c r="W27" s="174">
        <f t="shared" si="8"/>
        <v>0</v>
      </c>
    </row>
    <row r="28" spans="1:23" s="174" customFormat="1" ht="17.25" customHeight="1">
      <c r="A28" s="221" t="s">
        <v>45</v>
      </c>
      <c r="B28" s="31">
        <v>13</v>
      </c>
      <c r="C28" s="241">
        <v>1849</v>
      </c>
      <c r="D28" s="241">
        <v>1122</v>
      </c>
      <c r="E28" s="241">
        <v>727</v>
      </c>
      <c r="F28" s="241">
        <v>146</v>
      </c>
      <c r="G28" s="241">
        <v>89</v>
      </c>
      <c r="H28" s="241">
        <v>57</v>
      </c>
      <c r="I28" s="241">
        <v>1650</v>
      </c>
      <c r="J28" s="241">
        <v>987</v>
      </c>
      <c r="K28" s="241">
        <v>663</v>
      </c>
      <c r="L28" s="241">
        <v>53</v>
      </c>
      <c r="M28" s="241">
        <v>46</v>
      </c>
      <c r="N28" s="241">
        <v>7</v>
      </c>
      <c r="Q28" s="174">
        <f t="shared" si="2"/>
        <v>0</v>
      </c>
      <c r="R28" s="174">
        <f t="shared" si="3"/>
        <v>0</v>
      </c>
      <c r="S28" s="174">
        <f t="shared" si="4"/>
        <v>0</v>
      </c>
      <c r="T28" s="174">
        <f t="shared" si="5"/>
        <v>0</v>
      </c>
      <c r="U28" s="174">
        <f t="shared" si="6"/>
        <v>0</v>
      </c>
      <c r="V28" s="174">
        <f t="shared" si="7"/>
        <v>0</v>
      </c>
      <c r="W28" s="174">
        <f t="shared" si="8"/>
        <v>0</v>
      </c>
    </row>
    <row r="29" spans="1:23" s="174" customFormat="1" ht="17.25" customHeight="1">
      <c r="A29" s="221" t="s">
        <v>46</v>
      </c>
      <c r="B29" s="31">
        <v>14</v>
      </c>
      <c r="C29" s="241">
        <v>1488</v>
      </c>
      <c r="D29" s="241">
        <v>964</v>
      </c>
      <c r="E29" s="241">
        <v>524</v>
      </c>
      <c r="F29" s="241">
        <v>215</v>
      </c>
      <c r="G29" s="241">
        <v>159</v>
      </c>
      <c r="H29" s="241">
        <v>56</v>
      </c>
      <c r="I29" s="241">
        <v>1223</v>
      </c>
      <c r="J29" s="241">
        <v>769</v>
      </c>
      <c r="K29" s="241">
        <v>454</v>
      </c>
      <c r="L29" s="241">
        <v>50</v>
      </c>
      <c r="M29" s="241">
        <v>36</v>
      </c>
      <c r="N29" s="241">
        <v>14</v>
      </c>
      <c r="Q29" s="174">
        <f t="shared" si="2"/>
        <v>0</v>
      </c>
      <c r="R29" s="174">
        <f t="shared" si="3"/>
        <v>0</v>
      </c>
      <c r="S29" s="174">
        <f t="shared" si="4"/>
        <v>0</v>
      </c>
      <c r="T29" s="174">
        <f t="shared" si="5"/>
        <v>0</v>
      </c>
      <c r="U29" s="174">
        <f t="shared" si="6"/>
        <v>0</v>
      </c>
      <c r="V29" s="174">
        <f t="shared" si="7"/>
        <v>0</v>
      </c>
      <c r="W29" s="174">
        <f t="shared" si="8"/>
        <v>0</v>
      </c>
    </row>
    <row r="30" spans="1:23" s="174" customFormat="1" ht="17.25" customHeight="1">
      <c r="A30" s="270" t="s">
        <v>47</v>
      </c>
      <c r="B30" s="31">
        <v>15</v>
      </c>
      <c r="C30" s="373">
        <v>8362</v>
      </c>
      <c r="D30" s="373">
        <v>5708</v>
      </c>
      <c r="E30" s="373">
        <v>2654</v>
      </c>
      <c r="F30" s="373">
        <v>1172</v>
      </c>
      <c r="G30" s="373">
        <v>798</v>
      </c>
      <c r="H30" s="373">
        <v>374</v>
      </c>
      <c r="I30" s="373">
        <v>6956</v>
      </c>
      <c r="J30" s="373">
        <v>4718</v>
      </c>
      <c r="K30" s="373">
        <v>2238</v>
      </c>
      <c r="L30" s="373">
        <v>234</v>
      </c>
      <c r="M30" s="373">
        <v>192</v>
      </c>
      <c r="N30" s="373">
        <v>42</v>
      </c>
      <c r="Q30" s="174">
        <f t="shared" si="2"/>
        <v>0</v>
      </c>
      <c r="R30" s="174">
        <f t="shared" si="3"/>
        <v>0</v>
      </c>
      <c r="S30" s="174">
        <f t="shared" si="4"/>
        <v>0</v>
      </c>
      <c r="T30" s="174">
        <f t="shared" si="5"/>
        <v>0</v>
      </c>
      <c r="U30" s="174">
        <f t="shared" si="6"/>
        <v>0</v>
      </c>
      <c r="V30" s="174">
        <f t="shared" si="7"/>
        <v>0</v>
      </c>
      <c r="W30" s="174">
        <f t="shared" si="8"/>
        <v>0</v>
      </c>
    </row>
    <row r="31" spans="1:23" s="174" customFormat="1" ht="17.25" customHeight="1">
      <c r="A31" s="221" t="s">
        <v>48</v>
      </c>
      <c r="B31" s="31">
        <v>16</v>
      </c>
      <c r="C31" s="241">
        <v>540</v>
      </c>
      <c r="D31" s="241">
        <v>394</v>
      </c>
      <c r="E31" s="241">
        <v>146</v>
      </c>
      <c r="F31" s="241">
        <v>155</v>
      </c>
      <c r="G31" s="241">
        <v>106</v>
      </c>
      <c r="H31" s="241">
        <v>49</v>
      </c>
      <c r="I31" s="241">
        <v>366</v>
      </c>
      <c r="J31" s="241">
        <v>271</v>
      </c>
      <c r="K31" s="241">
        <v>95</v>
      </c>
      <c r="L31" s="241">
        <v>19</v>
      </c>
      <c r="M31" s="241">
        <v>17</v>
      </c>
      <c r="N31" s="241">
        <v>2</v>
      </c>
      <c r="Q31" s="174">
        <f t="shared" si="2"/>
        <v>0</v>
      </c>
      <c r="R31" s="174">
        <f t="shared" si="3"/>
        <v>0</v>
      </c>
      <c r="S31" s="174">
        <f t="shared" si="4"/>
        <v>0</v>
      </c>
      <c r="T31" s="174">
        <f t="shared" si="5"/>
        <v>0</v>
      </c>
      <c r="U31" s="174">
        <f t="shared" si="6"/>
        <v>0</v>
      </c>
      <c r="V31" s="174">
        <f t="shared" si="7"/>
        <v>0</v>
      </c>
      <c r="W31" s="174">
        <f t="shared" si="8"/>
        <v>0</v>
      </c>
    </row>
    <row r="32" spans="1:23" s="174" customFormat="1" ht="17.25" customHeight="1">
      <c r="A32" s="221" t="s">
        <v>49</v>
      </c>
      <c r="B32" s="31">
        <v>17</v>
      </c>
      <c r="C32" s="241">
        <v>1267</v>
      </c>
      <c r="D32" s="241">
        <v>926</v>
      </c>
      <c r="E32" s="241">
        <v>341</v>
      </c>
      <c r="F32" s="241">
        <v>253</v>
      </c>
      <c r="G32" s="241">
        <v>176</v>
      </c>
      <c r="H32" s="241">
        <v>77</v>
      </c>
      <c r="I32" s="241">
        <v>965</v>
      </c>
      <c r="J32" s="241">
        <v>707</v>
      </c>
      <c r="K32" s="241">
        <v>258</v>
      </c>
      <c r="L32" s="241">
        <v>49</v>
      </c>
      <c r="M32" s="241">
        <v>43</v>
      </c>
      <c r="N32" s="241">
        <v>6</v>
      </c>
      <c r="Q32" s="174">
        <f t="shared" si="2"/>
        <v>0</v>
      </c>
      <c r="R32" s="174">
        <f t="shared" si="3"/>
        <v>0</v>
      </c>
      <c r="S32" s="174">
        <f t="shared" si="4"/>
        <v>0</v>
      </c>
      <c r="T32" s="174">
        <f t="shared" si="5"/>
        <v>0</v>
      </c>
      <c r="U32" s="174">
        <f t="shared" si="6"/>
        <v>0</v>
      </c>
      <c r="V32" s="174">
        <f t="shared" si="7"/>
        <v>0</v>
      </c>
      <c r="W32" s="174">
        <f t="shared" si="8"/>
        <v>0</v>
      </c>
    </row>
    <row r="33" spans="1:23" s="174" customFormat="1" ht="17.25" customHeight="1">
      <c r="A33" s="221" t="s">
        <v>50</v>
      </c>
      <c r="B33" s="31">
        <v>18</v>
      </c>
      <c r="C33" s="241">
        <v>1216</v>
      </c>
      <c r="D33" s="241">
        <v>811</v>
      </c>
      <c r="E33" s="241">
        <v>405</v>
      </c>
      <c r="F33" s="241">
        <v>152</v>
      </c>
      <c r="G33" s="241">
        <v>115</v>
      </c>
      <c r="H33" s="241">
        <v>37</v>
      </c>
      <c r="I33" s="241">
        <v>1040</v>
      </c>
      <c r="J33" s="241">
        <v>677</v>
      </c>
      <c r="K33" s="241">
        <v>363</v>
      </c>
      <c r="L33" s="241">
        <v>24</v>
      </c>
      <c r="M33" s="241">
        <v>19</v>
      </c>
      <c r="N33" s="241">
        <v>5</v>
      </c>
      <c r="Q33" s="174">
        <f t="shared" si="2"/>
        <v>0</v>
      </c>
      <c r="R33" s="174">
        <f t="shared" si="3"/>
        <v>0</v>
      </c>
      <c r="S33" s="174">
        <f t="shared" si="4"/>
        <v>0</v>
      </c>
      <c r="T33" s="174">
        <f t="shared" si="5"/>
        <v>0</v>
      </c>
      <c r="U33" s="174">
        <f t="shared" si="6"/>
        <v>0</v>
      </c>
      <c r="V33" s="174">
        <f t="shared" si="7"/>
        <v>0</v>
      </c>
      <c r="W33" s="174">
        <f t="shared" si="8"/>
        <v>0</v>
      </c>
    </row>
    <row r="34" spans="1:23" s="174" customFormat="1" ht="17.25" customHeight="1">
      <c r="A34" s="221" t="s">
        <v>51</v>
      </c>
      <c r="B34" s="31">
        <v>19</v>
      </c>
      <c r="C34" s="241">
        <v>979</v>
      </c>
      <c r="D34" s="241">
        <v>611</v>
      </c>
      <c r="E34" s="241">
        <v>368</v>
      </c>
      <c r="F34" s="241">
        <v>119</v>
      </c>
      <c r="G34" s="241">
        <v>71</v>
      </c>
      <c r="H34" s="241">
        <v>48</v>
      </c>
      <c r="I34" s="241">
        <v>825</v>
      </c>
      <c r="J34" s="241">
        <v>513</v>
      </c>
      <c r="K34" s="241">
        <v>312</v>
      </c>
      <c r="L34" s="241">
        <v>35</v>
      </c>
      <c r="M34" s="241">
        <v>27</v>
      </c>
      <c r="N34" s="241">
        <v>8</v>
      </c>
      <c r="Q34" s="174">
        <f t="shared" si="2"/>
        <v>0</v>
      </c>
      <c r="R34" s="174">
        <f t="shared" si="3"/>
        <v>0</v>
      </c>
      <c r="S34" s="174">
        <f t="shared" si="4"/>
        <v>0</v>
      </c>
      <c r="T34" s="174">
        <f t="shared" si="5"/>
        <v>0</v>
      </c>
      <c r="U34" s="174">
        <f t="shared" si="6"/>
        <v>0</v>
      </c>
      <c r="V34" s="174">
        <f t="shared" si="7"/>
        <v>0</v>
      </c>
      <c r="W34" s="174">
        <f t="shared" si="8"/>
        <v>0</v>
      </c>
    </row>
    <row r="35" spans="1:23" s="174" customFormat="1" ht="17.25" customHeight="1">
      <c r="A35" s="221" t="s">
        <v>52</v>
      </c>
      <c r="B35" s="31">
        <v>20</v>
      </c>
      <c r="C35" s="241">
        <v>999</v>
      </c>
      <c r="D35" s="241">
        <v>628</v>
      </c>
      <c r="E35" s="241">
        <v>371</v>
      </c>
      <c r="F35" s="241">
        <v>88</v>
      </c>
      <c r="G35" s="241">
        <v>38</v>
      </c>
      <c r="H35" s="241">
        <v>50</v>
      </c>
      <c r="I35" s="241">
        <v>894</v>
      </c>
      <c r="J35" s="241">
        <v>579</v>
      </c>
      <c r="K35" s="241">
        <v>315</v>
      </c>
      <c r="L35" s="241">
        <v>17</v>
      </c>
      <c r="M35" s="241">
        <v>11</v>
      </c>
      <c r="N35" s="241">
        <v>6</v>
      </c>
      <c r="Q35" s="174">
        <f t="shared" si="2"/>
        <v>0</v>
      </c>
      <c r="R35" s="174">
        <f t="shared" si="3"/>
        <v>0</v>
      </c>
      <c r="S35" s="174">
        <f t="shared" si="4"/>
        <v>0</v>
      </c>
      <c r="T35" s="174">
        <f t="shared" si="5"/>
        <v>0</v>
      </c>
      <c r="U35" s="174">
        <f t="shared" si="6"/>
        <v>0</v>
      </c>
      <c r="V35" s="174">
        <f t="shared" si="7"/>
        <v>0</v>
      </c>
      <c r="W35" s="174">
        <f t="shared" si="8"/>
        <v>0</v>
      </c>
    </row>
    <row r="36" spans="1:23" s="174" customFormat="1" ht="17.25" customHeight="1">
      <c r="A36" s="221" t="s">
        <v>53</v>
      </c>
      <c r="B36" s="31">
        <v>21</v>
      </c>
      <c r="C36" s="241">
        <v>1694</v>
      </c>
      <c r="D36" s="241">
        <v>1154</v>
      </c>
      <c r="E36" s="241">
        <v>540</v>
      </c>
      <c r="F36" s="241">
        <v>267</v>
      </c>
      <c r="G36" s="241">
        <v>186</v>
      </c>
      <c r="H36" s="241">
        <v>81</v>
      </c>
      <c r="I36" s="241">
        <v>1384</v>
      </c>
      <c r="J36" s="241">
        <v>932</v>
      </c>
      <c r="K36" s="241">
        <v>452</v>
      </c>
      <c r="L36" s="241">
        <v>43</v>
      </c>
      <c r="M36" s="241">
        <v>36</v>
      </c>
      <c r="N36" s="241">
        <v>7</v>
      </c>
      <c r="Q36" s="174">
        <f t="shared" si="2"/>
        <v>0</v>
      </c>
      <c r="R36" s="174">
        <f t="shared" si="3"/>
        <v>0</v>
      </c>
      <c r="S36" s="174">
        <f t="shared" si="4"/>
        <v>0</v>
      </c>
      <c r="T36" s="174">
        <f t="shared" si="5"/>
        <v>0</v>
      </c>
      <c r="U36" s="174">
        <f t="shared" si="6"/>
        <v>0</v>
      </c>
      <c r="V36" s="174">
        <f t="shared" si="7"/>
        <v>0</v>
      </c>
      <c r="W36" s="174">
        <f t="shared" si="8"/>
        <v>0</v>
      </c>
    </row>
    <row r="37" spans="1:23" s="174" customFormat="1" ht="17.25" customHeight="1">
      <c r="A37" s="221" t="s">
        <v>54</v>
      </c>
      <c r="B37" s="31">
        <v>22</v>
      </c>
      <c r="C37" s="241">
        <v>1667</v>
      </c>
      <c r="D37" s="241">
        <v>1184</v>
      </c>
      <c r="E37" s="241">
        <v>483</v>
      </c>
      <c r="F37" s="241">
        <v>138</v>
      </c>
      <c r="G37" s="241">
        <v>106</v>
      </c>
      <c r="H37" s="241">
        <v>32</v>
      </c>
      <c r="I37" s="241">
        <v>1482</v>
      </c>
      <c r="J37" s="241">
        <v>1039</v>
      </c>
      <c r="K37" s="241">
        <v>443</v>
      </c>
      <c r="L37" s="241">
        <v>47</v>
      </c>
      <c r="M37" s="241">
        <v>39</v>
      </c>
      <c r="N37" s="241">
        <v>8</v>
      </c>
      <c r="Q37" s="174">
        <f t="shared" si="2"/>
        <v>0</v>
      </c>
      <c r="R37" s="174">
        <f t="shared" si="3"/>
        <v>0</v>
      </c>
      <c r="S37" s="174">
        <f t="shared" si="4"/>
        <v>0</v>
      </c>
      <c r="T37" s="174">
        <f t="shared" si="5"/>
        <v>0</v>
      </c>
      <c r="U37" s="174">
        <f t="shared" si="6"/>
        <v>0</v>
      </c>
      <c r="V37" s="174">
        <f t="shared" si="7"/>
        <v>0</v>
      </c>
      <c r="W37" s="174">
        <f t="shared" si="8"/>
        <v>0</v>
      </c>
    </row>
    <row r="38" spans="1:23" s="174" customFormat="1" ht="17.25" customHeight="1">
      <c r="A38" s="270" t="s">
        <v>55</v>
      </c>
      <c r="B38" s="31">
        <v>23</v>
      </c>
      <c r="C38" s="373">
        <v>3575</v>
      </c>
      <c r="D38" s="373">
        <v>2396</v>
      </c>
      <c r="E38" s="373">
        <v>1179</v>
      </c>
      <c r="F38" s="373">
        <v>368</v>
      </c>
      <c r="G38" s="373">
        <v>225</v>
      </c>
      <c r="H38" s="373">
        <v>143</v>
      </c>
      <c r="I38" s="373">
        <v>3032</v>
      </c>
      <c r="J38" s="373">
        <v>2037</v>
      </c>
      <c r="K38" s="373">
        <v>995</v>
      </c>
      <c r="L38" s="373">
        <v>175</v>
      </c>
      <c r="M38" s="373">
        <v>134</v>
      </c>
      <c r="N38" s="373">
        <v>41</v>
      </c>
      <c r="Q38" s="174">
        <f t="shared" si="2"/>
        <v>0</v>
      </c>
      <c r="R38" s="174">
        <f t="shared" si="3"/>
        <v>0</v>
      </c>
      <c r="S38" s="174">
        <f t="shared" si="4"/>
        <v>0</v>
      </c>
      <c r="T38" s="174">
        <f t="shared" si="5"/>
        <v>0</v>
      </c>
      <c r="U38" s="174">
        <f t="shared" si="6"/>
        <v>0</v>
      </c>
      <c r="V38" s="174">
        <f t="shared" si="7"/>
        <v>0</v>
      </c>
      <c r="W38" s="174">
        <f t="shared" si="8"/>
        <v>0</v>
      </c>
    </row>
    <row r="39" spans="1:23" s="174" customFormat="1" ht="17.25" customHeight="1">
      <c r="A39" s="221" t="s">
        <v>56</v>
      </c>
      <c r="B39" s="31">
        <v>24</v>
      </c>
      <c r="C39" s="241">
        <v>1463</v>
      </c>
      <c r="D39" s="241">
        <v>982</v>
      </c>
      <c r="E39" s="241">
        <v>481</v>
      </c>
      <c r="F39" s="241">
        <v>193</v>
      </c>
      <c r="G39" s="241">
        <v>105</v>
      </c>
      <c r="H39" s="241">
        <v>88</v>
      </c>
      <c r="I39" s="241">
        <v>1179</v>
      </c>
      <c r="J39" s="241">
        <v>809</v>
      </c>
      <c r="K39" s="241">
        <v>370</v>
      </c>
      <c r="L39" s="241">
        <v>91</v>
      </c>
      <c r="M39" s="241">
        <v>68</v>
      </c>
      <c r="N39" s="241">
        <v>23</v>
      </c>
      <c r="Q39" s="174">
        <f t="shared" si="2"/>
        <v>0</v>
      </c>
      <c r="R39" s="174">
        <f t="shared" si="3"/>
        <v>0</v>
      </c>
      <c r="S39" s="174">
        <f t="shared" si="4"/>
        <v>0</v>
      </c>
      <c r="T39" s="174">
        <f t="shared" si="5"/>
        <v>0</v>
      </c>
      <c r="U39" s="174">
        <f t="shared" si="6"/>
        <v>0</v>
      </c>
      <c r="V39" s="174">
        <f t="shared" si="7"/>
        <v>0</v>
      </c>
      <c r="W39" s="174">
        <f t="shared" si="8"/>
        <v>0</v>
      </c>
    </row>
    <row r="40" spans="1:23" s="174" customFormat="1" ht="17.25" customHeight="1">
      <c r="A40" s="221" t="s">
        <v>57</v>
      </c>
      <c r="B40" s="31">
        <v>25</v>
      </c>
      <c r="C40" s="241">
        <v>902</v>
      </c>
      <c r="D40" s="241">
        <v>599</v>
      </c>
      <c r="E40" s="241">
        <v>303</v>
      </c>
      <c r="F40" s="241">
        <v>64</v>
      </c>
      <c r="G40" s="241">
        <v>42</v>
      </c>
      <c r="H40" s="241">
        <v>22</v>
      </c>
      <c r="I40" s="241">
        <v>800</v>
      </c>
      <c r="J40" s="241">
        <v>524</v>
      </c>
      <c r="K40" s="241">
        <v>276</v>
      </c>
      <c r="L40" s="241">
        <v>38</v>
      </c>
      <c r="M40" s="241">
        <v>33</v>
      </c>
      <c r="N40" s="241">
        <v>5</v>
      </c>
      <c r="Q40" s="174">
        <f t="shared" si="2"/>
        <v>0</v>
      </c>
      <c r="R40" s="174">
        <f t="shared" si="3"/>
        <v>0</v>
      </c>
      <c r="S40" s="174">
        <f t="shared" si="4"/>
        <v>0</v>
      </c>
      <c r="T40" s="174">
        <f t="shared" si="5"/>
        <v>0</v>
      </c>
      <c r="U40" s="174">
        <f t="shared" si="6"/>
        <v>0</v>
      </c>
      <c r="V40" s="174">
        <f t="shared" si="7"/>
        <v>0</v>
      </c>
      <c r="W40" s="174">
        <f t="shared" si="8"/>
        <v>0</v>
      </c>
    </row>
    <row r="41" spans="1:23" s="174" customFormat="1" ht="17.25" customHeight="1">
      <c r="A41" s="221" t="s">
        <v>58</v>
      </c>
      <c r="B41" s="31">
        <v>26</v>
      </c>
      <c r="C41" s="241">
        <v>1210</v>
      </c>
      <c r="D41" s="241">
        <v>815</v>
      </c>
      <c r="E41" s="241">
        <v>395</v>
      </c>
      <c r="F41" s="241">
        <v>111</v>
      </c>
      <c r="G41" s="241">
        <v>78</v>
      </c>
      <c r="H41" s="241">
        <v>33</v>
      </c>
      <c r="I41" s="241">
        <v>1053</v>
      </c>
      <c r="J41" s="241">
        <v>704</v>
      </c>
      <c r="K41" s="241">
        <v>349</v>
      </c>
      <c r="L41" s="241">
        <v>46</v>
      </c>
      <c r="M41" s="241">
        <v>33</v>
      </c>
      <c r="N41" s="241">
        <v>13</v>
      </c>
      <c r="Q41" s="174">
        <f t="shared" si="2"/>
        <v>0</v>
      </c>
      <c r="R41" s="174">
        <f t="shared" si="3"/>
        <v>0</v>
      </c>
      <c r="S41" s="174">
        <f t="shared" si="4"/>
        <v>0</v>
      </c>
      <c r="T41" s="174">
        <f t="shared" si="5"/>
        <v>0</v>
      </c>
      <c r="U41" s="174">
        <f t="shared" si="6"/>
        <v>0</v>
      </c>
      <c r="V41" s="174">
        <f t="shared" si="7"/>
        <v>0</v>
      </c>
      <c r="W41" s="174">
        <f t="shared" si="8"/>
        <v>0</v>
      </c>
    </row>
    <row r="42" spans="1:23" s="174" customFormat="1" ht="17.25" customHeight="1">
      <c r="A42" s="270" t="s">
        <v>59</v>
      </c>
      <c r="B42" s="31">
        <v>27</v>
      </c>
      <c r="C42" s="373">
        <v>13863</v>
      </c>
      <c r="D42" s="373">
        <v>9141</v>
      </c>
      <c r="E42" s="373">
        <v>4722</v>
      </c>
      <c r="F42" s="373">
        <v>1445</v>
      </c>
      <c r="G42" s="373">
        <v>985</v>
      </c>
      <c r="H42" s="373">
        <v>460</v>
      </c>
      <c r="I42" s="373">
        <v>11950</v>
      </c>
      <c r="J42" s="373">
        <v>7778</v>
      </c>
      <c r="K42" s="373">
        <v>4172</v>
      </c>
      <c r="L42" s="373">
        <v>468</v>
      </c>
      <c r="M42" s="373">
        <v>378</v>
      </c>
      <c r="N42" s="373">
        <v>90</v>
      </c>
      <c r="Q42" s="174">
        <f t="shared" si="2"/>
        <v>0</v>
      </c>
      <c r="R42" s="174">
        <f t="shared" si="3"/>
        <v>0</v>
      </c>
      <c r="S42" s="174">
        <f t="shared" si="4"/>
        <v>0</v>
      </c>
      <c r="T42" s="174">
        <f t="shared" si="5"/>
        <v>0</v>
      </c>
      <c r="U42" s="174">
        <f t="shared" si="6"/>
        <v>0</v>
      </c>
      <c r="V42" s="174">
        <f t="shared" si="7"/>
        <v>0</v>
      </c>
      <c r="W42" s="174">
        <f t="shared" si="8"/>
        <v>0</v>
      </c>
    </row>
    <row r="43" spans="1:23" s="174" customFormat="1" ht="17.25" customHeight="1">
      <c r="A43" s="271" t="s">
        <v>60</v>
      </c>
      <c r="B43" s="31">
        <v>28</v>
      </c>
      <c r="C43" s="241">
        <v>563</v>
      </c>
      <c r="D43" s="241">
        <v>381</v>
      </c>
      <c r="E43" s="241">
        <v>182</v>
      </c>
      <c r="F43" s="241">
        <v>37</v>
      </c>
      <c r="G43" s="241">
        <v>26</v>
      </c>
      <c r="H43" s="241">
        <v>11</v>
      </c>
      <c r="I43" s="241">
        <v>499</v>
      </c>
      <c r="J43" s="241">
        <v>341</v>
      </c>
      <c r="K43" s="241">
        <v>158</v>
      </c>
      <c r="L43" s="241">
        <v>27</v>
      </c>
      <c r="M43" s="241">
        <v>14</v>
      </c>
      <c r="N43" s="241">
        <v>13</v>
      </c>
      <c r="Q43" s="174">
        <f t="shared" si="2"/>
        <v>0</v>
      </c>
      <c r="R43" s="174">
        <f t="shared" si="3"/>
        <v>0</v>
      </c>
      <c r="S43" s="174">
        <f t="shared" si="4"/>
        <v>0</v>
      </c>
      <c r="T43" s="174">
        <f t="shared" si="5"/>
        <v>0</v>
      </c>
      <c r="U43" s="174">
        <f t="shared" si="6"/>
        <v>0</v>
      </c>
      <c r="V43" s="174">
        <f t="shared" si="7"/>
        <v>0</v>
      </c>
      <c r="W43" s="174">
        <f t="shared" si="8"/>
        <v>0</v>
      </c>
    </row>
    <row r="44" spans="1:23" s="174" customFormat="1" ht="17.25" customHeight="1">
      <c r="A44" s="271" t="s">
        <v>61</v>
      </c>
      <c r="B44" s="31">
        <v>29</v>
      </c>
      <c r="C44" s="241">
        <v>135</v>
      </c>
      <c r="D44" s="241">
        <v>85</v>
      </c>
      <c r="E44" s="241">
        <v>50</v>
      </c>
      <c r="F44" s="241">
        <v>14</v>
      </c>
      <c r="G44" s="241">
        <v>11</v>
      </c>
      <c r="H44" s="241">
        <v>3</v>
      </c>
      <c r="I44" s="241">
        <v>117</v>
      </c>
      <c r="J44" s="241">
        <v>74</v>
      </c>
      <c r="K44" s="241">
        <v>43</v>
      </c>
      <c r="L44" s="241">
        <v>4</v>
      </c>
      <c r="M44" s="241">
        <v>0</v>
      </c>
      <c r="N44" s="241">
        <v>4</v>
      </c>
      <c r="Q44" s="174">
        <f t="shared" si="2"/>
        <v>0</v>
      </c>
      <c r="R44" s="174">
        <f t="shared" si="3"/>
        <v>0</v>
      </c>
      <c r="S44" s="174">
        <f t="shared" si="4"/>
        <v>0</v>
      </c>
      <c r="T44" s="174">
        <f t="shared" si="5"/>
        <v>0</v>
      </c>
      <c r="U44" s="174">
        <f t="shared" si="6"/>
        <v>0</v>
      </c>
      <c r="V44" s="174">
        <f t="shared" si="7"/>
        <v>0</v>
      </c>
      <c r="W44" s="174">
        <f t="shared" si="8"/>
        <v>0</v>
      </c>
    </row>
    <row r="45" spans="1:23" s="174" customFormat="1" ht="17.25" customHeight="1">
      <c r="A45" s="271" t="s">
        <v>62</v>
      </c>
      <c r="B45" s="31">
        <v>30</v>
      </c>
      <c r="C45" s="241">
        <v>1624</v>
      </c>
      <c r="D45" s="241">
        <v>1028</v>
      </c>
      <c r="E45" s="241">
        <v>596</v>
      </c>
      <c r="F45" s="241">
        <v>240</v>
      </c>
      <c r="G45" s="241">
        <v>153</v>
      </c>
      <c r="H45" s="241">
        <v>87</v>
      </c>
      <c r="I45" s="241">
        <v>1318</v>
      </c>
      <c r="J45" s="241">
        <v>821</v>
      </c>
      <c r="K45" s="241">
        <v>497</v>
      </c>
      <c r="L45" s="241">
        <v>66</v>
      </c>
      <c r="M45" s="241">
        <v>54</v>
      </c>
      <c r="N45" s="241">
        <v>12</v>
      </c>
      <c r="Q45" s="174">
        <f t="shared" si="2"/>
        <v>0</v>
      </c>
      <c r="R45" s="174">
        <f t="shared" si="3"/>
        <v>0</v>
      </c>
      <c r="S45" s="174">
        <f t="shared" si="4"/>
        <v>0</v>
      </c>
      <c r="T45" s="174">
        <f t="shared" si="5"/>
        <v>0</v>
      </c>
      <c r="U45" s="174">
        <f t="shared" si="6"/>
        <v>0</v>
      </c>
      <c r="V45" s="174">
        <f t="shared" si="7"/>
        <v>0</v>
      </c>
      <c r="W45" s="174">
        <f t="shared" si="8"/>
        <v>0</v>
      </c>
    </row>
    <row r="46" spans="1:23" s="174" customFormat="1" ht="17.25" customHeight="1">
      <c r="A46" s="271" t="s">
        <v>63</v>
      </c>
      <c r="B46" s="31">
        <v>31</v>
      </c>
      <c r="C46" s="241">
        <v>2840</v>
      </c>
      <c r="D46" s="241">
        <v>1880</v>
      </c>
      <c r="E46" s="241">
        <v>960</v>
      </c>
      <c r="F46" s="241">
        <v>309</v>
      </c>
      <c r="G46" s="241">
        <v>202</v>
      </c>
      <c r="H46" s="241">
        <v>107</v>
      </c>
      <c r="I46" s="241">
        <v>2444</v>
      </c>
      <c r="J46" s="241">
        <v>1606</v>
      </c>
      <c r="K46" s="241">
        <v>838</v>
      </c>
      <c r="L46" s="241">
        <v>87</v>
      </c>
      <c r="M46" s="241">
        <v>72</v>
      </c>
      <c r="N46" s="241">
        <v>15</v>
      </c>
      <c r="Q46" s="174">
        <f t="shared" si="2"/>
        <v>0</v>
      </c>
      <c r="R46" s="174">
        <f t="shared" si="3"/>
        <v>0</v>
      </c>
      <c r="S46" s="174">
        <f t="shared" si="4"/>
        <v>0</v>
      </c>
      <c r="T46" s="174">
        <f t="shared" si="5"/>
        <v>0</v>
      </c>
      <c r="U46" s="174">
        <f t="shared" si="6"/>
        <v>0</v>
      </c>
      <c r="V46" s="174">
        <f t="shared" si="7"/>
        <v>0</v>
      </c>
      <c r="W46" s="174">
        <f t="shared" si="8"/>
        <v>0</v>
      </c>
    </row>
    <row r="47" spans="1:23" s="174" customFormat="1" ht="17.25" customHeight="1">
      <c r="A47" s="271" t="s">
        <v>64</v>
      </c>
      <c r="B47" s="31">
        <v>32</v>
      </c>
      <c r="C47" s="241">
        <v>905</v>
      </c>
      <c r="D47" s="241">
        <v>675</v>
      </c>
      <c r="E47" s="241">
        <v>230</v>
      </c>
      <c r="F47" s="241">
        <v>55</v>
      </c>
      <c r="G47" s="241">
        <v>37</v>
      </c>
      <c r="H47" s="241">
        <v>18</v>
      </c>
      <c r="I47" s="241">
        <v>828</v>
      </c>
      <c r="J47" s="241">
        <v>620</v>
      </c>
      <c r="K47" s="241">
        <v>208</v>
      </c>
      <c r="L47" s="241">
        <v>22</v>
      </c>
      <c r="M47" s="241">
        <v>18</v>
      </c>
      <c r="N47" s="241">
        <v>4</v>
      </c>
      <c r="Q47" s="174">
        <f t="shared" si="2"/>
        <v>0</v>
      </c>
      <c r="R47" s="174">
        <f t="shared" si="3"/>
        <v>0</v>
      </c>
      <c r="S47" s="174">
        <f t="shared" si="4"/>
        <v>0</v>
      </c>
      <c r="T47" s="174">
        <f t="shared" si="5"/>
        <v>0</v>
      </c>
      <c r="U47" s="174">
        <f t="shared" si="6"/>
        <v>0</v>
      </c>
      <c r="V47" s="174">
        <f t="shared" si="7"/>
        <v>0</v>
      </c>
      <c r="W47" s="174">
        <f t="shared" si="8"/>
        <v>0</v>
      </c>
    </row>
    <row r="48" spans="1:23" s="174" customFormat="1" ht="17.25" customHeight="1">
      <c r="A48" s="271" t="s">
        <v>65</v>
      </c>
      <c r="B48" s="31">
        <v>33</v>
      </c>
      <c r="C48" s="241">
        <v>4041</v>
      </c>
      <c r="D48" s="241">
        <v>2731</v>
      </c>
      <c r="E48" s="241">
        <v>1310</v>
      </c>
      <c r="F48" s="241">
        <v>318</v>
      </c>
      <c r="G48" s="241">
        <v>235</v>
      </c>
      <c r="H48" s="241">
        <v>83</v>
      </c>
      <c r="I48" s="241">
        <v>3613</v>
      </c>
      <c r="J48" s="241">
        <v>2397</v>
      </c>
      <c r="K48" s="241">
        <v>1216</v>
      </c>
      <c r="L48" s="241">
        <v>110</v>
      </c>
      <c r="M48" s="241">
        <v>99</v>
      </c>
      <c r="N48" s="241">
        <v>11</v>
      </c>
      <c r="Q48" s="174">
        <f t="shared" si="2"/>
        <v>0</v>
      </c>
      <c r="R48" s="174">
        <f t="shared" si="3"/>
        <v>0</v>
      </c>
      <c r="S48" s="174">
        <f t="shared" si="4"/>
        <v>0</v>
      </c>
      <c r="T48" s="174">
        <f t="shared" si="5"/>
        <v>0</v>
      </c>
      <c r="U48" s="174">
        <f t="shared" si="6"/>
        <v>0</v>
      </c>
      <c r="V48" s="174">
        <f t="shared" si="7"/>
        <v>0</v>
      </c>
      <c r="W48" s="174">
        <f t="shared" si="8"/>
        <v>0</v>
      </c>
    </row>
    <row r="49" spans="1:23" s="174" customFormat="1" ht="17.25" customHeight="1">
      <c r="A49" s="271" t="s">
        <v>66</v>
      </c>
      <c r="B49" s="31">
        <v>34</v>
      </c>
      <c r="C49" s="241">
        <v>1097</v>
      </c>
      <c r="D49" s="241">
        <v>671</v>
      </c>
      <c r="E49" s="241">
        <v>426</v>
      </c>
      <c r="F49" s="241">
        <v>144</v>
      </c>
      <c r="G49" s="241">
        <v>92</v>
      </c>
      <c r="H49" s="241">
        <v>52</v>
      </c>
      <c r="I49" s="241">
        <v>890</v>
      </c>
      <c r="J49" s="241">
        <v>525</v>
      </c>
      <c r="K49" s="241">
        <v>365</v>
      </c>
      <c r="L49" s="241">
        <v>63</v>
      </c>
      <c r="M49" s="241">
        <v>54</v>
      </c>
      <c r="N49" s="241">
        <v>9</v>
      </c>
      <c r="Q49" s="174">
        <f t="shared" si="2"/>
        <v>0</v>
      </c>
      <c r="R49" s="174">
        <f t="shared" si="3"/>
        <v>0</v>
      </c>
      <c r="S49" s="174">
        <f t="shared" si="4"/>
        <v>0</v>
      </c>
      <c r="T49" s="174">
        <f t="shared" si="5"/>
        <v>0</v>
      </c>
      <c r="U49" s="174">
        <f t="shared" si="6"/>
        <v>0</v>
      </c>
      <c r="V49" s="174">
        <f t="shared" si="7"/>
        <v>0</v>
      </c>
      <c r="W49" s="174">
        <f t="shared" si="8"/>
        <v>0</v>
      </c>
    </row>
    <row r="50" spans="1:23" s="174" customFormat="1" ht="17.25" customHeight="1">
      <c r="A50" s="271" t="s">
        <v>67</v>
      </c>
      <c r="B50" s="31">
        <v>35</v>
      </c>
      <c r="C50" s="241">
        <v>1344</v>
      </c>
      <c r="D50" s="241">
        <v>855</v>
      </c>
      <c r="E50" s="241">
        <v>489</v>
      </c>
      <c r="F50" s="241">
        <v>144</v>
      </c>
      <c r="G50" s="241">
        <v>101</v>
      </c>
      <c r="H50" s="241">
        <v>43</v>
      </c>
      <c r="I50" s="241">
        <v>1155</v>
      </c>
      <c r="J50" s="241">
        <v>720</v>
      </c>
      <c r="K50" s="241">
        <v>435</v>
      </c>
      <c r="L50" s="241">
        <v>45</v>
      </c>
      <c r="M50" s="241">
        <v>34</v>
      </c>
      <c r="N50" s="241">
        <v>11</v>
      </c>
      <c r="Q50" s="174">
        <f t="shared" si="2"/>
        <v>0</v>
      </c>
      <c r="R50" s="174">
        <f t="shared" si="3"/>
        <v>0</v>
      </c>
      <c r="S50" s="174">
        <f t="shared" si="4"/>
        <v>0</v>
      </c>
      <c r="T50" s="174">
        <f t="shared" si="5"/>
        <v>0</v>
      </c>
      <c r="U50" s="174">
        <f t="shared" si="6"/>
        <v>0</v>
      </c>
      <c r="V50" s="174">
        <f t="shared" si="7"/>
        <v>0</v>
      </c>
      <c r="W50" s="174">
        <f t="shared" si="8"/>
        <v>0</v>
      </c>
    </row>
    <row r="51" spans="1:23" s="174" customFormat="1" ht="17.25" customHeight="1">
      <c r="A51" s="271" t="s">
        <v>68</v>
      </c>
      <c r="B51" s="31">
        <v>36</v>
      </c>
      <c r="C51" s="241">
        <v>1314</v>
      </c>
      <c r="D51" s="241">
        <v>835</v>
      </c>
      <c r="E51" s="241">
        <v>479</v>
      </c>
      <c r="F51" s="241">
        <v>184</v>
      </c>
      <c r="G51" s="241">
        <v>128</v>
      </c>
      <c r="H51" s="241">
        <v>56</v>
      </c>
      <c r="I51" s="241">
        <v>1086</v>
      </c>
      <c r="J51" s="241">
        <v>674</v>
      </c>
      <c r="K51" s="241">
        <v>412</v>
      </c>
      <c r="L51" s="241">
        <v>44</v>
      </c>
      <c r="M51" s="241">
        <v>33</v>
      </c>
      <c r="N51" s="241">
        <v>11</v>
      </c>
      <c r="Q51" s="174">
        <f t="shared" si="2"/>
        <v>0</v>
      </c>
      <c r="R51" s="174">
        <f t="shared" si="3"/>
        <v>0</v>
      </c>
      <c r="S51" s="174">
        <f t="shared" si="4"/>
        <v>0</v>
      </c>
      <c r="T51" s="174">
        <f t="shared" si="5"/>
        <v>0</v>
      </c>
      <c r="U51" s="174">
        <f t="shared" si="6"/>
        <v>0</v>
      </c>
      <c r="V51" s="174">
        <f t="shared" si="7"/>
        <v>0</v>
      </c>
      <c r="W51" s="174">
        <f t="shared" si="8"/>
        <v>0</v>
      </c>
    </row>
    <row r="52" spans="1:23" s="174" customFormat="1" ht="17.25" customHeight="1">
      <c r="A52" s="371" t="s">
        <v>135</v>
      </c>
      <c r="B52" s="31">
        <v>37</v>
      </c>
      <c r="C52" s="373">
        <v>4</v>
      </c>
      <c r="D52" s="373">
        <v>1</v>
      </c>
      <c r="E52" s="373">
        <v>3</v>
      </c>
      <c r="F52" s="373">
        <v>2</v>
      </c>
      <c r="G52" s="373">
        <v>0</v>
      </c>
      <c r="H52" s="373">
        <v>2</v>
      </c>
      <c r="I52" s="373">
        <v>2</v>
      </c>
      <c r="J52" s="373">
        <v>1</v>
      </c>
      <c r="K52" s="373">
        <v>1</v>
      </c>
      <c r="L52" s="373">
        <v>0</v>
      </c>
      <c r="M52" s="373">
        <v>0</v>
      </c>
      <c r="N52" s="373">
        <v>0</v>
      </c>
      <c r="Q52" s="174">
        <f t="shared" si="2"/>
        <v>0</v>
      </c>
      <c r="R52" s="174">
        <f t="shared" si="3"/>
        <v>0</v>
      </c>
      <c r="S52" s="174">
        <f t="shared" si="4"/>
        <v>0</v>
      </c>
      <c r="T52" s="174">
        <f t="shared" si="5"/>
        <v>0</v>
      </c>
      <c r="U52" s="174">
        <f t="shared" si="6"/>
        <v>0</v>
      </c>
      <c r="V52" s="174">
        <f t="shared" si="7"/>
        <v>0</v>
      </c>
      <c r="W52" s="174">
        <f t="shared" si="8"/>
        <v>0</v>
      </c>
    </row>
    <row r="53" spans="1:23" s="174" customFormat="1" ht="17.25" customHeight="1">
      <c r="A53" s="372" t="s">
        <v>109</v>
      </c>
      <c r="B53" s="347">
        <v>38</v>
      </c>
      <c r="C53" s="374">
        <v>29248</v>
      </c>
      <c r="D53" s="374">
        <v>19887</v>
      </c>
      <c r="E53" s="374">
        <v>9361</v>
      </c>
      <c r="F53" s="374">
        <v>3505</v>
      </c>
      <c r="G53" s="374">
        <v>2350</v>
      </c>
      <c r="H53" s="374">
        <v>1155</v>
      </c>
      <c r="I53" s="374">
        <v>24271</v>
      </c>
      <c r="J53" s="374">
        <v>16412</v>
      </c>
      <c r="K53" s="374">
        <v>7859</v>
      </c>
      <c r="L53" s="374">
        <v>1472</v>
      </c>
      <c r="M53" s="374">
        <v>1125</v>
      </c>
      <c r="N53" s="374">
        <v>347</v>
      </c>
      <c r="Q53" s="174">
        <f t="shared" si="2"/>
        <v>0</v>
      </c>
      <c r="R53" s="174">
        <f t="shared" si="3"/>
        <v>0</v>
      </c>
      <c r="S53" s="174">
        <f t="shared" si="4"/>
        <v>0</v>
      </c>
      <c r="T53" s="174">
        <f t="shared" si="5"/>
        <v>0</v>
      </c>
      <c r="U53" s="174">
        <f t="shared" si="6"/>
        <v>0</v>
      </c>
      <c r="V53" s="174">
        <f t="shared" si="7"/>
        <v>0</v>
      </c>
      <c r="W53" s="174">
        <f t="shared" si="8"/>
        <v>0</v>
      </c>
    </row>
    <row r="54" spans="1:23" s="174" customFormat="1" ht="17.25" customHeight="1">
      <c r="A54" s="372" t="s">
        <v>19</v>
      </c>
      <c r="B54" s="347">
        <v>39</v>
      </c>
      <c r="C54" s="374">
        <v>11658</v>
      </c>
      <c r="D54" s="374">
        <v>6628</v>
      </c>
      <c r="E54" s="374">
        <v>5030</v>
      </c>
      <c r="F54" s="374">
        <v>1162</v>
      </c>
      <c r="G54" s="374">
        <v>776</v>
      </c>
      <c r="H54" s="374">
        <v>386</v>
      </c>
      <c r="I54" s="374">
        <v>10476</v>
      </c>
      <c r="J54" s="374">
        <v>5852</v>
      </c>
      <c r="K54" s="374">
        <v>4624</v>
      </c>
      <c r="L54" s="374">
        <v>20</v>
      </c>
      <c r="M54" s="374">
        <v>0</v>
      </c>
      <c r="N54" s="374">
        <v>20</v>
      </c>
      <c r="Q54" s="174">
        <f t="shared" si="2"/>
        <v>0</v>
      </c>
      <c r="R54" s="174">
        <f t="shared" si="3"/>
        <v>0</v>
      </c>
      <c r="S54" s="174">
        <f t="shared" si="4"/>
        <v>0</v>
      </c>
      <c r="T54" s="174">
        <f t="shared" si="5"/>
        <v>0</v>
      </c>
      <c r="U54" s="174">
        <f t="shared" si="6"/>
        <v>0</v>
      </c>
      <c r="V54" s="174">
        <f t="shared" si="7"/>
        <v>0</v>
      </c>
      <c r="W54" s="174">
        <f t="shared" si="8"/>
        <v>0</v>
      </c>
    </row>
    <row r="55" spans="1:23" s="174" customFormat="1" ht="17.25" customHeight="1">
      <c r="A55" s="370"/>
      <c r="B55" s="49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</row>
    <row r="56" spans="1:23" s="174" customFormat="1" ht="16.5" customHeight="1">
      <c r="A56" s="272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</row>
    <row r="57" spans="1:23" s="80" customFormat="1" ht="19.5" customHeight="1">
      <c r="A57" s="15"/>
      <c r="B57" s="15"/>
      <c r="C57" s="52"/>
      <c r="D57" s="51"/>
      <c r="E57" s="59"/>
      <c r="F57" s="59"/>
      <c r="G57" s="15"/>
      <c r="H57" s="15"/>
      <c r="I57" s="15"/>
      <c r="J57" s="49"/>
      <c r="K57" s="49"/>
      <c r="L57" s="69"/>
      <c r="M57" s="69"/>
      <c r="N57" s="70"/>
      <c r="O57" s="70"/>
    </row>
    <row r="58" spans="1:23" s="80" customFormat="1" ht="19.5" customHeight="1">
      <c r="A58" s="2"/>
      <c r="B58" s="51"/>
      <c r="C58" s="52"/>
      <c r="D58" s="51"/>
      <c r="E58" s="50"/>
      <c r="F58" s="50"/>
      <c r="G58" s="51"/>
      <c r="H58" s="51"/>
      <c r="I58" s="51"/>
      <c r="J58" s="64"/>
      <c r="K58" s="64"/>
      <c r="L58" s="64"/>
      <c r="M58" s="64"/>
      <c r="N58" s="70"/>
      <c r="O58" s="70"/>
    </row>
    <row r="59" spans="1:23" s="80" customFormat="1" ht="19.5" customHeight="1">
      <c r="A59" s="51"/>
      <c r="B59" s="51"/>
      <c r="C59" s="50"/>
      <c r="D59" s="51"/>
      <c r="E59" s="59"/>
      <c r="F59" s="59"/>
      <c r="G59" s="51"/>
      <c r="H59" s="51"/>
      <c r="I59" s="51"/>
      <c r="J59" s="64"/>
      <c r="K59" s="64"/>
      <c r="L59" s="64"/>
      <c r="M59" s="64"/>
      <c r="N59" s="70"/>
      <c r="O59" s="70"/>
    </row>
    <row r="60" spans="1:23" s="80" customFormat="1" ht="14.25">
      <c r="A60" s="52"/>
      <c r="B60" s="52"/>
      <c r="C60" s="51"/>
      <c r="D60" s="316"/>
      <c r="E60" s="51"/>
      <c r="F60" s="51"/>
      <c r="G60" s="51"/>
      <c r="H60" s="51"/>
      <c r="I60" s="51"/>
      <c r="J60" s="64"/>
      <c r="K60" s="64"/>
      <c r="L60" s="64"/>
      <c r="M60" s="64"/>
      <c r="N60" s="52"/>
      <c r="O60" s="70"/>
    </row>
    <row r="61" spans="1:23" s="80" customFormat="1" ht="14.25">
      <c r="A61" s="2"/>
      <c r="B61" s="2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1:23" s="80" customFormat="1" ht="12.75">
      <c r="O62" s="174"/>
    </row>
  </sheetData>
  <mergeCells count="13">
    <mergeCell ref="L1:N1"/>
    <mergeCell ref="B4:M4"/>
    <mergeCell ref="A7:B7"/>
    <mergeCell ref="B9:E9"/>
    <mergeCell ref="D12:N12"/>
    <mergeCell ref="A12:A14"/>
    <mergeCell ref="B12:B14"/>
    <mergeCell ref="C12:C14"/>
    <mergeCell ref="D13:D14"/>
    <mergeCell ref="E13:E14"/>
    <mergeCell ref="F13:F14"/>
    <mergeCell ref="I13:I14"/>
    <mergeCell ref="L13:L14"/>
  </mergeCells>
  <printOptions horizontalCentered="1"/>
  <pageMargins left="0.49" right="0.2" top="0.54" bottom="0" header="0.3" footer="0.3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H136"/>
  <sheetViews>
    <sheetView view="pageBreakPreview" topLeftCell="A107" zoomScale="80" zoomScaleNormal="80" zoomScaleSheetLayoutView="80" workbookViewId="0">
      <selection activeCell="C117" sqref="C117"/>
    </sheetView>
  </sheetViews>
  <sheetFormatPr defaultColWidth="8.85546875" defaultRowHeight="12.75"/>
  <cols>
    <col min="1" max="1" width="29.85546875" style="47" customWidth="1"/>
    <col min="2" max="2" width="12.85546875" style="47" customWidth="1"/>
    <col min="3" max="3" width="44.28515625" style="47" customWidth="1"/>
    <col min="4" max="4" width="7.140625" style="47" customWidth="1"/>
    <col min="5" max="5" width="13.5703125" style="49" customWidth="1"/>
    <col min="6" max="6" width="9.28515625" style="49" customWidth="1"/>
    <col min="7" max="7" width="8.85546875" style="49" customWidth="1"/>
    <col min="8" max="8" width="11.5703125" style="49" customWidth="1"/>
    <col min="9" max="9" width="10.140625" style="49" customWidth="1"/>
    <col min="10" max="14" width="7.140625" style="49" customWidth="1"/>
    <col min="15" max="15" width="12" style="49" customWidth="1"/>
    <col min="16" max="16" width="7.42578125" style="49" customWidth="1"/>
    <col min="17" max="17" width="7.85546875" style="49" customWidth="1"/>
    <col min="18" max="18" width="8.42578125" style="49" customWidth="1"/>
    <col min="19" max="19" width="8" style="49" customWidth="1"/>
    <col min="20" max="20" width="8.5703125" style="49" customWidth="1"/>
    <col min="21" max="21" width="8.140625" style="49" customWidth="1"/>
    <col min="22" max="22" width="11.42578125" style="49" customWidth="1"/>
    <col min="23" max="23" width="7.7109375" style="49" customWidth="1"/>
    <col min="24" max="24" width="8.28515625" style="49" customWidth="1"/>
    <col min="25" max="27" width="13.140625" style="49" customWidth="1"/>
    <col min="28" max="28" width="11.85546875" style="49" customWidth="1"/>
    <col min="29" max="16384" width="8.85546875" style="47"/>
  </cols>
  <sheetData>
    <row r="1" spans="1:34" ht="15">
      <c r="C1" s="376"/>
      <c r="D1" s="376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Q1" s="380"/>
      <c r="S1" s="380"/>
      <c r="T1" s="380"/>
      <c r="U1" s="380"/>
      <c r="V1" s="380"/>
      <c r="W1" s="380"/>
      <c r="X1" s="380"/>
      <c r="Y1" s="377"/>
      <c r="Z1" s="377"/>
      <c r="AA1" s="377"/>
      <c r="AB1" s="377" t="s">
        <v>136</v>
      </c>
    </row>
    <row r="2" spans="1:34" ht="15">
      <c r="C2" s="376"/>
      <c r="D2" s="376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1:34" ht="42.75" customHeight="1">
      <c r="D3" s="378"/>
      <c r="E3" s="690" t="s">
        <v>137</v>
      </c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379"/>
      <c r="Y3" s="379"/>
      <c r="Z3" s="379"/>
      <c r="AA3" s="379"/>
      <c r="AB3" s="380"/>
    </row>
    <row r="4" spans="1:34" ht="18"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379"/>
      <c r="W4" s="379"/>
      <c r="X4" s="379"/>
      <c r="Y4" s="379"/>
      <c r="Z4" s="379"/>
      <c r="AA4" s="379"/>
      <c r="AB4" s="380"/>
    </row>
    <row r="5" spans="1:34" ht="18"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80"/>
    </row>
    <row r="6" spans="1:34" ht="15">
      <c r="C6" s="237"/>
      <c r="AB6" s="380"/>
    </row>
    <row r="7" spans="1:34" ht="15">
      <c r="C7" s="59"/>
      <c r="AB7" s="380"/>
    </row>
    <row r="8" spans="1:34" ht="15">
      <c r="C8" s="86"/>
      <c r="D8" s="692"/>
      <c r="E8" s="692"/>
      <c r="AB8" s="380"/>
    </row>
    <row r="9" spans="1:34" ht="15">
      <c r="C9" s="86"/>
      <c r="D9" s="49"/>
      <c r="AB9" s="380"/>
    </row>
    <row r="10" spans="1:34" ht="34.5" customHeight="1">
      <c r="C10" s="237"/>
      <c r="AB10" s="63" t="s">
        <v>3</v>
      </c>
    </row>
    <row r="11" spans="1:34" s="115" customFormat="1">
      <c r="A11" s="684" t="s">
        <v>138</v>
      </c>
      <c r="B11" s="580" t="s">
        <v>139</v>
      </c>
      <c r="C11" s="687" t="s">
        <v>140</v>
      </c>
      <c r="D11" s="680" t="s">
        <v>5</v>
      </c>
      <c r="E11" s="645" t="s">
        <v>113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375"/>
      <c r="S11" s="56"/>
      <c r="T11" s="26"/>
      <c r="U11" s="26"/>
      <c r="V11" s="26"/>
      <c r="W11" s="26"/>
      <c r="X11" s="26"/>
      <c r="Y11" s="639" t="s">
        <v>141</v>
      </c>
      <c r="Z11" s="680" t="s">
        <v>142</v>
      </c>
      <c r="AA11" s="680" t="s">
        <v>143</v>
      </c>
      <c r="AB11" s="680" t="s">
        <v>144</v>
      </c>
    </row>
    <row r="12" spans="1:34" s="115" customFormat="1">
      <c r="A12" s="685"/>
      <c r="B12" s="580"/>
      <c r="C12" s="688"/>
      <c r="D12" s="681"/>
      <c r="E12" s="646"/>
      <c r="F12" s="680" t="s">
        <v>117</v>
      </c>
      <c r="G12" s="680" t="s">
        <v>145</v>
      </c>
      <c r="H12" s="645" t="s">
        <v>16</v>
      </c>
      <c r="I12" s="656"/>
      <c r="J12" s="639"/>
      <c r="K12" s="643"/>
      <c r="L12" s="656"/>
      <c r="M12" s="639"/>
      <c r="N12" s="643"/>
      <c r="O12" s="645" t="s">
        <v>15</v>
      </c>
      <c r="P12" s="656"/>
      <c r="Q12" s="639"/>
      <c r="R12" s="639"/>
      <c r="S12" s="639" t="s">
        <v>71</v>
      </c>
      <c r="T12" s="639"/>
      <c r="U12" s="643"/>
      <c r="V12" s="645" t="s">
        <v>17</v>
      </c>
      <c r="W12" s="640"/>
      <c r="X12" s="640"/>
      <c r="Y12" s="639"/>
      <c r="Z12" s="681"/>
      <c r="AA12" s="681"/>
      <c r="AB12" s="681"/>
    </row>
    <row r="13" spans="1:34" s="115" customFormat="1">
      <c r="A13" s="685"/>
      <c r="B13" s="580"/>
      <c r="C13" s="688"/>
      <c r="D13" s="681"/>
      <c r="E13" s="646"/>
      <c r="F13" s="681"/>
      <c r="G13" s="681"/>
      <c r="H13" s="681"/>
      <c r="I13" s="646" t="s">
        <v>126</v>
      </c>
      <c r="L13" s="645" t="s">
        <v>127</v>
      </c>
      <c r="O13" s="646"/>
      <c r="P13" s="645" t="s">
        <v>146</v>
      </c>
      <c r="R13" s="266"/>
      <c r="S13" s="645" t="s">
        <v>127</v>
      </c>
      <c r="V13" s="646"/>
      <c r="W13" s="642"/>
      <c r="X13" s="642"/>
      <c r="Y13" s="639"/>
      <c r="Z13" s="681"/>
      <c r="AA13" s="681"/>
      <c r="AB13" s="681"/>
    </row>
    <row r="14" spans="1:34" s="115" customFormat="1" ht="25.5">
      <c r="A14" s="686"/>
      <c r="B14" s="580"/>
      <c r="C14" s="689"/>
      <c r="D14" s="648"/>
      <c r="E14" s="647"/>
      <c r="F14" s="648"/>
      <c r="G14" s="648"/>
      <c r="H14" s="648"/>
      <c r="I14" s="647"/>
      <c r="J14" s="24" t="s">
        <v>117</v>
      </c>
      <c r="K14" s="24" t="s">
        <v>119</v>
      </c>
      <c r="L14" s="647"/>
      <c r="M14" s="24" t="s">
        <v>117</v>
      </c>
      <c r="N14" s="56" t="s">
        <v>119</v>
      </c>
      <c r="O14" s="647"/>
      <c r="P14" s="647"/>
      <c r="Q14" s="24" t="s">
        <v>117</v>
      </c>
      <c r="R14" s="24" t="s">
        <v>119</v>
      </c>
      <c r="S14" s="647"/>
      <c r="T14" s="24" t="s">
        <v>117</v>
      </c>
      <c r="U14" s="56" t="s">
        <v>119</v>
      </c>
      <c r="V14" s="647"/>
      <c r="W14" s="24" t="s">
        <v>117</v>
      </c>
      <c r="X14" s="56" t="s">
        <v>119</v>
      </c>
      <c r="Y14" s="639"/>
      <c r="Z14" s="648"/>
      <c r="AA14" s="648"/>
      <c r="AB14" s="648"/>
    </row>
    <row r="15" spans="1:34" s="49" customFormat="1">
      <c r="A15" s="218" t="s">
        <v>31</v>
      </c>
      <c r="B15" s="682" t="s">
        <v>32</v>
      </c>
      <c r="C15" s="683"/>
      <c r="D15" s="31" t="s">
        <v>147</v>
      </c>
      <c r="E15" s="99">
        <v>1</v>
      </c>
      <c r="F15" s="99">
        <v>2</v>
      </c>
      <c r="G15" s="99">
        <v>3</v>
      </c>
      <c r="H15" s="99">
        <v>4</v>
      </c>
      <c r="I15" s="99">
        <v>5</v>
      </c>
      <c r="J15" s="99">
        <v>6</v>
      </c>
      <c r="K15" s="99">
        <v>7</v>
      </c>
      <c r="L15" s="99">
        <v>8</v>
      </c>
      <c r="M15" s="99">
        <v>9</v>
      </c>
      <c r="N15" s="99">
        <v>10</v>
      </c>
      <c r="O15" s="99">
        <v>11</v>
      </c>
      <c r="P15" s="99">
        <v>12</v>
      </c>
      <c r="Q15" s="99">
        <v>13</v>
      </c>
      <c r="R15" s="31">
        <v>14</v>
      </c>
      <c r="S15" s="99">
        <v>15</v>
      </c>
      <c r="T15" s="99">
        <v>16</v>
      </c>
      <c r="U15" s="99">
        <v>17</v>
      </c>
      <c r="V15" s="99">
        <v>18</v>
      </c>
      <c r="W15" s="99">
        <v>19</v>
      </c>
      <c r="X15" s="99">
        <v>20</v>
      </c>
      <c r="Y15" s="99">
        <v>21</v>
      </c>
      <c r="Z15" s="99">
        <v>22</v>
      </c>
      <c r="AA15" s="99">
        <v>23</v>
      </c>
      <c r="AB15" s="31">
        <v>24</v>
      </c>
    </row>
    <row r="16" spans="1:34" s="484" customFormat="1" ht="15">
      <c r="A16" s="669" t="s">
        <v>148</v>
      </c>
      <c r="B16" s="670"/>
      <c r="C16" s="671"/>
      <c r="D16" s="493">
        <v>1</v>
      </c>
      <c r="E16" s="494">
        <f>+E17+E37+E39+E44+E51+E99+E108+E112</f>
        <v>40906</v>
      </c>
      <c r="F16" s="494">
        <v>26515</v>
      </c>
      <c r="G16" s="494">
        <v>14391</v>
      </c>
      <c r="H16" s="494">
        <f>+I16+L16</f>
        <v>4667</v>
      </c>
      <c r="I16" s="494">
        <v>2847</v>
      </c>
      <c r="J16" s="494">
        <v>1922</v>
      </c>
      <c r="K16" s="495">
        <v>925</v>
      </c>
      <c r="L16" s="495">
        <v>1820</v>
      </c>
      <c r="M16" s="496">
        <v>1204</v>
      </c>
      <c r="N16" s="496">
        <v>616</v>
      </c>
      <c r="O16" s="496">
        <v>34747</v>
      </c>
      <c r="P16" s="496">
        <v>9995</v>
      </c>
      <c r="Q16" s="496">
        <v>5109</v>
      </c>
      <c r="R16" s="496">
        <v>4886</v>
      </c>
      <c r="S16" s="496">
        <v>24752</v>
      </c>
      <c r="T16" s="496">
        <v>17155</v>
      </c>
      <c r="U16" s="496">
        <v>7597</v>
      </c>
      <c r="V16" s="496">
        <v>1492</v>
      </c>
      <c r="W16" s="496">
        <v>1125</v>
      </c>
      <c r="X16" s="495">
        <v>367</v>
      </c>
      <c r="Y16" s="495">
        <v>40460</v>
      </c>
      <c r="Z16" s="495">
        <v>26</v>
      </c>
      <c r="AA16" s="494">
        <v>187</v>
      </c>
      <c r="AB16" s="494">
        <v>233</v>
      </c>
      <c r="AD16" s="484">
        <f>+E16-H16-O16-V16</f>
        <v>0</v>
      </c>
      <c r="AE16" s="484">
        <f>+E16-I16-S16-V16-L16-P16</f>
        <v>0</v>
      </c>
      <c r="AF16" s="484">
        <f t="shared" ref="AF16:AG16" si="0">+F16-J16-T16-W16-M16-Q16</f>
        <v>0</v>
      </c>
      <c r="AG16" s="484">
        <f t="shared" si="0"/>
        <v>0</v>
      </c>
      <c r="AH16" s="484">
        <f>+E16-Y16-Z16-AA16-AB16</f>
        <v>0</v>
      </c>
    </row>
    <row r="17" spans="1:34" s="488" customFormat="1" ht="15">
      <c r="A17" s="672" t="s">
        <v>149</v>
      </c>
      <c r="B17" s="673"/>
      <c r="C17" s="674"/>
      <c r="D17" s="486">
        <v>2</v>
      </c>
      <c r="E17" s="487">
        <f>SUM(E18:E36)</f>
        <v>3113</v>
      </c>
      <c r="F17" s="487">
        <f t="shared" ref="F17:AB17" si="1">SUM(F18:F36)</f>
        <v>1590</v>
      </c>
      <c r="G17" s="487">
        <f t="shared" si="1"/>
        <v>1523</v>
      </c>
      <c r="H17" s="487">
        <f t="shared" si="1"/>
        <v>352</v>
      </c>
      <c r="I17" s="487">
        <f t="shared" si="1"/>
        <v>98</v>
      </c>
      <c r="J17" s="487">
        <f t="shared" si="1"/>
        <v>50</v>
      </c>
      <c r="K17" s="487">
        <f t="shared" si="1"/>
        <v>48</v>
      </c>
      <c r="L17" s="487">
        <f t="shared" si="1"/>
        <v>254</v>
      </c>
      <c r="M17" s="487">
        <f t="shared" si="1"/>
        <v>130</v>
      </c>
      <c r="N17" s="487">
        <f t="shared" si="1"/>
        <v>124</v>
      </c>
      <c r="O17" s="487">
        <f t="shared" si="1"/>
        <v>2725</v>
      </c>
      <c r="P17" s="487">
        <f t="shared" si="1"/>
        <v>228</v>
      </c>
      <c r="Q17" s="487">
        <f t="shared" si="1"/>
        <v>132</v>
      </c>
      <c r="R17" s="487">
        <f t="shared" si="1"/>
        <v>96</v>
      </c>
      <c r="S17" s="487">
        <f t="shared" si="1"/>
        <v>2497</v>
      </c>
      <c r="T17" s="487">
        <f t="shared" si="1"/>
        <v>1242</v>
      </c>
      <c r="U17" s="487">
        <f t="shared" si="1"/>
        <v>1255</v>
      </c>
      <c r="V17" s="487">
        <f t="shared" si="1"/>
        <v>36</v>
      </c>
      <c r="W17" s="487">
        <f t="shared" si="1"/>
        <v>36</v>
      </c>
      <c r="X17" s="487">
        <f t="shared" si="1"/>
        <v>0</v>
      </c>
      <c r="Y17" s="487">
        <f t="shared" si="1"/>
        <v>3095</v>
      </c>
      <c r="Z17" s="487">
        <f t="shared" si="1"/>
        <v>0</v>
      </c>
      <c r="AA17" s="487">
        <f t="shared" si="1"/>
        <v>18</v>
      </c>
      <c r="AB17" s="487">
        <f t="shared" si="1"/>
        <v>0</v>
      </c>
      <c r="AD17" s="484">
        <f t="shared" ref="AD17:AD80" si="2">+E17-H17-O17-V17</f>
        <v>0</v>
      </c>
      <c r="AE17" s="484">
        <f t="shared" ref="AE17:AE80" si="3">+E17-I17-S17-V17-L17-P17</f>
        <v>0</v>
      </c>
      <c r="AF17" s="484">
        <f t="shared" ref="AF17:AF80" si="4">+F17-J17-T17-W17-M17-Q17</f>
        <v>0</v>
      </c>
      <c r="AG17" s="484">
        <f t="shared" ref="AG17:AG80" si="5">+G17-K17-U17-X17-N17-R17</f>
        <v>0</v>
      </c>
      <c r="AH17" s="484">
        <f t="shared" ref="AH17:AH80" si="6">+E17-Y17-Z17-AA17-AB17</f>
        <v>0</v>
      </c>
    </row>
    <row r="18" spans="1:34" s="484" customFormat="1" ht="14.25">
      <c r="A18" s="480" t="s">
        <v>150</v>
      </c>
      <c r="B18" s="473">
        <v>21513</v>
      </c>
      <c r="C18" s="480" t="s">
        <v>151</v>
      </c>
      <c r="D18" s="479">
        <v>3</v>
      </c>
      <c r="E18" s="485">
        <v>75</v>
      </c>
      <c r="F18" s="485">
        <v>32</v>
      </c>
      <c r="G18" s="485">
        <v>43</v>
      </c>
      <c r="H18" s="485">
        <f t="shared" ref="H18:H80" si="7">+I18+L18</f>
        <v>59</v>
      </c>
      <c r="I18" s="485">
        <v>0</v>
      </c>
      <c r="J18" s="485">
        <v>0</v>
      </c>
      <c r="K18" s="485">
        <v>0</v>
      </c>
      <c r="L18" s="485">
        <v>59</v>
      </c>
      <c r="M18" s="485">
        <v>27</v>
      </c>
      <c r="N18" s="485">
        <v>32</v>
      </c>
      <c r="O18" s="485">
        <v>16</v>
      </c>
      <c r="P18" s="485">
        <v>0</v>
      </c>
      <c r="Q18" s="485"/>
      <c r="R18" s="485"/>
      <c r="S18" s="485">
        <v>16</v>
      </c>
      <c r="T18" s="485">
        <v>5</v>
      </c>
      <c r="U18" s="485">
        <v>11</v>
      </c>
      <c r="V18" s="485">
        <v>0</v>
      </c>
      <c r="W18" s="485"/>
      <c r="X18" s="485"/>
      <c r="Y18" s="485">
        <v>75</v>
      </c>
      <c r="Z18" s="485"/>
      <c r="AA18" s="485"/>
      <c r="AB18" s="485"/>
      <c r="AD18" s="484">
        <f t="shared" si="2"/>
        <v>0</v>
      </c>
      <c r="AE18" s="484">
        <f t="shared" si="3"/>
        <v>0</v>
      </c>
      <c r="AF18" s="484">
        <f t="shared" si="4"/>
        <v>0</v>
      </c>
      <c r="AG18" s="484">
        <f t="shared" si="5"/>
        <v>0</v>
      </c>
      <c r="AH18" s="484">
        <f t="shared" si="6"/>
        <v>0</v>
      </c>
    </row>
    <row r="19" spans="1:34" s="484" customFormat="1" ht="14.25">
      <c r="A19" s="480" t="s">
        <v>150</v>
      </c>
      <c r="B19" s="473">
        <v>21401</v>
      </c>
      <c r="C19" s="480" t="s">
        <v>152</v>
      </c>
      <c r="D19" s="479">
        <v>4</v>
      </c>
      <c r="E19" s="485">
        <v>247</v>
      </c>
      <c r="F19" s="485">
        <v>114</v>
      </c>
      <c r="G19" s="485">
        <v>133</v>
      </c>
      <c r="H19" s="485">
        <f t="shared" si="7"/>
        <v>0</v>
      </c>
      <c r="I19" s="485">
        <v>0</v>
      </c>
      <c r="J19" s="485">
        <v>0</v>
      </c>
      <c r="K19" s="485">
        <v>0</v>
      </c>
      <c r="L19" s="485">
        <v>0</v>
      </c>
      <c r="M19" s="485">
        <v>0</v>
      </c>
      <c r="N19" s="485">
        <v>0</v>
      </c>
      <c r="O19" s="485">
        <v>247</v>
      </c>
      <c r="P19" s="485">
        <v>90</v>
      </c>
      <c r="Q19" s="485">
        <v>56</v>
      </c>
      <c r="R19" s="485">
        <v>34</v>
      </c>
      <c r="S19" s="485">
        <v>157</v>
      </c>
      <c r="T19" s="485">
        <v>58</v>
      </c>
      <c r="U19" s="485">
        <v>99</v>
      </c>
      <c r="V19" s="485">
        <v>0</v>
      </c>
      <c r="W19" s="485"/>
      <c r="X19" s="485"/>
      <c r="Y19" s="485">
        <v>247</v>
      </c>
      <c r="Z19" s="485"/>
      <c r="AA19" s="485"/>
      <c r="AB19" s="485"/>
      <c r="AD19" s="484">
        <f t="shared" si="2"/>
        <v>0</v>
      </c>
      <c r="AE19" s="484">
        <f t="shared" si="3"/>
        <v>0</v>
      </c>
      <c r="AF19" s="484">
        <f t="shared" si="4"/>
        <v>0</v>
      </c>
      <c r="AG19" s="484">
        <f t="shared" si="5"/>
        <v>0</v>
      </c>
      <c r="AH19" s="484">
        <f t="shared" si="6"/>
        <v>0</v>
      </c>
    </row>
    <row r="20" spans="1:34" s="484" customFormat="1" ht="14.25">
      <c r="A20" s="480" t="s">
        <v>150</v>
      </c>
      <c r="B20" s="473">
        <v>21101</v>
      </c>
      <c r="C20" s="480" t="s">
        <v>153</v>
      </c>
      <c r="D20" s="479">
        <v>5</v>
      </c>
      <c r="E20" s="485">
        <v>26</v>
      </c>
      <c r="F20" s="485">
        <v>15</v>
      </c>
      <c r="G20" s="485">
        <v>11</v>
      </c>
      <c r="H20" s="485">
        <f t="shared" si="7"/>
        <v>0</v>
      </c>
      <c r="I20" s="485">
        <v>0</v>
      </c>
      <c r="J20" s="485">
        <v>0</v>
      </c>
      <c r="K20" s="485">
        <v>0</v>
      </c>
      <c r="L20" s="485">
        <v>0</v>
      </c>
      <c r="M20" s="485">
        <v>0</v>
      </c>
      <c r="N20" s="485">
        <v>0</v>
      </c>
      <c r="O20" s="485">
        <v>26</v>
      </c>
      <c r="P20" s="485">
        <v>26</v>
      </c>
      <c r="Q20" s="485">
        <v>15</v>
      </c>
      <c r="R20" s="485">
        <v>11</v>
      </c>
      <c r="S20" s="485">
        <v>0</v>
      </c>
      <c r="T20" s="485">
        <v>0</v>
      </c>
      <c r="U20" s="485">
        <v>0</v>
      </c>
      <c r="V20" s="485">
        <v>0</v>
      </c>
      <c r="W20" s="485"/>
      <c r="X20" s="485"/>
      <c r="Y20" s="485">
        <v>26</v>
      </c>
      <c r="Z20" s="485"/>
      <c r="AA20" s="485"/>
      <c r="AB20" s="485"/>
      <c r="AD20" s="484">
        <f t="shared" si="2"/>
        <v>0</v>
      </c>
      <c r="AE20" s="484">
        <f t="shared" si="3"/>
        <v>0</v>
      </c>
      <c r="AF20" s="484">
        <f t="shared" si="4"/>
        <v>0</v>
      </c>
      <c r="AG20" s="484">
        <f t="shared" si="5"/>
        <v>0</v>
      </c>
      <c r="AH20" s="484">
        <f t="shared" si="6"/>
        <v>0</v>
      </c>
    </row>
    <row r="21" spans="1:34" s="484" customFormat="1" ht="14.25">
      <c r="A21" s="480" t="s">
        <v>150</v>
      </c>
      <c r="B21" s="473">
        <v>23103</v>
      </c>
      <c r="C21" s="480" t="s">
        <v>154</v>
      </c>
      <c r="D21" s="479">
        <v>6</v>
      </c>
      <c r="E21" s="485">
        <v>19</v>
      </c>
      <c r="F21" s="485">
        <v>2</v>
      </c>
      <c r="G21" s="485">
        <v>17</v>
      </c>
      <c r="H21" s="485">
        <f t="shared" si="7"/>
        <v>0</v>
      </c>
      <c r="I21" s="485">
        <v>0</v>
      </c>
      <c r="J21" s="485">
        <v>0</v>
      </c>
      <c r="K21" s="485">
        <v>0</v>
      </c>
      <c r="L21" s="485">
        <v>0</v>
      </c>
      <c r="M21" s="485">
        <v>0</v>
      </c>
      <c r="N21" s="485">
        <v>0</v>
      </c>
      <c r="O21" s="485">
        <v>19</v>
      </c>
      <c r="P21" s="485">
        <v>19</v>
      </c>
      <c r="Q21" s="485">
        <v>2</v>
      </c>
      <c r="R21" s="485">
        <v>17</v>
      </c>
      <c r="S21" s="485">
        <v>0</v>
      </c>
      <c r="T21" s="485">
        <v>0</v>
      </c>
      <c r="U21" s="485">
        <v>0</v>
      </c>
      <c r="V21" s="485">
        <v>0</v>
      </c>
      <c r="W21" s="485"/>
      <c r="X21" s="485"/>
      <c r="Y21" s="485">
        <v>19</v>
      </c>
      <c r="Z21" s="485"/>
      <c r="AA21" s="485"/>
      <c r="AB21" s="485"/>
      <c r="AD21" s="484">
        <f t="shared" si="2"/>
        <v>0</v>
      </c>
      <c r="AE21" s="484">
        <f t="shared" si="3"/>
        <v>0</v>
      </c>
      <c r="AF21" s="484">
        <f t="shared" si="4"/>
        <v>0</v>
      </c>
      <c r="AG21" s="484">
        <f t="shared" si="5"/>
        <v>0</v>
      </c>
      <c r="AH21" s="484">
        <f t="shared" si="6"/>
        <v>0</v>
      </c>
    </row>
    <row r="22" spans="1:34" s="484" customFormat="1" ht="14.25">
      <c r="A22" s="480" t="s">
        <v>150</v>
      </c>
      <c r="B22" s="473">
        <v>21102</v>
      </c>
      <c r="C22" s="480" t="s">
        <v>155</v>
      </c>
      <c r="D22" s="479">
        <v>7</v>
      </c>
      <c r="E22" s="485">
        <v>18</v>
      </c>
      <c r="F22" s="485">
        <v>12</v>
      </c>
      <c r="G22" s="485">
        <v>6</v>
      </c>
      <c r="H22" s="485">
        <f t="shared" si="7"/>
        <v>18</v>
      </c>
      <c r="I22" s="485">
        <v>0</v>
      </c>
      <c r="J22" s="485">
        <v>0</v>
      </c>
      <c r="K22" s="485">
        <v>0</v>
      </c>
      <c r="L22" s="485">
        <v>18</v>
      </c>
      <c r="M22" s="485">
        <v>12</v>
      </c>
      <c r="N22" s="485">
        <v>6</v>
      </c>
      <c r="O22" s="485">
        <v>0</v>
      </c>
      <c r="P22" s="485">
        <v>0</v>
      </c>
      <c r="Q22" s="485"/>
      <c r="R22" s="485"/>
      <c r="S22" s="485">
        <v>0</v>
      </c>
      <c r="T22" s="485">
        <v>0</v>
      </c>
      <c r="U22" s="485">
        <v>0</v>
      </c>
      <c r="V22" s="485">
        <v>0</v>
      </c>
      <c r="W22" s="485"/>
      <c r="X22" s="485"/>
      <c r="Y22" s="485"/>
      <c r="Z22" s="485"/>
      <c r="AA22" s="485">
        <v>18</v>
      </c>
      <c r="AB22" s="485"/>
      <c r="AD22" s="484">
        <f t="shared" si="2"/>
        <v>0</v>
      </c>
      <c r="AE22" s="484">
        <f t="shared" si="3"/>
        <v>0</v>
      </c>
      <c r="AF22" s="484">
        <f t="shared" si="4"/>
        <v>0</v>
      </c>
      <c r="AG22" s="484">
        <f t="shared" si="5"/>
        <v>0</v>
      </c>
      <c r="AH22" s="484">
        <f t="shared" si="6"/>
        <v>0</v>
      </c>
    </row>
    <row r="23" spans="1:34" s="484" customFormat="1" ht="14.25">
      <c r="A23" s="480" t="s">
        <v>150</v>
      </c>
      <c r="B23" s="473">
        <v>21204</v>
      </c>
      <c r="C23" s="480" t="s">
        <v>156</v>
      </c>
      <c r="D23" s="479">
        <v>8</v>
      </c>
      <c r="E23" s="485">
        <v>22</v>
      </c>
      <c r="F23" s="485">
        <v>12</v>
      </c>
      <c r="G23" s="485">
        <v>10</v>
      </c>
      <c r="H23" s="485">
        <f t="shared" si="7"/>
        <v>22</v>
      </c>
      <c r="I23" s="485">
        <v>0</v>
      </c>
      <c r="J23" s="485">
        <v>0</v>
      </c>
      <c r="K23" s="485">
        <v>0</v>
      </c>
      <c r="L23" s="485">
        <v>22</v>
      </c>
      <c r="M23" s="485">
        <v>12</v>
      </c>
      <c r="N23" s="485">
        <v>10</v>
      </c>
      <c r="O23" s="485">
        <v>0</v>
      </c>
      <c r="P23" s="485">
        <v>0</v>
      </c>
      <c r="Q23" s="485"/>
      <c r="R23" s="485"/>
      <c r="S23" s="485">
        <v>0</v>
      </c>
      <c r="T23" s="485">
        <v>0</v>
      </c>
      <c r="U23" s="485">
        <v>0</v>
      </c>
      <c r="V23" s="485">
        <v>0</v>
      </c>
      <c r="W23" s="485"/>
      <c r="X23" s="485"/>
      <c r="Y23" s="485">
        <v>22</v>
      </c>
      <c r="Z23" s="485"/>
      <c r="AA23" s="485"/>
      <c r="AB23" s="485"/>
      <c r="AD23" s="484">
        <f t="shared" si="2"/>
        <v>0</v>
      </c>
      <c r="AE23" s="484">
        <f t="shared" si="3"/>
        <v>0</v>
      </c>
      <c r="AF23" s="484">
        <f t="shared" si="4"/>
        <v>0</v>
      </c>
      <c r="AG23" s="484">
        <f t="shared" si="5"/>
        <v>0</v>
      </c>
      <c r="AH23" s="484">
        <f t="shared" si="6"/>
        <v>0</v>
      </c>
    </row>
    <row r="24" spans="1:34" s="484" customFormat="1" ht="14.25">
      <c r="A24" s="480" t="s">
        <v>150</v>
      </c>
      <c r="B24" s="473">
        <v>21403</v>
      </c>
      <c r="C24" s="480" t="s">
        <v>157</v>
      </c>
      <c r="D24" s="479">
        <v>9</v>
      </c>
      <c r="E24" s="485">
        <v>78</v>
      </c>
      <c r="F24" s="485">
        <v>56</v>
      </c>
      <c r="G24" s="485">
        <v>22</v>
      </c>
      <c r="H24" s="485">
        <f t="shared" si="7"/>
        <v>0</v>
      </c>
      <c r="I24" s="485">
        <v>0</v>
      </c>
      <c r="J24" s="485">
        <v>0</v>
      </c>
      <c r="K24" s="485">
        <v>0</v>
      </c>
      <c r="L24" s="485">
        <v>0</v>
      </c>
      <c r="M24" s="485">
        <v>0</v>
      </c>
      <c r="N24" s="485">
        <v>0</v>
      </c>
      <c r="O24" s="485">
        <v>42</v>
      </c>
      <c r="P24" s="485">
        <v>0</v>
      </c>
      <c r="Q24" s="485"/>
      <c r="R24" s="485"/>
      <c r="S24" s="485">
        <v>42</v>
      </c>
      <c r="T24" s="485">
        <v>20</v>
      </c>
      <c r="U24" s="485">
        <v>22</v>
      </c>
      <c r="V24" s="485">
        <v>36</v>
      </c>
      <c r="W24" s="485">
        <v>36</v>
      </c>
      <c r="X24" s="485"/>
      <c r="Y24" s="485">
        <v>78</v>
      </c>
      <c r="Z24" s="485"/>
      <c r="AA24" s="485"/>
      <c r="AB24" s="485"/>
      <c r="AD24" s="484">
        <f t="shared" si="2"/>
        <v>0</v>
      </c>
      <c r="AE24" s="484">
        <f t="shared" si="3"/>
        <v>0</v>
      </c>
      <c r="AF24" s="484">
        <f t="shared" si="4"/>
        <v>0</v>
      </c>
      <c r="AG24" s="484">
        <f t="shared" si="5"/>
        <v>0</v>
      </c>
      <c r="AH24" s="484">
        <f t="shared" si="6"/>
        <v>0</v>
      </c>
    </row>
    <row r="25" spans="1:34" s="484" customFormat="1" ht="14.25">
      <c r="A25" s="480" t="s">
        <v>150</v>
      </c>
      <c r="B25" s="473">
        <v>21402</v>
      </c>
      <c r="C25" s="480" t="s">
        <v>158</v>
      </c>
      <c r="D25" s="479">
        <v>10</v>
      </c>
      <c r="E25" s="485">
        <v>59</v>
      </c>
      <c r="F25" s="485">
        <v>48</v>
      </c>
      <c r="G25" s="485">
        <v>11</v>
      </c>
      <c r="H25" s="485">
        <f t="shared" si="7"/>
        <v>0</v>
      </c>
      <c r="I25" s="485">
        <v>0</v>
      </c>
      <c r="J25" s="485">
        <v>0</v>
      </c>
      <c r="K25" s="485">
        <v>0</v>
      </c>
      <c r="L25" s="485">
        <v>0</v>
      </c>
      <c r="M25" s="485">
        <v>0</v>
      </c>
      <c r="N25" s="485">
        <v>0</v>
      </c>
      <c r="O25" s="485">
        <v>59</v>
      </c>
      <c r="P25" s="485">
        <v>19</v>
      </c>
      <c r="Q25" s="485">
        <v>11</v>
      </c>
      <c r="R25" s="485">
        <v>8</v>
      </c>
      <c r="S25" s="485">
        <v>40</v>
      </c>
      <c r="T25" s="485">
        <v>37</v>
      </c>
      <c r="U25" s="485">
        <v>3</v>
      </c>
      <c r="V25" s="485">
        <v>0</v>
      </c>
      <c r="W25" s="485"/>
      <c r="X25" s="485"/>
      <c r="Y25" s="485">
        <v>59</v>
      </c>
      <c r="Z25" s="485"/>
      <c r="AA25" s="485"/>
      <c r="AB25" s="485"/>
      <c r="AD25" s="484">
        <f t="shared" si="2"/>
        <v>0</v>
      </c>
      <c r="AE25" s="484">
        <f t="shared" si="3"/>
        <v>0</v>
      </c>
      <c r="AF25" s="484">
        <f t="shared" si="4"/>
        <v>0</v>
      </c>
      <c r="AG25" s="484">
        <f t="shared" si="5"/>
        <v>0</v>
      </c>
      <c r="AH25" s="484">
        <f t="shared" si="6"/>
        <v>0</v>
      </c>
    </row>
    <row r="26" spans="1:34" s="484" customFormat="1" ht="14.25">
      <c r="A26" s="480" t="s">
        <v>150</v>
      </c>
      <c r="B26" s="473">
        <v>21306</v>
      </c>
      <c r="C26" s="480" t="s">
        <v>159</v>
      </c>
      <c r="D26" s="479">
        <v>11</v>
      </c>
      <c r="E26" s="485">
        <v>16</v>
      </c>
      <c r="F26" s="485">
        <v>16</v>
      </c>
      <c r="G26" s="485">
        <v>0</v>
      </c>
      <c r="H26" s="485">
        <f t="shared" si="7"/>
        <v>0</v>
      </c>
      <c r="I26" s="485">
        <v>0</v>
      </c>
      <c r="J26" s="485">
        <v>0</v>
      </c>
      <c r="K26" s="485">
        <v>0</v>
      </c>
      <c r="L26" s="485">
        <v>0</v>
      </c>
      <c r="M26" s="485">
        <v>0</v>
      </c>
      <c r="N26" s="485">
        <v>0</v>
      </c>
      <c r="O26" s="485">
        <v>16</v>
      </c>
      <c r="P26" s="485">
        <v>4</v>
      </c>
      <c r="Q26" s="485">
        <v>4</v>
      </c>
      <c r="R26" s="485"/>
      <c r="S26" s="485">
        <v>12</v>
      </c>
      <c r="T26" s="485">
        <v>12</v>
      </c>
      <c r="U26" s="485">
        <v>0</v>
      </c>
      <c r="V26" s="485">
        <v>0</v>
      </c>
      <c r="W26" s="485"/>
      <c r="X26" s="485"/>
      <c r="Y26" s="485">
        <v>16</v>
      </c>
      <c r="Z26" s="485"/>
      <c r="AA26" s="485"/>
      <c r="AB26" s="485"/>
      <c r="AD26" s="484">
        <f t="shared" si="2"/>
        <v>0</v>
      </c>
      <c r="AE26" s="484">
        <f t="shared" si="3"/>
        <v>0</v>
      </c>
      <c r="AF26" s="484">
        <f t="shared" si="4"/>
        <v>0</v>
      </c>
      <c r="AG26" s="484">
        <f t="shared" si="5"/>
        <v>0</v>
      </c>
      <c r="AH26" s="484">
        <f t="shared" si="6"/>
        <v>0</v>
      </c>
    </row>
    <row r="27" spans="1:34" s="484" customFormat="1" ht="14.25">
      <c r="A27" s="480" t="s">
        <v>150</v>
      </c>
      <c r="B27" s="473">
        <v>21103</v>
      </c>
      <c r="C27" s="480" t="s">
        <v>160</v>
      </c>
      <c r="D27" s="479">
        <v>12</v>
      </c>
      <c r="E27" s="485">
        <v>123</v>
      </c>
      <c r="F27" s="485">
        <v>83</v>
      </c>
      <c r="G27" s="485">
        <v>40</v>
      </c>
      <c r="H27" s="485">
        <f t="shared" si="7"/>
        <v>0</v>
      </c>
      <c r="I27" s="485">
        <v>0</v>
      </c>
      <c r="J27" s="485">
        <v>0</v>
      </c>
      <c r="K27" s="485">
        <v>0</v>
      </c>
      <c r="L27" s="485">
        <v>0</v>
      </c>
      <c r="M27" s="485">
        <v>0</v>
      </c>
      <c r="N27" s="485">
        <v>0</v>
      </c>
      <c r="O27" s="485">
        <v>123</v>
      </c>
      <c r="P27" s="485">
        <v>15</v>
      </c>
      <c r="Q27" s="485">
        <v>13</v>
      </c>
      <c r="R27" s="485">
        <v>2</v>
      </c>
      <c r="S27" s="485">
        <v>108</v>
      </c>
      <c r="T27" s="485">
        <v>70</v>
      </c>
      <c r="U27" s="485">
        <v>38</v>
      </c>
      <c r="V27" s="485">
        <v>0</v>
      </c>
      <c r="W27" s="485"/>
      <c r="X27" s="485"/>
      <c r="Y27" s="485">
        <v>123</v>
      </c>
      <c r="Z27" s="485"/>
      <c r="AA27" s="485"/>
      <c r="AB27" s="485"/>
      <c r="AD27" s="484">
        <f t="shared" si="2"/>
        <v>0</v>
      </c>
      <c r="AE27" s="484">
        <f t="shared" si="3"/>
        <v>0</v>
      </c>
      <c r="AF27" s="484">
        <f t="shared" si="4"/>
        <v>0</v>
      </c>
      <c r="AG27" s="484">
        <f t="shared" si="5"/>
        <v>0</v>
      </c>
      <c r="AH27" s="484">
        <f t="shared" si="6"/>
        <v>0</v>
      </c>
    </row>
    <row r="28" spans="1:34" s="484" customFormat="1" ht="14.25">
      <c r="A28" s="480" t="s">
        <v>150</v>
      </c>
      <c r="B28" s="473">
        <v>23102</v>
      </c>
      <c r="C28" s="480" t="s">
        <v>161</v>
      </c>
      <c r="D28" s="479">
        <v>13</v>
      </c>
      <c r="E28" s="485">
        <v>31</v>
      </c>
      <c r="F28" s="485">
        <v>13</v>
      </c>
      <c r="G28" s="485">
        <v>18</v>
      </c>
      <c r="H28" s="485">
        <f t="shared" si="7"/>
        <v>31</v>
      </c>
      <c r="I28" s="485">
        <v>0</v>
      </c>
      <c r="J28" s="485">
        <v>0</v>
      </c>
      <c r="K28" s="485">
        <v>0</v>
      </c>
      <c r="L28" s="485">
        <v>31</v>
      </c>
      <c r="M28" s="485">
        <v>13</v>
      </c>
      <c r="N28" s="485">
        <v>18</v>
      </c>
      <c r="O28" s="485">
        <v>0</v>
      </c>
      <c r="P28" s="485">
        <v>0</v>
      </c>
      <c r="Q28" s="485"/>
      <c r="R28" s="485"/>
      <c r="S28" s="485">
        <v>0</v>
      </c>
      <c r="T28" s="485">
        <v>0</v>
      </c>
      <c r="U28" s="485">
        <v>0</v>
      </c>
      <c r="V28" s="485">
        <v>0</v>
      </c>
      <c r="W28" s="485"/>
      <c r="X28" s="485"/>
      <c r="Y28" s="485">
        <v>31</v>
      </c>
      <c r="Z28" s="485"/>
      <c r="AA28" s="485"/>
      <c r="AB28" s="485"/>
      <c r="AD28" s="484">
        <f t="shared" si="2"/>
        <v>0</v>
      </c>
      <c r="AE28" s="484">
        <f t="shared" si="3"/>
        <v>0</v>
      </c>
      <c r="AF28" s="484">
        <f t="shared" si="4"/>
        <v>0</v>
      </c>
      <c r="AG28" s="484">
        <f t="shared" si="5"/>
        <v>0</v>
      </c>
      <c r="AH28" s="484">
        <f t="shared" si="6"/>
        <v>0</v>
      </c>
    </row>
    <row r="29" spans="1:34" s="484" customFormat="1" ht="14.25">
      <c r="A29" s="480" t="s">
        <v>150</v>
      </c>
      <c r="B29" s="473">
        <v>21301</v>
      </c>
      <c r="C29" s="480" t="s">
        <v>162</v>
      </c>
      <c r="D29" s="479">
        <v>14</v>
      </c>
      <c r="E29" s="485">
        <v>126</v>
      </c>
      <c r="F29" s="485">
        <v>45</v>
      </c>
      <c r="G29" s="485">
        <v>81</v>
      </c>
      <c r="H29" s="485">
        <f t="shared" si="7"/>
        <v>45</v>
      </c>
      <c r="I29" s="485">
        <v>0</v>
      </c>
      <c r="J29" s="485">
        <v>0</v>
      </c>
      <c r="K29" s="485">
        <v>0</v>
      </c>
      <c r="L29" s="485">
        <v>45</v>
      </c>
      <c r="M29" s="485">
        <v>19</v>
      </c>
      <c r="N29" s="485">
        <v>26</v>
      </c>
      <c r="O29" s="485">
        <v>81</v>
      </c>
      <c r="P29" s="485">
        <v>0</v>
      </c>
      <c r="Q29" s="485"/>
      <c r="R29" s="485"/>
      <c r="S29" s="485">
        <v>81</v>
      </c>
      <c r="T29" s="485">
        <v>26</v>
      </c>
      <c r="U29" s="485">
        <v>55</v>
      </c>
      <c r="V29" s="485">
        <v>0</v>
      </c>
      <c r="W29" s="485"/>
      <c r="X29" s="485"/>
      <c r="Y29" s="485">
        <v>126</v>
      </c>
      <c r="Z29" s="485"/>
      <c r="AA29" s="485"/>
      <c r="AB29" s="485"/>
      <c r="AD29" s="484">
        <f t="shared" si="2"/>
        <v>0</v>
      </c>
      <c r="AE29" s="484">
        <f t="shared" si="3"/>
        <v>0</v>
      </c>
      <c r="AF29" s="484">
        <f t="shared" si="4"/>
        <v>0</v>
      </c>
      <c r="AG29" s="484">
        <f t="shared" si="5"/>
        <v>0</v>
      </c>
      <c r="AH29" s="484">
        <f t="shared" si="6"/>
        <v>0</v>
      </c>
    </row>
    <row r="30" spans="1:34" s="484" customFormat="1" ht="14.25">
      <c r="A30" s="480" t="s">
        <v>150</v>
      </c>
      <c r="B30" s="473">
        <v>21203</v>
      </c>
      <c r="C30" s="480" t="s">
        <v>163</v>
      </c>
      <c r="D30" s="479">
        <v>15</v>
      </c>
      <c r="E30" s="485">
        <v>28</v>
      </c>
      <c r="F30" s="485">
        <v>19</v>
      </c>
      <c r="G30" s="485">
        <v>9</v>
      </c>
      <c r="H30" s="485">
        <f t="shared" si="7"/>
        <v>28</v>
      </c>
      <c r="I30" s="485">
        <v>10</v>
      </c>
      <c r="J30" s="485">
        <v>9</v>
      </c>
      <c r="K30" s="485">
        <v>1</v>
      </c>
      <c r="L30" s="485">
        <v>18</v>
      </c>
      <c r="M30" s="485">
        <v>10</v>
      </c>
      <c r="N30" s="485">
        <v>8</v>
      </c>
      <c r="O30" s="485">
        <v>0</v>
      </c>
      <c r="P30" s="485">
        <v>0</v>
      </c>
      <c r="Q30" s="485"/>
      <c r="R30" s="485"/>
      <c r="S30" s="485">
        <v>0</v>
      </c>
      <c r="T30" s="485">
        <v>0</v>
      </c>
      <c r="U30" s="485">
        <v>0</v>
      </c>
      <c r="V30" s="485">
        <v>0</v>
      </c>
      <c r="W30" s="485"/>
      <c r="X30" s="485"/>
      <c r="Y30" s="485">
        <v>28</v>
      </c>
      <c r="Z30" s="485"/>
      <c r="AA30" s="485"/>
      <c r="AB30" s="485"/>
      <c r="AD30" s="484">
        <f t="shared" si="2"/>
        <v>0</v>
      </c>
      <c r="AE30" s="484">
        <f t="shared" si="3"/>
        <v>0</v>
      </c>
      <c r="AF30" s="484">
        <f t="shared" si="4"/>
        <v>0</v>
      </c>
      <c r="AG30" s="484">
        <f t="shared" si="5"/>
        <v>0</v>
      </c>
      <c r="AH30" s="484">
        <f t="shared" si="6"/>
        <v>0</v>
      </c>
    </row>
    <row r="31" spans="1:34" s="484" customFormat="1" ht="14.25">
      <c r="A31" s="480" t="s">
        <v>150</v>
      </c>
      <c r="B31" s="473">
        <v>21404</v>
      </c>
      <c r="C31" s="480" t="s">
        <v>164</v>
      </c>
      <c r="D31" s="479">
        <v>16</v>
      </c>
      <c r="E31" s="485">
        <v>18</v>
      </c>
      <c r="F31" s="485">
        <v>16</v>
      </c>
      <c r="G31" s="485">
        <v>2</v>
      </c>
      <c r="H31" s="485">
        <f t="shared" si="7"/>
        <v>0</v>
      </c>
      <c r="I31" s="485">
        <v>0</v>
      </c>
      <c r="J31" s="485">
        <v>0</v>
      </c>
      <c r="K31" s="485">
        <v>0</v>
      </c>
      <c r="L31" s="485">
        <v>0</v>
      </c>
      <c r="M31" s="485">
        <v>0</v>
      </c>
      <c r="N31" s="485">
        <v>0</v>
      </c>
      <c r="O31" s="485">
        <v>18</v>
      </c>
      <c r="P31" s="485">
        <v>0</v>
      </c>
      <c r="Q31" s="485"/>
      <c r="R31" s="485"/>
      <c r="S31" s="485">
        <v>18</v>
      </c>
      <c r="T31" s="485">
        <v>16</v>
      </c>
      <c r="U31" s="485">
        <v>2</v>
      </c>
      <c r="V31" s="485">
        <v>0</v>
      </c>
      <c r="W31" s="485"/>
      <c r="X31" s="485"/>
      <c r="Y31" s="485">
        <v>18</v>
      </c>
      <c r="Z31" s="485"/>
      <c r="AA31" s="485"/>
      <c r="AB31" s="485"/>
      <c r="AD31" s="484">
        <f t="shared" si="2"/>
        <v>0</v>
      </c>
      <c r="AE31" s="484">
        <f t="shared" si="3"/>
        <v>0</v>
      </c>
      <c r="AF31" s="484">
        <f t="shared" si="4"/>
        <v>0</v>
      </c>
      <c r="AG31" s="484">
        <f t="shared" si="5"/>
        <v>0</v>
      </c>
      <c r="AH31" s="484">
        <f t="shared" si="6"/>
        <v>0</v>
      </c>
    </row>
    <row r="32" spans="1:34" s="484" customFormat="1" ht="14.25">
      <c r="A32" s="480" t="s">
        <v>150</v>
      </c>
      <c r="B32" s="473">
        <v>21507</v>
      </c>
      <c r="C32" s="480" t="s">
        <v>165</v>
      </c>
      <c r="D32" s="479">
        <v>17</v>
      </c>
      <c r="E32" s="485">
        <v>382</v>
      </c>
      <c r="F32" s="485">
        <v>218</v>
      </c>
      <c r="G32" s="485">
        <v>164</v>
      </c>
      <c r="H32" s="485">
        <f t="shared" si="7"/>
        <v>20</v>
      </c>
      <c r="I32" s="485">
        <v>20</v>
      </c>
      <c r="J32" s="485">
        <v>17</v>
      </c>
      <c r="K32" s="485">
        <v>3</v>
      </c>
      <c r="L32" s="485">
        <v>0</v>
      </c>
      <c r="M32" s="485">
        <v>0</v>
      </c>
      <c r="N32" s="485">
        <v>0</v>
      </c>
      <c r="O32" s="485">
        <v>362</v>
      </c>
      <c r="P32" s="485">
        <v>7</v>
      </c>
      <c r="Q32" s="485">
        <v>6</v>
      </c>
      <c r="R32" s="485">
        <v>1</v>
      </c>
      <c r="S32" s="485">
        <v>355</v>
      </c>
      <c r="T32" s="485">
        <v>195</v>
      </c>
      <c r="U32" s="485">
        <v>160</v>
      </c>
      <c r="V32" s="485">
        <v>0</v>
      </c>
      <c r="W32" s="485"/>
      <c r="X32" s="485"/>
      <c r="Y32" s="485">
        <v>382</v>
      </c>
      <c r="Z32" s="485"/>
      <c r="AA32" s="485"/>
      <c r="AB32" s="485"/>
      <c r="AD32" s="484">
        <f t="shared" si="2"/>
        <v>0</v>
      </c>
      <c r="AE32" s="484">
        <f t="shared" si="3"/>
        <v>0</v>
      </c>
      <c r="AF32" s="484">
        <f t="shared" si="4"/>
        <v>0</v>
      </c>
      <c r="AG32" s="484">
        <f t="shared" si="5"/>
        <v>0</v>
      </c>
      <c r="AH32" s="484">
        <f t="shared" si="6"/>
        <v>0</v>
      </c>
    </row>
    <row r="33" spans="1:34" s="484" customFormat="1" ht="14.25">
      <c r="A33" s="480" t="s">
        <v>150</v>
      </c>
      <c r="B33" s="473">
        <v>21202</v>
      </c>
      <c r="C33" s="480" t="s">
        <v>166</v>
      </c>
      <c r="D33" s="479">
        <v>18</v>
      </c>
      <c r="E33" s="485">
        <v>296</v>
      </c>
      <c r="F33" s="485">
        <v>39</v>
      </c>
      <c r="G33" s="485">
        <v>257</v>
      </c>
      <c r="H33" s="485">
        <f t="shared" si="7"/>
        <v>39</v>
      </c>
      <c r="I33" s="485">
        <v>21</v>
      </c>
      <c r="J33" s="485">
        <v>0</v>
      </c>
      <c r="K33" s="485">
        <v>21</v>
      </c>
      <c r="L33" s="485">
        <v>18</v>
      </c>
      <c r="M33" s="485">
        <v>3</v>
      </c>
      <c r="N33" s="485">
        <v>15</v>
      </c>
      <c r="O33" s="485">
        <v>257</v>
      </c>
      <c r="P33" s="485">
        <v>25</v>
      </c>
      <c r="Q33" s="485">
        <v>13</v>
      </c>
      <c r="R33" s="485">
        <v>12</v>
      </c>
      <c r="S33" s="485">
        <v>232</v>
      </c>
      <c r="T33" s="485">
        <v>23</v>
      </c>
      <c r="U33" s="485">
        <v>209</v>
      </c>
      <c r="V33" s="485">
        <v>0</v>
      </c>
      <c r="W33" s="485"/>
      <c r="X33" s="485"/>
      <c r="Y33" s="485">
        <v>296</v>
      </c>
      <c r="Z33" s="485"/>
      <c r="AA33" s="485"/>
      <c r="AB33" s="485"/>
      <c r="AD33" s="484">
        <f t="shared" si="2"/>
        <v>0</v>
      </c>
      <c r="AE33" s="484">
        <f t="shared" si="3"/>
        <v>0</v>
      </c>
      <c r="AF33" s="484">
        <f t="shared" si="4"/>
        <v>0</v>
      </c>
      <c r="AG33" s="484">
        <f t="shared" si="5"/>
        <v>0</v>
      </c>
      <c r="AH33" s="484">
        <f t="shared" si="6"/>
        <v>0</v>
      </c>
    </row>
    <row r="34" spans="1:34" s="484" customFormat="1" ht="14.25">
      <c r="A34" s="480" t="s">
        <v>150</v>
      </c>
      <c r="B34" s="473">
        <v>21105</v>
      </c>
      <c r="C34" s="480" t="s">
        <v>167</v>
      </c>
      <c r="D34" s="479">
        <v>19</v>
      </c>
      <c r="E34" s="485">
        <v>1506</v>
      </c>
      <c r="F34" s="485">
        <v>824</v>
      </c>
      <c r="G34" s="485">
        <v>682</v>
      </c>
      <c r="H34" s="485">
        <f t="shared" si="7"/>
        <v>51</v>
      </c>
      <c r="I34" s="485">
        <v>32</v>
      </c>
      <c r="J34" s="485">
        <v>19</v>
      </c>
      <c r="K34" s="485">
        <v>13</v>
      </c>
      <c r="L34" s="485">
        <v>19</v>
      </c>
      <c r="M34" s="485">
        <v>16</v>
      </c>
      <c r="N34" s="485">
        <v>3</v>
      </c>
      <c r="O34" s="485">
        <v>1455</v>
      </c>
      <c r="P34" s="485">
        <v>23</v>
      </c>
      <c r="Q34" s="485">
        <v>12</v>
      </c>
      <c r="R34" s="485">
        <v>11</v>
      </c>
      <c r="S34" s="485">
        <v>1432</v>
      </c>
      <c r="T34" s="485">
        <v>777</v>
      </c>
      <c r="U34" s="485">
        <v>655</v>
      </c>
      <c r="V34" s="485">
        <v>0</v>
      </c>
      <c r="W34" s="485"/>
      <c r="X34" s="485"/>
      <c r="Y34" s="485">
        <v>1506</v>
      </c>
      <c r="Z34" s="485"/>
      <c r="AA34" s="485"/>
      <c r="AB34" s="485"/>
      <c r="AD34" s="484">
        <f t="shared" si="2"/>
        <v>0</v>
      </c>
      <c r="AE34" s="484">
        <f t="shared" si="3"/>
        <v>0</v>
      </c>
      <c r="AF34" s="484">
        <f t="shared" si="4"/>
        <v>0</v>
      </c>
      <c r="AG34" s="484">
        <f t="shared" si="5"/>
        <v>0</v>
      </c>
      <c r="AH34" s="484">
        <f t="shared" si="6"/>
        <v>0</v>
      </c>
    </row>
    <row r="35" spans="1:34" s="484" customFormat="1" ht="14.25">
      <c r="A35" s="480" t="s">
        <v>150</v>
      </c>
      <c r="B35" s="473">
        <v>21514</v>
      </c>
      <c r="C35" s="480" t="s">
        <v>168</v>
      </c>
      <c r="D35" s="479">
        <v>20</v>
      </c>
      <c r="E35" s="485">
        <v>24</v>
      </c>
      <c r="F35" s="485">
        <v>18</v>
      </c>
      <c r="G35" s="485">
        <v>6</v>
      </c>
      <c r="H35" s="485">
        <f t="shared" si="7"/>
        <v>24</v>
      </c>
      <c r="I35" s="485">
        <v>0</v>
      </c>
      <c r="J35" s="485">
        <v>0</v>
      </c>
      <c r="K35" s="485">
        <v>0</v>
      </c>
      <c r="L35" s="485">
        <v>24</v>
      </c>
      <c r="M35" s="485">
        <v>18</v>
      </c>
      <c r="N35" s="485">
        <v>6</v>
      </c>
      <c r="O35" s="485">
        <v>0</v>
      </c>
      <c r="P35" s="485">
        <v>0</v>
      </c>
      <c r="Q35" s="485"/>
      <c r="R35" s="485"/>
      <c r="S35" s="485">
        <v>0</v>
      </c>
      <c r="T35" s="485">
        <v>0</v>
      </c>
      <c r="U35" s="485">
        <v>0</v>
      </c>
      <c r="V35" s="485">
        <v>0</v>
      </c>
      <c r="W35" s="485"/>
      <c r="X35" s="485"/>
      <c r="Y35" s="485">
        <v>24</v>
      </c>
      <c r="Z35" s="485"/>
      <c r="AA35" s="485"/>
      <c r="AB35" s="485"/>
      <c r="AD35" s="484">
        <f t="shared" si="2"/>
        <v>0</v>
      </c>
      <c r="AE35" s="484">
        <f t="shared" si="3"/>
        <v>0</v>
      </c>
      <c r="AF35" s="484">
        <f t="shared" si="4"/>
        <v>0</v>
      </c>
      <c r="AG35" s="484">
        <f t="shared" si="5"/>
        <v>0</v>
      </c>
      <c r="AH35" s="484">
        <f t="shared" si="6"/>
        <v>0</v>
      </c>
    </row>
    <row r="36" spans="1:34" s="484" customFormat="1" ht="14.25">
      <c r="A36" s="480" t="s">
        <v>150</v>
      </c>
      <c r="B36" s="473">
        <v>21307</v>
      </c>
      <c r="C36" s="480" t="s">
        <v>169</v>
      </c>
      <c r="D36" s="479">
        <v>21</v>
      </c>
      <c r="E36" s="485">
        <v>19</v>
      </c>
      <c r="F36" s="485">
        <v>8</v>
      </c>
      <c r="G36" s="485">
        <v>11</v>
      </c>
      <c r="H36" s="485">
        <f t="shared" si="7"/>
        <v>15</v>
      </c>
      <c r="I36" s="485">
        <v>15</v>
      </c>
      <c r="J36" s="485">
        <v>5</v>
      </c>
      <c r="K36" s="485">
        <v>10</v>
      </c>
      <c r="L36" s="485">
        <v>0</v>
      </c>
      <c r="M36" s="485">
        <v>0</v>
      </c>
      <c r="N36" s="485">
        <v>0</v>
      </c>
      <c r="O36" s="485">
        <v>4</v>
      </c>
      <c r="P36" s="485">
        <v>0</v>
      </c>
      <c r="Q36" s="485"/>
      <c r="R36" s="485"/>
      <c r="S36" s="485">
        <v>4</v>
      </c>
      <c r="T36" s="485">
        <v>3</v>
      </c>
      <c r="U36" s="485">
        <v>1</v>
      </c>
      <c r="V36" s="485">
        <v>0</v>
      </c>
      <c r="W36" s="485"/>
      <c r="X36" s="485"/>
      <c r="Y36" s="485">
        <v>19</v>
      </c>
      <c r="Z36" s="485"/>
      <c r="AA36" s="485"/>
      <c r="AB36" s="485"/>
      <c r="AD36" s="484">
        <f t="shared" si="2"/>
        <v>0</v>
      </c>
      <c r="AE36" s="484">
        <f t="shared" si="3"/>
        <v>0</v>
      </c>
      <c r="AF36" s="484">
        <f t="shared" si="4"/>
        <v>0</v>
      </c>
      <c r="AG36" s="484">
        <f t="shared" si="5"/>
        <v>0</v>
      </c>
      <c r="AH36" s="484">
        <f t="shared" si="6"/>
        <v>0</v>
      </c>
    </row>
    <row r="37" spans="1:34" s="484" customFormat="1" ht="15">
      <c r="A37" s="672" t="s">
        <v>170</v>
      </c>
      <c r="B37" s="675"/>
      <c r="C37" s="676"/>
      <c r="D37" s="486">
        <v>22</v>
      </c>
      <c r="E37" s="487">
        <f>+E38</f>
        <v>17</v>
      </c>
      <c r="F37" s="487">
        <f t="shared" ref="F37:AB37" si="8">+F38</f>
        <v>1</v>
      </c>
      <c r="G37" s="487">
        <f t="shared" si="8"/>
        <v>16</v>
      </c>
      <c r="H37" s="487">
        <f t="shared" si="8"/>
        <v>0</v>
      </c>
      <c r="I37" s="487">
        <f t="shared" si="8"/>
        <v>0</v>
      </c>
      <c r="J37" s="487">
        <f t="shared" si="8"/>
        <v>0</v>
      </c>
      <c r="K37" s="487">
        <f t="shared" si="8"/>
        <v>0</v>
      </c>
      <c r="L37" s="487">
        <f t="shared" si="8"/>
        <v>0</v>
      </c>
      <c r="M37" s="487">
        <f t="shared" si="8"/>
        <v>0</v>
      </c>
      <c r="N37" s="487">
        <f t="shared" si="8"/>
        <v>0</v>
      </c>
      <c r="O37" s="487">
        <f t="shared" si="8"/>
        <v>17</v>
      </c>
      <c r="P37" s="487">
        <f t="shared" si="8"/>
        <v>17</v>
      </c>
      <c r="Q37" s="487">
        <f t="shared" si="8"/>
        <v>1</v>
      </c>
      <c r="R37" s="487">
        <f t="shared" si="8"/>
        <v>16</v>
      </c>
      <c r="S37" s="487">
        <f t="shared" si="8"/>
        <v>0</v>
      </c>
      <c r="T37" s="487">
        <f t="shared" si="8"/>
        <v>0</v>
      </c>
      <c r="U37" s="487">
        <f t="shared" si="8"/>
        <v>0</v>
      </c>
      <c r="V37" s="487">
        <f t="shared" si="8"/>
        <v>0</v>
      </c>
      <c r="W37" s="487">
        <f t="shared" si="8"/>
        <v>0</v>
      </c>
      <c r="X37" s="487">
        <f t="shared" si="8"/>
        <v>0</v>
      </c>
      <c r="Y37" s="487">
        <f t="shared" si="8"/>
        <v>17</v>
      </c>
      <c r="Z37" s="487">
        <f t="shared" si="8"/>
        <v>0</v>
      </c>
      <c r="AA37" s="487">
        <f t="shared" si="8"/>
        <v>0</v>
      </c>
      <c r="AB37" s="487">
        <f t="shared" si="8"/>
        <v>0</v>
      </c>
      <c r="AD37" s="484">
        <f t="shared" si="2"/>
        <v>0</v>
      </c>
      <c r="AE37" s="484">
        <f t="shared" si="3"/>
        <v>0</v>
      </c>
      <c r="AF37" s="484">
        <f t="shared" si="4"/>
        <v>0</v>
      </c>
      <c r="AG37" s="484">
        <f t="shared" si="5"/>
        <v>0</v>
      </c>
      <c r="AH37" s="484">
        <f t="shared" si="6"/>
        <v>0</v>
      </c>
    </row>
    <row r="38" spans="1:34" s="484" customFormat="1" ht="28.5">
      <c r="A38" s="480" t="s">
        <v>171</v>
      </c>
      <c r="B38" s="473">
        <v>32202</v>
      </c>
      <c r="C38" s="480" t="s">
        <v>172</v>
      </c>
      <c r="D38" s="479">
        <v>23</v>
      </c>
      <c r="E38" s="485">
        <v>17</v>
      </c>
      <c r="F38" s="485">
        <v>1</v>
      </c>
      <c r="G38" s="485">
        <v>16</v>
      </c>
      <c r="H38" s="485">
        <f t="shared" si="7"/>
        <v>0</v>
      </c>
      <c r="I38" s="485">
        <v>0</v>
      </c>
      <c r="J38" s="485">
        <v>0</v>
      </c>
      <c r="K38" s="485">
        <v>0</v>
      </c>
      <c r="L38" s="485">
        <v>0</v>
      </c>
      <c r="M38" s="485">
        <v>0</v>
      </c>
      <c r="N38" s="485">
        <v>0</v>
      </c>
      <c r="O38" s="485">
        <v>17</v>
      </c>
      <c r="P38" s="485">
        <v>17</v>
      </c>
      <c r="Q38" s="485">
        <v>1</v>
      </c>
      <c r="R38" s="485">
        <v>16</v>
      </c>
      <c r="S38" s="485">
        <v>0</v>
      </c>
      <c r="T38" s="485">
        <v>0</v>
      </c>
      <c r="U38" s="485">
        <v>0</v>
      </c>
      <c r="V38" s="485">
        <v>0</v>
      </c>
      <c r="W38" s="485"/>
      <c r="X38" s="485"/>
      <c r="Y38" s="485">
        <v>17</v>
      </c>
      <c r="Z38" s="485"/>
      <c r="AA38" s="485"/>
      <c r="AB38" s="485"/>
      <c r="AD38" s="484">
        <f t="shared" si="2"/>
        <v>0</v>
      </c>
      <c r="AE38" s="484">
        <f t="shared" si="3"/>
        <v>0</v>
      </c>
      <c r="AF38" s="484">
        <f t="shared" si="4"/>
        <v>0</v>
      </c>
      <c r="AG38" s="484">
        <f t="shared" si="5"/>
        <v>0</v>
      </c>
      <c r="AH38" s="484">
        <f t="shared" si="6"/>
        <v>0</v>
      </c>
    </row>
    <row r="39" spans="1:34" s="484" customFormat="1" ht="15">
      <c r="A39" s="474" t="s">
        <v>173</v>
      </c>
      <c r="B39" s="489"/>
      <c r="C39" s="489"/>
      <c r="D39" s="478">
        <v>24</v>
      </c>
      <c r="E39" s="487">
        <f>SUM(E40:E43)</f>
        <v>1334</v>
      </c>
      <c r="F39" s="487">
        <f t="shared" ref="F39:AB39" si="9">SUM(F40:F43)</f>
        <v>262</v>
      </c>
      <c r="G39" s="487">
        <f t="shared" si="9"/>
        <v>1072</v>
      </c>
      <c r="H39" s="487">
        <f t="shared" si="9"/>
        <v>64</v>
      </c>
      <c r="I39" s="487">
        <f t="shared" si="9"/>
        <v>35</v>
      </c>
      <c r="J39" s="487">
        <f t="shared" si="9"/>
        <v>2</v>
      </c>
      <c r="K39" s="487">
        <f t="shared" si="9"/>
        <v>33</v>
      </c>
      <c r="L39" s="487">
        <f t="shared" si="9"/>
        <v>29</v>
      </c>
      <c r="M39" s="487">
        <f t="shared" si="9"/>
        <v>3</v>
      </c>
      <c r="N39" s="487">
        <f t="shared" si="9"/>
        <v>26</v>
      </c>
      <c r="O39" s="487">
        <f t="shared" si="9"/>
        <v>1259</v>
      </c>
      <c r="P39" s="487">
        <f t="shared" si="9"/>
        <v>652</v>
      </c>
      <c r="Q39" s="487">
        <f t="shared" si="9"/>
        <v>151</v>
      </c>
      <c r="R39" s="487">
        <f t="shared" si="9"/>
        <v>501</v>
      </c>
      <c r="S39" s="487">
        <f t="shared" si="9"/>
        <v>607</v>
      </c>
      <c r="T39" s="487">
        <f t="shared" si="9"/>
        <v>104</v>
      </c>
      <c r="U39" s="487">
        <f t="shared" si="9"/>
        <v>503</v>
      </c>
      <c r="V39" s="487">
        <f t="shared" si="9"/>
        <v>11</v>
      </c>
      <c r="W39" s="487">
        <f t="shared" si="9"/>
        <v>2</v>
      </c>
      <c r="X39" s="487">
        <f t="shared" si="9"/>
        <v>9</v>
      </c>
      <c r="Y39" s="487">
        <f t="shared" si="9"/>
        <v>1333</v>
      </c>
      <c r="Z39" s="487">
        <f t="shared" si="9"/>
        <v>0</v>
      </c>
      <c r="AA39" s="487">
        <f t="shared" si="9"/>
        <v>1</v>
      </c>
      <c r="AB39" s="487">
        <f t="shared" si="9"/>
        <v>0</v>
      </c>
      <c r="AD39" s="484">
        <f t="shared" si="2"/>
        <v>0</v>
      </c>
      <c r="AE39" s="484">
        <f t="shared" si="3"/>
        <v>0</v>
      </c>
      <c r="AF39" s="484">
        <f t="shared" si="4"/>
        <v>0</v>
      </c>
      <c r="AG39" s="484">
        <f t="shared" si="5"/>
        <v>0</v>
      </c>
      <c r="AH39" s="484">
        <f t="shared" si="6"/>
        <v>0</v>
      </c>
    </row>
    <row r="40" spans="1:34" s="484" customFormat="1" ht="14.25">
      <c r="A40" s="480" t="s">
        <v>174</v>
      </c>
      <c r="B40" s="473">
        <v>41101</v>
      </c>
      <c r="C40" s="480" t="s">
        <v>175</v>
      </c>
      <c r="D40" s="479">
        <v>25</v>
      </c>
      <c r="E40" s="485">
        <v>477</v>
      </c>
      <c r="F40" s="485">
        <v>130</v>
      </c>
      <c r="G40" s="485">
        <v>347</v>
      </c>
      <c r="H40" s="485">
        <f t="shared" si="7"/>
        <v>64</v>
      </c>
      <c r="I40" s="485">
        <v>35</v>
      </c>
      <c r="J40" s="485">
        <v>2</v>
      </c>
      <c r="K40" s="485">
        <v>33</v>
      </c>
      <c r="L40" s="485">
        <v>29</v>
      </c>
      <c r="M40" s="485">
        <v>3</v>
      </c>
      <c r="N40" s="485">
        <v>26</v>
      </c>
      <c r="O40" s="485">
        <v>402</v>
      </c>
      <c r="P40" s="485">
        <v>369</v>
      </c>
      <c r="Q40" s="485">
        <v>109</v>
      </c>
      <c r="R40" s="485">
        <v>260</v>
      </c>
      <c r="S40" s="485">
        <v>33</v>
      </c>
      <c r="T40" s="485">
        <v>14</v>
      </c>
      <c r="U40" s="485">
        <v>19</v>
      </c>
      <c r="V40" s="485">
        <v>11</v>
      </c>
      <c r="W40" s="485">
        <v>2</v>
      </c>
      <c r="X40" s="485">
        <v>9</v>
      </c>
      <c r="Y40" s="485">
        <v>477</v>
      </c>
      <c r="Z40" s="485"/>
      <c r="AA40" s="485"/>
      <c r="AB40" s="485"/>
      <c r="AD40" s="484">
        <f t="shared" si="2"/>
        <v>0</v>
      </c>
      <c r="AE40" s="484">
        <f t="shared" si="3"/>
        <v>0</v>
      </c>
      <c r="AF40" s="484">
        <f t="shared" si="4"/>
        <v>0</v>
      </c>
      <c r="AG40" s="484">
        <f t="shared" si="5"/>
        <v>0</v>
      </c>
      <c r="AH40" s="484">
        <f t="shared" si="6"/>
        <v>0</v>
      </c>
    </row>
    <row r="41" spans="1:34" s="484" customFormat="1" ht="14.25">
      <c r="A41" s="480" t="s">
        <v>174</v>
      </c>
      <c r="B41" s="473">
        <v>41501</v>
      </c>
      <c r="C41" s="480" t="s">
        <v>176</v>
      </c>
      <c r="D41" s="479">
        <v>26</v>
      </c>
      <c r="E41" s="485">
        <v>684</v>
      </c>
      <c r="F41" s="485">
        <v>87</v>
      </c>
      <c r="G41" s="485">
        <v>597</v>
      </c>
      <c r="H41" s="485">
        <f t="shared" si="7"/>
        <v>0</v>
      </c>
      <c r="I41" s="485">
        <v>0</v>
      </c>
      <c r="J41" s="485">
        <v>0</v>
      </c>
      <c r="K41" s="485">
        <v>0</v>
      </c>
      <c r="L41" s="485">
        <v>0</v>
      </c>
      <c r="M41" s="485">
        <v>0</v>
      </c>
      <c r="N41" s="485">
        <v>0</v>
      </c>
      <c r="O41" s="485">
        <v>684</v>
      </c>
      <c r="P41" s="485">
        <v>223</v>
      </c>
      <c r="Q41" s="485">
        <v>27</v>
      </c>
      <c r="R41" s="485">
        <v>196</v>
      </c>
      <c r="S41" s="485">
        <v>461</v>
      </c>
      <c r="T41" s="485">
        <v>60</v>
      </c>
      <c r="U41" s="485">
        <v>401</v>
      </c>
      <c r="V41" s="485">
        <v>0</v>
      </c>
      <c r="W41" s="485"/>
      <c r="X41" s="485"/>
      <c r="Y41" s="485">
        <v>683</v>
      </c>
      <c r="Z41" s="485"/>
      <c r="AA41" s="485">
        <v>1</v>
      </c>
      <c r="AB41" s="485"/>
      <c r="AD41" s="484">
        <f t="shared" si="2"/>
        <v>0</v>
      </c>
      <c r="AE41" s="484">
        <f t="shared" si="3"/>
        <v>0</v>
      </c>
      <c r="AF41" s="484">
        <f t="shared" si="4"/>
        <v>0</v>
      </c>
      <c r="AG41" s="484">
        <f t="shared" si="5"/>
        <v>0</v>
      </c>
      <c r="AH41" s="484">
        <f t="shared" si="6"/>
        <v>0</v>
      </c>
    </row>
    <row r="42" spans="1:34" s="484" customFormat="1" ht="14.25">
      <c r="A42" s="480" t="s">
        <v>174</v>
      </c>
      <c r="B42" s="473">
        <v>41601</v>
      </c>
      <c r="C42" s="480" t="s">
        <v>177</v>
      </c>
      <c r="D42" s="479">
        <v>27</v>
      </c>
      <c r="E42" s="485">
        <v>40</v>
      </c>
      <c r="F42" s="485">
        <v>12</v>
      </c>
      <c r="G42" s="485">
        <v>28</v>
      </c>
      <c r="H42" s="485">
        <f t="shared" si="7"/>
        <v>0</v>
      </c>
      <c r="I42" s="485">
        <v>0</v>
      </c>
      <c r="J42" s="485">
        <v>0</v>
      </c>
      <c r="K42" s="485">
        <v>0</v>
      </c>
      <c r="L42" s="485">
        <v>0</v>
      </c>
      <c r="M42" s="485">
        <v>0</v>
      </c>
      <c r="N42" s="485">
        <v>0</v>
      </c>
      <c r="O42" s="485">
        <v>40</v>
      </c>
      <c r="P42" s="485">
        <v>40</v>
      </c>
      <c r="Q42" s="485">
        <v>12</v>
      </c>
      <c r="R42" s="485">
        <v>28</v>
      </c>
      <c r="S42" s="485">
        <v>0</v>
      </c>
      <c r="T42" s="485">
        <v>0</v>
      </c>
      <c r="U42" s="485">
        <v>0</v>
      </c>
      <c r="V42" s="485">
        <v>0</v>
      </c>
      <c r="W42" s="485"/>
      <c r="X42" s="485"/>
      <c r="Y42" s="485">
        <v>40</v>
      </c>
      <c r="Z42" s="485"/>
      <c r="AA42" s="485"/>
      <c r="AB42" s="485"/>
      <c r="AD42" s="484">
        <f t="shared" si="2"/>
        <v>0</v>
      </c>
      <c r="AE42" s="484">
        <f t="shared" si="3"/>
        <v>0</v>
      </c>
      <c r="AF42" s="484">
        <f t="shared" si="4"/>
        <v>0</v>
      </c>
      <c r="AG42" s="484">
        <f t="shared" si="5"/>
        <v>0</v>
      </c>
      <c r="AH42" s="484">
        <f t="shared" si="6"/>
        <v>0</v>
      </c>
    </row>
    <row r="43" spans="1:34" s="484" customFormat="1" ht="14.25">
      <c r="A43" s="480" t="s">
        <v>174</v>
      </c>
      <c r="B43" s="473">
        <v>41304</v>
      </c>
      <c r="C43" s="480" t="s">
        <v>178</v>
      </c>
      <c r="D43" s="479">
        <v>28</v>
      </c>
      <c r="E43" s="485">
        <v>133</v>
      </c>
      <c r="F43" s="485">
        <v>33</v>
      </c>
      <c r="G43" s="485">
        <v>100</v>
      </c>
      <c r="H43" s="485">
        <f t="shared" si="7"/>
        <v>0</v>
      </c>
      <c r="I43" s="485">
        <v>0</v>
      </c>
      <c r="J43" s="485">
        <v>0</v>
      </c>
      <c r="K43" s="485">
        <v>0</v>
      </c>
      <c r="L43" s="485">
        <v>0</v>
      </c>
      <c r="M43" s="485">
        <v>0</v>
      </c>
      <c r="N43" s="485">
        <v>0</v>
      </c>
      <c r="O43" s="485">
        <v>133</v>
      </c>
      <c r="P43" s="485">
        <v>20</v>
      </c>
      <c r="Q43" s="485">
        <v>3</v>
      </c>
      <c r="R43" s="485">
        <v>17</v>
      </c>
      <c r="S43" s="485">
        <v>113</v>
      </c>
      <c r="T43" s="485">
        <v>30</v>
      </c>
      <c r="U43" s="485">
        <v>83</v>
      </c>
      <c r="V43" s="485">
        <v>0</v>
      </c>
      <c r="W43" s="485"/>
      <c r="X43" s="485"/>
      <c r="Y43" s="485">
        <v>133</v>
      </c>
      <c r="Z43" s="485"/>
      <c r="AA43" s="485"/>
      <c r="AB43" s="485"/>
      <c r="AD43" s="484">
        <f t="shared" si="2"/>
        <v>0</v>
      </c>
      <c r="AE43" s="484">
        <f t="shared" si="3"/>
        <v>0</v>
      </c>
      <c r="AF43" s="484">
        <f t="shared" si="4"/>
        <v>0</v>
      </c>
      <c r="AG43" s="484">
        <f t="shared" si="5"/>
        <v>0</v>
      </c>
      <c r="AH43" s="484">
        <f t="shared" si="6"/>
        <v>0</v>
      </c>
    </row>
    <row r="44" spans="1:34" s="484" customFormat="1" ht="15">
      <c r="A44" s="677" t="s">
        <v>179</v>
      </c>
      <c r="B44" s="678"/>
      <c r="C44" s="679"/>
      <c r="D44" s="478">
        <v>29</v>
      </c>
      <c r="E44" s="487">
        <f>SUM(E45:E50)</f>
        <v>1279</v>
      </c>
      <c r="F44" s="487">
        <f t="shared" ref="F44:AB44" si="10">SUM(F45:F50)</f>
        <v>731</v>
      </c>
      <c r="G44" s="487">
        <f t="shared" si="10"/>
        <v>548</v>
      </c>
      <c r="H44" s="487">
        <f t="shared" si="10"/>
        <v>178</v>
      </c>
      <c r="I44" s="487">
        <f t="shared" si="10"/>
        <v>89</v>
      </c>
      <c r="J44" s="487">
        <f t="shared" si="10"/>
        <v>55</v>
      </c>
      <c r="K44" s="487">
        <f t="shared" si="10"/>
        <v>34</v>
      </c>
      <c r="L44" s="487">
        <f t="shared" si="10"/>
        <v>89</v>
      </c>
      <c r="M44" s="487">
        <f t="shared" si="10"/>
        <v>48</v>
      </c>
      <c r="N44" s="487">
        <f t="shared" si="10"/>
        <v>41</v>
      </c>
      <c r="O44" s="487">
        <f t="shared" si="10"/>
        <v>1099</v>
      </c>
      <c r="P44" s="487">
        <f t="shared" si="10"/>
        <v>183</v>
      </c>
      <c r="Q44" s="487">
        <f t="shared" si="10"/>
        <v>63</v>
      </c>
      <c r="R44" s="487">
        <f t="shared" si="10"/>
        <v>120</v>
      </c>
      <c r="S44" s="487">
        <f t="shared" si="10"/>
        <v>916</v>
      </c>
      <c r="T44" s="487">
        <f t="shared" si="10"/>
        <v>564</v>
      </c>
      <c r="U44" s="487">
        <f t="shared" si="10"/>
        <v>352</v>
      </c>
      <c r="V44" s="487">
        <f t="shared" si="10"/>
        <v>2</v>
      </c>
      <c r="W44" s="487">
        <f t="shared" si="10"/>
        <v>1</v>
      </c>
      <c r="X44" s="487">
        <f t="shared" si="10"/>
        <v>1</v>
      </c>
      <c r="Y44" s="487">
        <f t="shared" si="10"/>
        <v>1279</v>
      </c>
      <c r="Z44" s="487">
        <f t="shared" si="10"/>
        <v>0</v>
      </c>
      <c r="AA44" s="487">
        <f t="shared" si="10"/>
        <v>0</v>
      </c>
      <c r="AB44" s="487">
        <f t="shared" si="10"/>
        <v>0</v>
      </c>
      <c r="AD44" s="484">
        <f t="shared" si="2"/>
        <v>0</v>
      </c>
      <c r="AE44" s="484">
        <f t="shared" si="3"/>
        <v>0</v>
      </c>
      <c r="AF44" s="484">
        <f t="shared" si="4"/>
        <v>0</v>
      </c>
      <c r="AG44" s="484">
        <f t="shared" si="5"/>
        <v>0</v>
      </c>
      <c r="AH44" s="484">
        <f t="shared" si="6"/>
        <v>0</v>
      </c>
    </row>
    <row r="45" spans="1:34" s="484" customFormat="1" ht="28.5">
      <c r="A45" s="480" t="s">
        <v>180</v>
      </c>
      <c r="B45" s="473">
        <v>61206</v>
      </c>
      <c r="C45" s="480" t="s">
        <v>181</v>
      </c>
      <c r="D45" s="479">
        <v>30</v>
      </c>
      <c r="E45" s="485">
        <v>93</v>
      </c>
      <c r="F45" s="485">
        <v>50</v>
      </c>
      <c r="G45" s="485">
        <v>43</v>
      </c>
      <c r="H45" s="485">
        <f t="shared" si="7"/>
        <v>72</v>
      </c>
      <c r="I45" s="485">
        <v>29</v>
      </c>
      <c r="J45" s="485">
        <v>18</v>
      </c>
      <c r="K45" s="485">
        <v>11</v>
      </c>
      <c r="L45" s="485">
        <v>43</v>
      </c>
      <c r="M45" s="485">
        <v>17</v>
      </c>
      <c r="N45" s="485">
        <v>26</v>
      </c>
      <c r="O45" s="485">
        <v>21</v>
      </c>
      <c r="P45" s="485">
        <v>0</v>
      </c>
      <c r="Q45" s="485"/>
      <c r="R45" s="485"/>
      <c r="S45" s="485">
        <v>21</v>
      </c>
      <c r="T45" s="485">
        <v>15</v>
      </c>
      <c r="U45" s="485">
        <v>6</v>
      </c>
      <c r="V45" s="485">
        <v>0</v>
      </c>
      <c r="W45" s="485"/>
      <c r="X45" s="485"/>
      <c r="Y45" s="485">
        <v>93</v>
      </c>
      <c r="Z45" s="485"/>
      <c r="AA45" s="485"/>
      <c r="AB45" s="485"/>
      <c r="AD45" s="484">
        <f t="shared" si="2"/>
        <v>0</v>
      </c>
      <c r="AE45" s="484">
        <f t="shared" si="3"/>
        <v>0</v>
      </c>
      <c r="AF45" s="484">
        <f t="shared" si="4"/>
        <v>0</v>
      </c>
      <c r="AG45" s="484">
        <f t="shared" si="5"/>
        <v>0</v>
      </c>
      <c r="AH45" s="484">
        <f t="shared" si="6"/>
        <v>0</v>
      </c>
    </row>
    <row r="46" spans="1:34" s="484" customFormat="1" ht="28.5">
      <c r="A46" s="480" t="s">
        <v>180</v>
      </c>
      <c r="B46" s="473">
        <v>61201</v>
      </c>
      <c r="C46" s="480" t="s">
        <v>182</v>
      </c>
      <c r="D46" s="479">
        <v>31</v>
      </c>
      <c r="E46" s="485">
        <v>11</v>
      </c>
      <c r="F46" s="485">
        <v>9</v>
      </c>
      <c r="G46" s="485">
        <v>2</v>
      </c>
      <c r="H46" s="485">
        <f t="shared" si="7"/>
        <v>11</v>
      </c>
      <c r="I46" s="485">
        <v>0</v>
      </c>
      <c r="J46" s="485">
        <v>0</v>
      </c>
      <c r="K46" s="485">
        <v>0</v>
      </c>
      <c r="L46" s="485">
        <v>11</v>
      </c>
      <c r="M46" s="485">
        <v>9</v>
      </c>
      <c r="N46" s="485">
        <v>2</v>
      </c>
      <c r="O46" s="485">
        <v>0</v>
      </c>
      <c r="P46" s="485">
        <v>0</v>
      </c>
      <c r="Q46" s="485"/>
      <c r="R46" s="485"/>
      <c r="S46" s="485">
        <v>0</v>
      </c>
      <c r="T46" s="485">
        <v>0</v>
      </c>
      <c r="U46" s="485">
        <v>0</v>
      </c>
      <c r="V46" s="485">
        <v>0</v>
      </c>
      <c r="W46" s="485"/>
      <c r="X46" s="485"/>
      <c r="Y46" s="485">
        <v>11</v>
      </c>
      <c r="Z46" s="485"/>
      <c r="AA46" s="485"/>
      <c r="AB46" s="485"/>
      <c r="AD46" s="484">
        <f t="shared" si="2"/>
        <v>0</v>
      </c>
      <c r="AE46" s="484">
        <f t="shared" si="3"/>
        <v>0</v>
      </c>
      <c r="AF46" s="484">
        <f t="shared" si="4"/>
        <v>0</v>
      </c>
      <c r="AG46" s="484">
        <f t="shared" si="5"/>
        <v>0</v>
      </c>
      <c r="AH46" s="484">
        <f t="shared" si="6"/>
        <v>0</v>
      </c>
    </row>
    <row r="47" spans="1:34" s="484" customFormat="1" ht="28.5">
      <c r="A47" s="480" t="s">
        <v>180</v>
      </c>
      <c r="B47" s="473">
        <v>61303</v>
      </c>
      <c r="C47" s="480" t="s">
        <v>183</v>
      </c>
      <c r="D47" s="479">
        <v>32</v>
      </c>
      <c r="E47" s="485">
        <v>59</v>
      </c>
      <c r="F47" s="485">
        <v>46</v>
      </c>
      <c r="G47" s="485">
        <v>13</v>
      </c>
      <c r="H47" s="485">
        <f t="shared" si="7"/>
        <v>39</v>
      </c>
      <c r="I47" s="485">
        <v>39</v>
      </c>
      <c r="J47" s="485">
        <v>28</v>
      </c>
      <c r="K47" s="485">
        <v>11</v>
      </c>
      <c r="L47" s="485">
        <v>0</v>
      </c>
      <c r="M47" s="485">
        <v>0</v>
      </c>
      <c r="N47" s="485">
        <v>0</v>
      </c>
      <c r="O47" s="485">
        <v>20</v>
      </c>
      <c r="P47" s="485">
        <v>0</v>
      </c>
      <c r="Q47" s="485"/>
      <c r="R47" s="485"/>
      <c r="S47" s="485">
        <v>20</v>
      </c>
      <c r="T47" s="485">
        <v>18</v>
      </c>
      <c r="U47" s="485">
        <v>2</v>
      </c>
      <c r="V47" s="485">
        <v>0</v>
      </c>
      <c r="W47" s="485"/>
      <c r="X47" s="485"/>
      <c r="Y47" s="485">
        <v>59</v>
      </c>
      <c r="Z47" s="485"/>
      <c r="AA47" s="485"/>
      <c r="AB47" s="485"/>
      <c r="AD47" s="484">
        <f t="shared" si="2"/>
        <v>0</v>
      </c>
      <c r="AE47" s="484">
        <f t="shared" si="3"/>
        <v>0</v>
      </c>
      <c r="AF47" s="484">
        <f t="shared" si="4"/>
        <v>0</v>
      </c>
      <c r="AG47" s="484">
        <f t="shared" si="5"/>
        <v>0</v>
      </c>
      <c r="AH47" s="484">
        <f t="shared" si="6"/>
        <v>0</v>
      </c>
    </row>
    <row r="48" spans="1:34" s="484" customFormat="1" ht="28.5">
      <c r="A48" s="480" t="s">
        <v>180</v>
      </c>
      <c r="B48" s="473">
        <v>61304</v>
      </c>
      <c r="C48" s="480" t="s">
        <v>184</v>
      </c>
      <c r="D48" s="479">
        <v>33</v>
      </c>
      <c r="E48" s="485">
        <v>419</v>
      </c>
      <c r="F48" s="485">
        <v>299</v>
      </c>
      <c r="G48" s="485">
        <v>120</v>
      </c>
      <c r="H48" s="485">
        <f t="shared" si="7"/>
        <v>49</v>
      </c>
      <c r="I48" s="485">
        <v>21</v>
      </c>
      <c r="J48" s="485">
        <v>9</v>
      </c>
      <c r="K48" s="485">
        <v>12</v>
      </c>
      <c r="L48" s="485">
        <v>28</v>
      </c>
      <c r="M48" s="485">
        <v>20</v>
      </c>
      <c r="N48" s="485">
        <v>8</v>
      </c>
      <c r="O48" s="485">
        <v>370</v>
      </c>
      <c r="P48" s="485">
        <v>0</v>
      </c>
      <c r="Q48" s="485"/>
      <c r="R48" s="485"/>
      <c r="S48" s="485">
        <v>370</v>
      </c>
      <c r="T48" s="485">
        <v>270</v>
      </c>
      <c r="U48" s="485">
        <v>100</v>
      </c>
      <c r="V48" s="485">
        <v>0</v>
      </c>
      <c r="W48" s="485"/>
      <c r="X48" s="485"/>
      <c r="Y48" s="485">
        <v>419</v>
      </c>
      <c r="Z48" s="485"/>
      <c r="AA48" s="485"/>
      <c r="AB48" s="485"/>
      <c r="AD48" s="484">
        <f t="shared" si="2"/>
        <v>0</v>
      </c>
      <c r="AE48" s="484">
        <f t="shared" si="3"/>
        <v>0</v>
      </c>
      <c r="AF48" s="484">
        <f t="shared" si="4"/>
        <v>0</v>
      </c>
      <c r="AG48" s="484">
        <f t="shared" si="5"/>
        <v>0</v>
      </c>
      <c r="AH48" s="484">
        <f t="shared" si="6"/>
        <v>0</v>
      </c>
    </row>
    <row r="49" spans="1:34" s="484" customFormat="1" ht="28.5">
      <c r="A49" s="480" t="s">
        <v>180</v>
      </c>
      <c r="B49" s="473">
        <v>61205</v>
      </c>
      <c r="C49" s="480" t="s">
        <v>185</v>
      </c>
      <c r="D49" s="479">
        <v>34</v>
      </c>
      <c r="E49" s="485">
        <v>204</v>
      </c>
      <c r="F49" s="485">
        <v>136</v>
      </c>
      <c r="G49" s="485">
        <v>68</v>
      </c>
      <c r="H49" s="485">
        <f t="shared" si="7"/>
        <v>0</v>
      </c>
      <c r="I49" s="485">
        <v>0</v>
      </c>
      <c r="J49" s="485">
        <v>0</v>
      </c>
      <c r="K49" s="485">
        <v>0</v>
      </c>
      <c r="L49" s="485">
        <v>0</v>
      </c>
      <c r="M49" s="485">
        <v>0</v>
      </c>
      <c r="N49" s="485">
        <v>0</v>
      </c>
      <c r="O49" s="485">
        <v>204</v>
      </c>
      <c r="P49" s="485">
        <v>0</v>
      </c>
      <c r="Q49" s="485"/>
      <c r="R49" s="485"/>
      <c r="S49" s="485">
        <v>204</v>
      </c>
      <c r="T49" s="485">
        <v>136</v>
      </c>
      <c r="U49" s="485">
        <v>68</v>
      </c>
      <c r="V49" s="485">
        <v>0</v>
      </c>
      <c r="W49" s="485"/>
      <c r="X49" s="485"/>
      <c r="Y49" s="485">
        <v>204</v>
      </c>
      <c r="Z49" s="485"/>
      <c r="AA49" s="485"/>
      <c r="AB49" s="485"/>
      <c r="AD49" s="484">
        <f t="shared" si="2"/>
        <v>0</v>
      </c>
      <c r="AE49" s="484">
        <f t="shared" si="3"/>
        <v>0</v>
      </c>
      <c r="AF49" s="484">
        <f t="shared" si="4"/>
        <v>0</v>
      </c>
      <c r="AG49" s="484">
        <f t="shared" si="5"/>
        <v>0</v>
      </c>
      <c r="AH49" s="484">
        <f t="shared" si="6"/>
        <v>0</v>
      </c>
    </row>
    <row r="50" spans="1:34" s="484" customFormat="1" ht="28.5">
      <c r="A50" s="480" t="s">
        <v>180</v>
      </c>
      <c r="B50" s="473">
        <v>61101</v>
      </c>
      <c r="C50" s="480" t="s">
        <v>186</v>
      </c>
      <c r="D50" s="479">
        <v>35</v>
      </c>
      <c r="E50" s="485">
        <v>493</v>
      </c>
      <c r="F50" s="485">
        <v>191</v>
      </c>
      <c r="G50" s="485">
        <v>302</v>
      </c>
      <c r="H50" s="485">
        <f t="shared" si="7"/>
        <v>7</v>
      </c>
      <c r="I50" s="485">
        <v>0</v>
      </c>
      <c r="J50" s="485">
        <v>0</v>
      </c>
      <c r="K50" s="485">
        <v>0</v>
      </c>
      <c r="L50" s="485">
        <v>7</v>
      </c>
      <c r="M50" s="485">
        <v>2</v>
      </c>
      <c r="N50" s="485">
        <v>5</v>
      </c>
      <c r="O50" s="485">
        <v>484</v>
      </c>
      <c r="P50" s="485">
        <v>183</v>
      </c>
      <c r="Q50" s="485">
        <v>63</v>
      </c>
      <c r="R50" s="485">
        <v>120</v>
      </c>
      <c r="S50" s="485">
        <v>301</v>
      </c>
      <c r="T50" s="485">
        <v>125</v>
      </c>
      <c r="U50" s="485">
        <v>176</v>
      </c>
      <c r="V50" s="485">
        <v>2</v>
      </c>
      <c r="W50" s="485">
        <v>1</v>
      </c>
      <c r="X50" s="485">
        <v>1</v>
      </c>
      <c r="Y50" s="485">
        <v>493</v>
      </c>
      <c r="Z50" s="485">
        <v>0</v>
      </c>
      <c r="AA50" s="485">
        <v>0</v>
      </c>
      <c r="AB50" s="485">
        <v>0</v>
      </c>
      <c r="AD50" s="484">
        <f t="shared" si="2"/>
        <v>0</v>
      </c>
      <c r="AE50" s="484">
        <f t="shared" si="3"/>
        <v>0</v>
      </c>
      <c r="AF50" s="484">
        <f t="shared" si="4"/>
        <v>0</v>
      </c>
      <c r="AG50" s="484">
        <f t="shared" si="5"/>
        <v>0</v>
      </c>
      <c r="AH50" s="484">
        <f t="shared" si="6"/>
        <v>0</v>
      </c>
    </row>
    <row r="51" spans="1:34" s="484" customFormat="1" ht="15">
      <c r="A51" s="475" t="s">
        <v>187</v>
      </c>
      <c r="B51" s="481"/>
      <c r="C51" s="482"/>
      <c r="D51" s="478">
        <v>36</v>
      </c>
      <c r="E51" s="487">
        <f>SUM(E52:E98)</f>
        <v>24504</v>
      </c>
      <c r="F51" s="487">
        <f t="shared" ref="F51:AB51" si="11">SUM(F52:F98)</f>
        <v>19379</v>
      </c>
      <c r="G51" s="487">
        <f t="shared" si="11"/>
        <v>5125</v>
      </c>
      <c r="H51" s="487">
        <f t="shared" si="11"/>
        <v>2667</v>
      </c>
      <c r="I51" s="487">
        <f t="shared" si="11"/>
        <v>1839</v>
      </c>
      <c r="J51" s="487">
        <f t="shared" si="11"/>
        <v>1467</v>
      </c>
      <c r="K51" s="487">
        <f t="shared" si="11"/>
        <v>372</v>
      </c>
      <c r="L51" s="487">
        <f t="shared" si="11"/>
        <v>828</v>
      </c>
      <c r="M51" s="487">
        <f t="shared" si="11"/>
        <v>672</v>
      </c>
      <c r="N51" s="487">
        <f t="shared" si="11"/>
        <v>156</v>
      </c>
      <c r="O51" s="487">
        <f t="shared" si="11"/>
        <v>21074</v>
      </c>
      <c r="P51" s="487">
        <f t="shared" si="11"/>
        <v>5338</v>
      </c>
      <c r="Q51" s="487">
        <f t="shared" si="11"/>
        <v>3361</v>
      </c>
      <c r="R51" s="487">
        <f t="shared" si="11"/>
        <v>1977</v>
      </c>
      <c r="S51" s="487">
        <f t="shared" si="11"/>
        <v>15736</v>
      </c>
      <c r="T51" s="487">
        <f t="shared" si="11"/>
        <v>13199</v>
      </c>
      <c r="U51" s="487">
        <f t="shared" si="11"/>
        <v>2537</v>
      </c>
      <c r="V51" s="487">
        <f t="shared" si="11"/>
        <v>763</v>
      </c>
      <c r="W51" s="487">
        <f t="shared" si="11"/>
        <v>680</v>
      </c>
      <c r="X51" s="487">
        <f t="shared" si="11"/>
        <v>83</v>
      </c>
      <c r="Y51" s="487">
        <f t="shared" si="11"/>
        <v>24267</v>
      </c>
      <c r="Z51" s="487">
        <f t="shared" si="11"/>
        <v>26</v>
      </c>
      <c r="AA51" s="487">
        <f t="shared" si="11"/>
        <v>26</v>
      </c>
      <c r="AB51" s="487">
        <f t="shared" si="11"/>
        <v>185</v>
      </c>
      <c r="AD51" s="484">
        <f t="shared" si="2"/>
        <v>0</v>
      </c>
      <c r="AE51" s="484">
        <f t="shared" si="3"/>
        <v>0</v>
      </c>
      <c r="AF51" s="484">
        <f t="shared" si="4"/>
        <v>0</v>
      </c>
      <c r="AG51" s="484">
        <f t="shared" si="5"/>
        <v>0</v>
      </c>
      <c r="AH51" s="484">
        <f t="shared" si="6"/>
        <v>0</v>
      </c>
    </row>
    <row r="52" spans="1:34" s="484" customFormat="1" ht="28.5">
      <c r="A52" s="480" t="s">
        <v>188</v>
      </c>
      <c r="B52" s="473">
        <v>72302</v>
      </c>
      <c r="C52" s="480" t="s">
        <v>189</v>
      </c>
      <c r="D52" s="479">
        <v>37</v>
      </c>
      <c r="E52" s="485">
        <v>95</v>
      </c>
      <c r="F52" s="485">
        <v>73</v>
      </c>
      <c r="G52" s="485">
        <v>22</v>
      </c>
      <c r="H52" s="485">
        <f t="shared" si="7"/>
        <v>0</v>
      </c>
      <c r="I52" s="485">
        <v>0</v>
      </c>
      <c r="J52" s="485">
        <v>0</v>
      </c>
      <c r="K52" s="485">
        <v>0</v>
      </c>
      <c r="L52" s="485">
        <v>0</v>
      </c>
      <c r="M52" s="485">
        <v>0</v>
      </c>
      <c r="N52" s="485">
        <v>0</v>
      </c>
      <c r="O52" s="485">
        <v>75</v>
      </c>
      <c r="P52" s="485">
        <v>0</v>
      </c>
      <c r="Q52" s="485"/>
      <c r="R52" s="485"/>
      <c r="S52" s="485">
        <v>75</v>
      </c>
      <c r="T52" s="485">
        <v>53</v>
      </c>
      <c r="U52" s="485">
        <v>22</v>
      </c>
      <c r="V52" s="485">
        <v>20</v>
      </c>
      <c r="W52" s="485">
        <v>20</v>
      </c>
      <c r="X52" s="485"/>
      <c r="Y52" s="485">
        <v>95</v>
      </c>
      <c r="Z52" s="485"/>
      <c r="AA52" s="485"/>
      <c r="AB52" s="485"/>
      <c r="AD52" s="484">
        <f t="shared" si="2"/>
        <v>0</v>
      </c>
      <c r="AE52" s="484">
        <f t="shared" si="3"/>
        <v>0</v>
      </c>
      <c r="AF52" s="484">
        <f t="shared" si="4"/>
        <v>0</v>
      </c>
      <c r="AG52" s="484">
        <f t="shared" si="5"/>
        <v>0</v>
      </c>
      <c r="AH52" s="484">
        <f t="shared" si="6"/>
        <v>0</v>
      </c>
    </row>
    <row r="53" spans="1:34" s="484" customFormat="1" ht="28.5">
      <c r="A53" s="480" t="s">
        <v>188</v>
      </c>
      <c r="B53" s="473">
        <v>73208</v>
      </c>
      <c r="C53" s="480" t="s">
        <v>190</v>
      </c>
      <c r="D53" s="479">
        <v>38</v>
      </c>
      <c r="E53" s="485">
        <v>3402</v>
      </c>
      <c r="F53" s="485">
        <v>2729</v>
      </c>
      <c r="G53" s="485">
        <v>673</v>
      </c>
      <c r="H53" s="485">
        <f t="shared" si="7"/>
        <v>14</v>
      </c>
      <c r="I53" s="485">
        <v>14</v>
      </c>
      <c r="J53" s="485">
        <v>13</v>
      </c>
      <c r="K53" s="485">
        <v>1</v>
      </c>
      <c r="L53" s="485">
        <v>0</v>
      </c>
      <c r="M53" s="485">
        <v>0</v>
      </c>
      <c r="N53" s="485">
        <v>0</v>
      </c>
      <c r="O53" s="485">
        <v>3230</v>
      </c>
      <c r="P53" s="485">
        <v>768</v>
      </c>
      <c r="Q53" s="485">
        <v>605</v>
      </c>
      <c r="R53" s="485">
        <v>163</v>
      </c>
      <c r="S53" s="485">
        <v>2462</v>
      </c>
      <c r="T53" s="485">
        <v>1967</v>
      </c>
      <c r="U53" s="485">
        <v>495</v>
      </c>
      <c r="V53" s="485">
        <v>158</v>
      </c>
      <c r="W53" s="485">
        <v>144</v>
      </c>
      <c r="X53" s="485">
        <v>14</v>
      </c>
      <c r="Y53" s="485">
        <v>3370</v>
      </c>
      <c r="Z53" s="485">
        <v>0</v>
      </c>
      <c r="AA53" s="485">
        <v>0</v>
      </c>
      <c r="AB53" s="485">
        <v>32</v>
      </c>
      <c r="AD53" s="484">
        <f t="shared" si="2"/>
        <v>0</v>
      </c>
      <c r="AE53" s="484">
        <f t="shared" si="3"/>
        <v>0</v>
      </c>
      <c r="AF53" s="484">
        <f t="shared" si="4"/>
        <v>0</v>
      </c>
      <c r="AG53" s="484">
        <f t="shared" si="5"/>
        <v>0</v>
      </c>
      <c r="AH53" s="484">
        <f t="shared" si="6"/>
        <v>0</v>
      </c>
    </row>
    <row r="54" spans="1:34" s="484" customFormat="1" ht="28.5">
      <c r="A54" s="480" t="s">
        <v>188</v>
      </c>
      <c r="B54" s="473">
        <v>73104</v>
      </c>
      <c r="C54" s="480" t="s">
        <v>191</v>
      </c>
      <c r="D54" s="479">
        <v>39</v>
      </c>
      <c r="E54" s="485">
        <v>13</v>
      </c>
      <c r="F54" s="485">
        <v>9</v>
      </c>
      <c r="G54" s="485">
        <v>4</v>
      </c>
      <c r="H54" s="485">
        <f t="shared" si="7"/>
        <v>13</v>
      </c>
      <c r="I54" s="485">
        <v>13</v>
      </c>
      <c r="J54" s="485">
        <v>9</v>
      </c>
      <c r="K54" s="485">
        <v>4</v>
      </c>
      <c r="L54" s="485">
        <v>0</v>
      </c>
      <c r="M54" s="485">
        <v>0</v>
      </c>
      <c r="N54" s="485">
        <v>0</v>
      </c>
      <c r="O54" s="485">
        <v>0</v>
      </c>
      <c r="P54" s="485">
        <v>0</v>
      </c>
      <c r="Q54" s="485">
        <v>0</v>
      </c>
      <c r="R54" s="485"/>
      <c r="S54" s="485">
        <v>0</v>
      </c>
      <c r="T54" s="485">
        <v>0</v>
      </c>
      <c r="U54" s="485">
        <v>0</v>
      </c>
      <c r="V54" s="485">
        <v>0</v>
      </c>
      <c r="W54" s="485">
        <v>0</v>
      </c>
      <c r="X54" s="485">
        <v>0</v>
      </c>
      <c r="Y54" s="485">
        <v>13</v>
      </c>
      <c r="Z54" s="485">
        <v>0</v>
      </c>
      <c r="AA54" s="485">
        <v>0</v>
      </c>
      <c r="AB54" s="485">
        <v>0</v>
      </c>
      <c r="AD54" s="484">
        <f t="shared" si="2"/>
        <v>0</v>
      </c>
      <c r="AE54" s="484">
        <f t="shared" si="3"/>
        <v>0</v>
      </c>
      <c r="AF54" s="484">
        <f t="shared" si="4"/>
        <v>0</v>
      </c>
      <c r="AG54" s="484">
        <f t="shared" si="5"/>
        <v>0</v>
      </c>
      <c r="AH54" s="484">
        <f t="shared" si="6"/>
        <v>0</v>
      </c>
    </row>
    <row r="55" spans="1:34" s="484" customFormat="1" ht="28.5">
      <c r="A55" s="480" t="s">
        <v>188</v>
      </c>
      <c r="B55" s="473">
        <v>73209</v>
      </c>
      <c r="C55" s="480" t="s">
        <v>192</v>
      </c>
      <c r="D55" s="479">
        <v>40</v>
      </c>
      <c r="E55" s="485">
        <v>22</v>
      </c>
      <c r="F55" s="485">
        <v>21</v>
      </c>
      <c r="G55" s="485">
        <v>1</v>
      </c>
      <c r="H55" s="485">
        <f t="shared" si="7"/>
        <v>0</v>
      </c>
      <c r="I55" s="485">
        <v>0</v>
      </c>
      <c r="J55" s="485">
        <v>0</v>
      </c>
      <c r="K55" s="485">
        <v>0</v>
      </c>
      <c r="L55" s="485">
        <v>0</v>
      </c>
      <c r="M55" s="485">
        <v>0</v>
      </c>
      <c r="N55" s="485">
        <v>0</v>
      </c>
      <c r="O55" s="485">
        <v>22</v>
      </c>
      <c r="P55" s="485">
        <v>22</v>
      </c>
      <c r="Q55" s="485">
        <v>21</v>
      </c>
      <c r="R55" s="485">
        <v>1</v>
      </c>
      <c r="S55" s="485">
        <v>0</v>
      </c>
      <c r="T55" s="485">
        <v>0</v>
      </c>
      <c r="U55" s="485">
        <v>0</v>
      </c>
      <c r="V55" s="485">
        <v>0</v>
      </c>
      <c r="W55" s="485"/>
      <c r="X55" s="485"/>
      <c r="Y55" s="485">
        <v>22</v>
      </c>
      <c r="Z55" s="485"/>
      <c r="AA55" s="485"/>
      <c r="AB55" s="485"/>
      <c r="AD55" s="484">
        <f t="shared" si="2"/>
        <v>0</v>
      </c>
      <c r="AE55" s="484">
        <f t="shared" si="3"/>
        <v>0</v>
      </c>
      <c r="AF55" s="484">
        <f t="shared" si="4"/>
        <v>0</v>
      </c>
      <c r="AG55" s="484">
        <f t="shared" si="5"/>
        <v>0</v>
      </c>
      <c r="AH55" s="484">
        <f t="shared" si="6"/>
        <v>0</v>
      </c>
    </row>
    <row r="56" spans="1:34" s="484" customFormat="1" ht="28.5">
      <c r="A56" s="480" t="s">
        <v>188</v>
      </c>
      <c r="B56" s="473">
        <v>73211</v>
      </c>
      <c r="C56" s="480" t="s">
        <v>193</v>
      </c>
      <c r="D56" s="479">
        <v>41</v>
      </c>
      <c r="E56" s="485">
        <v>12</v>
      </c>
      <c r="F56" s="485">
        <v>1</v>
      </c>
      <c r="G56" s="485">
        <v>11</v>
      </c>
      <c r="H56" s="485">
        <f t="shared" si="7"/>
        <v>12</v>
      </c>
      <c r="I56" s="485">
        <v>12</v>
      </c>
      <c r="J56" s="485">
        <v>1</v>
      </c>
      <c r="K56" s="485">
        <v>11</v>
      </c>
      <c r="L56" s="485">
        <v>0</v>
      </c>
      <c r="M56" s="485">
        <v>0</v>
      </c>
      <c r="N56" s="485">
        <v>0</v>
      </c>
      <c r="O56" s="485">
        <v>0</v>
      </c>
      <c r="P56" s="485">
        <v>0</v>
      </c>
      <c r="Q56" s="485"/>
      <c r="R56" s="485"/>
      <c r="S56" s="485">
        <v>0</v>
      </c>
      <c r="T56" s="485">
        <v>0</v>
      </c>
      <c r="U56" s="485">
        <v>0</v>
      </c>
      <c r="V56" s="485">
        <v>0</v>
      </c>
      <c r="W56" s="485"/>
      <c r="X56" s="485"/>
      <c r="Y56" s="485">
        <v>12</v>
      </c>
      <c r="Z56" s="485"/>
      <c r="AA56" s="485"/>
      <c r="AB56" s="485"/>
      <c r="AD56" s="484">
        <f t="shared" si="2"/>
        <v>0</v>
      </c>
      <c r="AE56" s="484">
        <f t="shared" si="3"/>
        <v>0</v>
      </c>
      <c r="AF56" s="484">
        <f t="shared" si="4"/>
        <v>0</v>
      </c>
      <c r="AG56" s="484">
        <f t="shared" si="5"/>
        <v>0</v>
      </c>
      <c r="AH56" s="484">
        <f t="shared" si="6"/>
        <v>0</v>
      </c>
    </row>
    <row r="57" spans="1:34" s="484" customFormat="1" ht="28.5">
      <c r="A57" s="480" t="s">
        <v>188</v>
      </c>
      <c r="B57" s="473">
        <v>73201</v>
      </c>
      <c r="C57" s="480" t="s">
        <v>194</v>
      </c>
      <c r="D57" s="479">
        <v>42</v>
      </c>
      <c r="E57" s="485">
        <v>1262</v>
      </c>
      <c r="F57" s="485">
        <v>1229</v>
      </c>
      <c r="G57" s="485">
        <v>33</v>
      </c>
      <c r="H57" s="485">
        <f t="shared" si="7"/>
        <v>156</v>
      </c>
      <c r="I57" s="485">
        <v>156</v>
      </c>
      <c r="J57" s="485">
        <v>150</v>
      </c>
      <c r="K57" s="485">
        <v>6</v>
      </c>
      <c r="L57" s="485">
        <v>0</v>
      </c>
      <c r="M57" s="485">
        <v>0</v>
      </c>
      <c r="N57" s="485">
        <v>0</v>
      </c>
      <c r="O57" s="485">
        <v>989</v>
      </c>
      <c r="P57" s="485">
        <v>223</v>
      </c>
      <c r="Q57" s="485">
        <v>204</v>
      </c>
      <c r="R57" s="485">
        <v>19</v>
      </c>
      <c r="S57" s="485">
        <v>766</v>
      </c>
      <c r="T57" s="485">
        <v>758</v>
      </c>
      <c r="U57" s="485">
        <v>8</v>
      </c>
      <c r="V57" s="485">
        <v>117</v>
      </c>
      <c r="W57" s="485">
        <v>117</v>
      </c>
      <c r="X57" s="485">
        <v>0</v>
      </c>
      <c r="Y57" s="485">
        <v>1245</v>
      </c>
      <c r="Z57" s="485">
        <v>0</v>
      </c>
      <c r="AA57" s="485">
        <v>5</v>
      </c>
      <c r="AB57" s="485">
        <v>12</v>
      </c>
      <c r="AD57" s="484">
        <f t="shared" si="2"/>
        <v>0</v>
      </c>
      <c r="AE57" s="484">
        <f t="shared" si="3"/>
        <v>0</v>
      </c>
      <c r="AF57" s="484">
        <f t="shared" si="4"/>
        <v>0</v>
      </c>
      <c r="AG57" s="484">
        <f t="shared" si="5"/>
        <v>0</v>
      </c>
      <c r="AH57" s="484">
        <f t="shared" si="6"/>
        <v>0</v>
      </c>
    </row>
    <row r="58" spans="1:34" s="484" customFormat="1" ht="28.5">
      <c r="A58" s="480" t="s">
        <v>188</v>
      </c>
      <c r="B58" s="473">
        <v>73204</v>
      </c>
      <c r="C58" s="480" t="s">
        <v>195</v>
      </c>
      <c r="D58" s="479">
        <v>43</v>
      </c>
      <c r="E58" s="485">
        <v>326</v>
      </c>
      <c r="F58" s="485">
        <v>266</v>
      </c>
      <c r="G58" s="485">
        <v>60</v>
      </c>
      <c r="H58" s="485">
        <f t="shared" si="7"/>
        <v>326</v>
      </c>
      <c r="I58" s="485">
        <v>255</v>
      </c>
      <c r="J58" s="485">
        <v>204</v>
      </c>
      <c r="K58" s="485">
        <v>51</v>
      </c>
      <c r="L58" s="485">
        <v>71</v>
      </c>
      <c r="M58" s="485">
        <v>62</v>
      </c>
      <c r="N58" s="485">
        <v>9</v>
      </c>
      <c r="O58" s="485">
        <v>0</v>
      </c>
      <c r="P58" s="485">
        <v>0</v>
      </c>
      <c r="Q58" s="485">
        <v>0</v>
      </c>
      <c r="R58" s="485">
        <v>0</v>
      </c>
      <c r="S58" s="485">
        <v>0</v>
      </c>
      <c r="T58" s="485">
        <v>0</v>
      </c>
      <c r="U58" s="485">
        <v>0</v>
      </c>
      <c r="V58" s="485">
        <v>0</v>
      </c>
      <c r="W58" s="485">
        <v>0</v>
      </c>
      <c r="X58" s="485">
        <v>0</v>
      </c>
      <c r="Y58" s="485">
        <v>326</v>
      </c>
      <c r="Z58" s="485">
        <v>0</v>
      </c>
      <c r="AA58" s="485">
        <v>0</v>
      </c>
      <c r="AB58" s="485">
        <v>0</v>
      </c>
      <c r="AD58" s="484">
        <f t="shared" si="2"/>
        <v>0</v>
      </c>
      <c r="AE58" s="484">
        <f t="shared" si="3"/>
        <v>0</v>
      </c>
      <c r="AF58" s="484">
        <f t="shared" si="4"/>
        <v>0</v>
      </c>
      <c r="AG58" s="484">
        <f t="shared" si="5"/>
        <v>0</v>
      </c>
      <c r="AH58" s="484">
        <f t="shared" si="6"/>
        <v>0</v>
      </c>
    </row>
    <row r="59" spans="1:34" s="484" customFormat="1" ht="28.5">
      <c r="A59" s="480" t="s">
        <v>188</v>
      </c>
      <c r="B59" s="473">
        <v>71202</v>
      </c>
      <c r="C59" s="480" t="s">
        <v>196</v>
      </c>
      <c r="D59" s="479">
        <v>44</v>
      </c>
      <c r="E59" s="485">
        <v>96</v>
      </c>
      <c r="F59" s="485">
        <v>32</v>
      </c>
      <c r="G59" s="485">
        <v>64</v>
      </c>
      <c r="H59" s="485">
        <f t="shared" si="7"/>
        <v>0</v>
      </c>
      <c r="I59" s="485">
        <v>0</v>
      </c>
      <c r="J59" s="485">
        <v>0</v>
      </c>
      <c r="K59" s="485">
        <v>0</v>
      </c>
      <c r="L59" s="485">
        <v>0</v>
      </c>
      <c r="M59" s="485">
        <v>0</v>
      </c>
      <c r="N59" s="485">
        <v>0</v>
      </c>
      <c r="O59" s="485">
        <v>96</v>
      </c>
      <c r="P59" s="485">
        <v>69</v>
      </c>
      <c r="Q59" s="485">
        <v>27</v>
      </c>
      <c r="R59" s="485">
        <v>42</v>
      </c>
      <c r="S59" s="485">
        <v>27</v>
      </c>
      <c r="T59" s="485">
        <v>5</v>
      </c>
      <c r="U59" s="485">
        <v>22</v>
      </c>
      <c r="V59" s="485">
        <v>0</v>
      </c>
      <c r="W59" s="485"/>
      <c r="X59" s="485"/>
      <c r="Y59" s="485">
        <v>96</v>
      </c>
      <c r="Z59" s="485"/>
      <c r="AA59" s="485"/>
      <c r="AB59" s="485"/>
      <c r="AD59" s="484">
        <f t="shared" si="2"/>
        <v>0</v>
      </c>
      <c r="AE59" s="484">
        <f t="shared" si="3"/>
        <v>0</v>
      </c>
      <c r="AF59" s="484">
        <f t="shared" si="4"/>
        <v>0</v>
      </c>
      <c r="AG59" s="484">
        <f t="shared" si="5"/>
        <v>0</v>
      </c>
      <c r="AH59" s="484">
        <f t="shared" si="6"/>
        <v>0</v>
      </c>
    </row>
    <row r="60" spans="1:34" s="484" customFormat="1" ht="28.5">
      <c r="A60" s="480" t="s">
        <v>188</v>
      </c>
      <c r="B60" s="473">
        <v>71512</v>
      </c>
      <c r="C60" s="480" t="s">
        <v>197</v>
      </c>
      <c r="D60" s="479">
        <v>45</v>
      </c>
      <c r="E60" s="485">
        <v>3376</v>
      </c>
      <c r="F60" s="485">
        <v>3254</v>
      </c>
      <c r="G60" s="485">
        <v>122</v>
      </c>
      <c r="H60" s="485">
        <f t="shared" si="7"/>
        <v>13</v>
      </c>
      <c r="I60" s="485">
        <v>0</v>
      </c>
      <c r="J60" s="485">
        <v>0</v>
      </c>
      <c r="K60" s="485">
        <v>0</v>
      </c>
      <c r="L60" s="485">
        <v>13</v>
      </c>
      <c r="M60" s="485">
        <v>13</v>
      </c>
      <c r="N60" s="485">
        <v>0</v>
      </c>
      <c r="O60" s="485">
        <v>3261</v>
      </c>
      <c r="P60" s="485">
        <v>675</v>
      </c>
      <c r="Q60" s="485">
        <v>611</v>
      </c>
      <c r="R60" s="485">
        <v>64</v>
      </c>
      <c r="S60" s="485">
        <v>2586</v>
      </c>
      <c r="T60" s="485">
        <v>2531</v>
      </c>
      <c r="U60" s="485">
        <v>55</v>
      </c>
      <c r="V60" s="485">
        <v>102</v>
      </c>
      <c r="W60" s="485">
        <v>99</v>
      </c>
      <c r="X60" s="485">
        <v>3</v>
      </c>
      <c r="Y60" s="485">
        <v>3350</v>
      </c>
      <c r="Z60" s="485">
        <v>0</v>
      </c>
      <c r="AA60" s="485">
        <v>3</v>
      </c>
      <c r="AB60" s="485">
        <v>23</v>
      </c>
      <c r="AD60" s="484">
        <f t="shared" si="2"/>
        <v>0</v>
      </c>
      <c r="AE60" s="484">
        <f t="shared" si="3"/>
        <v>0</v>
      </c>
      <c r="AF60" s="484">
        <f t="shared" si="4"/>
        <v>0</v>
      </c>
      <c r="AG60" s="484">
        <f t="shared" si="5"/>
        <v>0</v>
      </c>
      <c r="AH60" s="484">
        <f t="shared" si="6"/>
        <v>0</v>
      </c>
    </row>
    <row r="61" spans="1:34" s="484" customFormat="1" ht="28.5">
      <c r="A61" s="480" t="s">
        <v>188</v>
      </c>
      <c r="B61" s="473">
        <v>72406</v>
      </c>
      <c r="C61" s="480" t="s">
        <v>198</v>
      </c>
      <c r="D61" s="479">
        <v>46</v>
      </c>
      <c r="E61" s="485">
        <v>22</v>
      </c>
      <c r="F61" s="485">
        <v>19</v>
      </c>
      <c r="G61" s="485">
        <v>3</v>
      </c>
      <c r="H61" s="485">
        <f t="shared" si="7"/>
        <v>0</v>
      </c>
      <c r="I61" s="485">
        <v>0</v>
      </c>
      <c r="J61" s="485">
        <v>0</v>
      </c>
      <c r="K61" s="485">
        <v>0</v>
      </c>
      <c r="L61" s="485">
        <v>0</v>
      </c>
      <c r="M61" s="485">
        <v>0</v>
      </c>
      <c r="N61" s="485">
        <v>0</v>
      </c>
      <c r="O61" s="485">
        <v>22</v>
      </c>
      <c r="P61" s="485">
        <v>22</v>
      </c>
      <c r="Q61" s="485">
        <v>19</v>
      </c>
      <c r="R61" s="485">
        <v>3</v>
      </c>
      <c r="S61" s="485">
        <v>0</v>
      </c>
      <c r="T61" s="485">
        <v>0</v>
      </c>
      <c r="U61" s="485">
        <v>0</v>
      </c>
      <c r="V61" s="485">
        <v>0</v>
      </c>
      <c r="W61" s="485"/>
      <c r="X61" s="485"/>
      <c r="Y61" s="485">
        <v>22</v>
      </c>
      <c r="Z61" s="485"/>
      <c r="AA61" s="485"/>
      <c r="AB61" s="485"/>
      <c r="AD61" s="484">
        <f t="shared" si="2"/>
        <v>0</v>
      </c>
      <c r="AE61" s="484">
        <f t="shared" si="3"/>
        <v>0</v>
      </c>
      <c r="AF61" s="484">
        <f t="shared" si="4"/>
        <v>0</v>
      </c>
      <c r="AG61" s="484">
        <f t="shared" si="5"/>
        <v>0</v>
      </c>
      <c r="AH61" s="484">
        <f t="shared" si="6"/>
        <v>0</v>
      </c>
    </row>
    <row r="62" spans="1:34" s="484" customFormat="1" ht="28.5">
      <c r="A62" s="480" t="s">
        <v>188</v>
      </c>
      <c r="B62" s="473">
        <v>71607</v>
      </c>
      <c r="C62" s="480" t="s">
        <v>199</v>
      </c>
      <c r="D62" s="479">
        <v>47</v>
      </c>
      <c r="E62" s="485">
        <v>448</v>
      </c>
      <c r="F62" s="485">
        <v>334</v>
      </c>
      <c r="G62" s="485">
        <v>114</v>
      </c>
      <c r="H62" s="485">
        <f t="shared" si="7"/>
        <v>320</v>
      </c>
      <c r="I62" s="485">
        <v>152</v>
      </c>
      <c r="J62" s="485">
        <v>115</v>
      </c>
      <c r="K62" s="485">
        <v>37</v>
      </c>
      <c r="L62" s="485">
        <v>168</v>
      </c>
      <c r="M62" s="485">
        <v>143</v>
      </c>
      <c r="N62" s="485">
        <v>25</v>
      </c>
      <c r="O62" s="485">
        <v>128</v>
      </c>
      <c r="P62" s="485">
        <v>128</v>
      </c>
      <c r="Q62" s="485">
        <v>76</v>
      </c>
      <c r="R62" s="485">
        <v>52</v>
      </c>
      <c r="S62" s="485">
        <v>0</v>
      </c>
      <c r="T62" s="485">
        <v>0</v>
      </c>
      <c r="U62" s="485">
        <v>0</v>
      </c>
      <c r="V62" s="485">
        <v>0</v>
      </c>
      <c r="W62" s="485"/>
      <c r="X62" s="485"/>
      <c r="Y62" s="485">
        <v>448</v>
      </c>
      <c r="Z62" s="485"/>
      <c r="AA62" s="485"/>
      <c r="AB62" s="485"/>
      <c r="AD62" s="484">
        <f t="shared" si="2"/>
        <v>0</v>
      </c>
      <c r="AE62" s="484">
        <f t="shared" si="3"/>
        <v>0</v>
      </c>
      <c r="AF62" s="484">
        <f t="shared" si="4"/>
        <v>0</v>
      </c>
      <c r="AG62" s="484">
        <f t="shared" si="5"/>
        <v>0</v>
      </c>
      <c r="AH62" s="484">
        <f t="shared" si="6"/>
        <v>0</v>
      </c>
    </row>
    <row r="63" spans="1:34" s="484" customFormat="1" ht="28.5">
      <c r="A63" s="480" t="s">
        <v>188</v>
      </c>
      <c r="B63" s="473">
        <v>72308</v>
      </c>
      <c r="C63" s="480" t="s">
        <v>200</v>
      </c>
      <c r="D63" s="479">
        <v>48</v>
      </c>
      <c r="E63" s="485">
        <v>77</v>
      </c>
      <c r="F63" s="485">
        <v>39</v>
      </c>
      <c r="G63" s="485">
        <v>38</v>
      </c>
      <c r="H63" s="485">
        <f t="shared" si="7"/>
        <v>0</v>
      </c>
      <c r="I63" s="485">
        <v>0</v>
      </c>
      <c r="J63" s="485">
        <v>0</v>
      </c>
      <c r="K63" s="485">
        <v>0</v>
      </c>
      <c r="L63" s="485">
        <v>0</v>
      </c>
      <c r="M63" s="485">
        <v>0</v>
      </c>
      <c r="N63" s="485">
        <v>0</v>
      </c>
      <c r="O63" s="485">
        <v>50</v>
      </c>
      <c r="P63" s="485">
        <v>16</v>
      </c>
      <c r="Q63" s="485">
        <v>8</v>
      </c>
      <c r="R63" s="485">
        <v>8</v>
      </c>
      <c r="S63" s="485">
        <v>34</v>
      </c>
      <c r="T63" s="485">
        <v>4</v>
      </c>
      <c r="U63" s="485">
        <v>30</v>
      </c>
      <c r="V63" s="485">
        <v>27</v>
      </c>
      <c r="W63" s="485">
        <v>27</v>
      </c>
      <c r="X63" s="485"/>
      <c r="Y63" s="485">
        <v>77</v>
      </c>
      <c r="Z63" s="485"/>
      <c r="AA63" s="485"/>
      <c r="AB63" s="485"/>
      <c r="AD63" s="484">
        <f t="shared" si="2"/>
        <v>0</v>
      </c>
      <c r="AE63" s="484">
        <f t="shared" si="3"/>
        <v>0</v>
      </c>
      <c r="AF63" s="484">
        <f t="shared" si="4"/>
        <v>0</v>
      </c>
      <c r="AG63" s="484">
        <f t="shared" si="5"/>
        <v>0</v>
      </c>
      <c r="AH63" s="484">
        <f t="shared" si="6"/>
        <v>0</v>
      </c>
    </row>
    <row r="64" spans="1:34" s="484" customFormat="1" ht="28.5">
      <c r="A64" s="480" t="s">
        <v>188</v>
      </c>
      <c r="B64" s="473">
        <v>71306</v>
      </c>
      <c r="C64" s="480" t="s">
        <v>201</v>
      </c>
      <c r="D64" s="479">
        <v>49</v>
      </c>
      <c r="E64" s="485">
        <v>18</v>
      </c>
      <c r="F64" s="485">
        <v>14</v>
      </c>
      <c r="G64" s="485">
        <v>4</v>
      </c>
      <c r="H64" s="485">
        <f t="shared" si="7"/>
        <v>18</v>
      </c>
      <c r="I64" s="485">
        <v>18</v>
      </c>
      <c r="J64" s="485">
        <v>14</v>
      </c>
      <c r="K64" s="485">
        <v>4</v>
      </c>
      <c r="L64" s="485">
        <v>0</v>
      </c>
      <c r="M64" s="485">
        <v>0</v>
      </c>
      <c r="N64" s="485">
        <v>0</v>
      </c>
      <c r="O64" s="485">
        <v>0</v>
      </c>
      <c r="P64" s="485">
        <v>0</v>
      </c>
      <c r="Q64" s="485"/>
      <c r="R64" s="485"/>
      <c r="S64" s="485">
        <v>0</v>
      </c>
      <c r="T64" s="485">
        <v>0</v>
      </c>
      <c r="U64" s="485">
        <v>0</v>
      </c>
      <c r="V64" s="485">
        <v>0</v>
      </c>
      <c r="W64" s="485"/>
      <c r="X64" s="485"/>
      <c r="Y64" s="485">
        <v>18</v>
      </c>
      <c r="Z64" s="485"/>
      <c r="AA64" s="485"/>
      <c r="AB64" s="485"/>
      <c r="AD64" s="484">
        <f t="shared" si="2"/>
        <v>0</v>
      </c>
      <c r="AE64" s="484">
        <f t="shared" si="3"/>
        <v>0</v>
      </c>
      <c r="AF64" s="484">
        <f t="shared" si="4"/>
        <v>0</v>
      </c>
      <c r="AG64" s="484">
        <f t="shared" si="5"/>
        <v>0</v>
      </c>
      <c r="AH64" s="484">
        <f t="shared" si="6"/>
        <v>0</v>
      </c>
    </row>
    <row r="65" spans="1:34" s="484" customFormat="1" ht="42.75">
      <c r="A65" s="480" t="s">
        <v>188</v>
      </c>
      <c r="B65" s="473">
        <v>71303</v>
      </c>
      <c r="C65" s="480" t="s">
        <v>202</v>
      </c>
      <c r="D65" s="479">
        <v>50</v>
      </c>
      <c r="E65" s="485">
        <v>14</v>
      </c>
      <c r="F65" s="485">
        <v>14</v>
      </c>
      <c r="G65" s="485">
        <v>0</v>
      </c>
      <c r="H65" s="485">
        <f t="shared" si="7"/>
        <v>0</v>
      </c>
      <c r="I65" s="485">
        <v>0</v>
      </c>
      <c r="J65" s="485">
        <v>0</v>
      </c>
      <c r="K65" s="485">
        <v>0</v>
      </c>
      <c r="L65" s="485">
        <v>0</v>
      </c>
      <c r="M65" s="485">
        <v>0</v>
      </c>
      <c r="N65" s="485">
        <v>0</v>
      </c>
      <c r="O65" s="485">
        <v>14</v>
      </c>
      <c r="P65" s="485">
        <v>14</v>
      </c>
      <c r="Q65" s="485">
        <v>14</v>
      </c>
      <c r="R65" s="485"/>
      <c r="S65" s="485">
        <v>0</v>
      </c>
      <c r="T65" s="485">
        <v>0</v>
      </c>
      <c r="U65" s="485">
        <v>0</v>
      </c>
      <c r="V65" s="485">
        <v>0</v>
      </c>
      <c r="W65" s="485"/>
      <c r="X65" s="485"/>
      <c r="Y65" s="485">
        <v>14</v>
      </c>
      <c r="Z65" s="485"/>
      <c r="AA65" s="485"/>
      <c r="AB65" s="485"/>
      <c r="AD65" s="484">
        <f t="shared" si="2"/>
        <v>0</v>
      </c>
      <c r="AE65" s="484">
        <f t="shared" si="3"/>
        <v>0</v>
      </c>
      <c r="AF65" s="484">
        <f t="shared" si="4"/>
        <v>0</v>
      </c>
      <c r="AG65" s="484">
        <f t="shared" si="5"/>
        <v>0</v>
      </c>
      <c r="AH65" s="484">
        <f t="shared" si="6"/>
        <v>0</v>
      </c>
    </row>
    <row r="66" spans="1:34" s="484" customFormat="1" ht="28.5">
      <c r="A66" s="480" t="s">
        <v>188</v>
      </c>
      <c r="B66" s="473">
        <v>73210</v>
      </c>
      <c r="C66" s="480" t="s">
        <v>203</v>
      </c>
      <c r="D66" s="479">
        <v>51</v>
      </c>
      <c r="E66" s="485">
        <v>386</v>
      </c>
      <c r="F66" s="485">
        <v>353</v>
      </c>
      <c r="G66" s="485">
        <v>33</v>
      </c>
      <c r="H66" s="485">
        <f t="shared" si="7"/>
        <v>85</v>
      </c>
      <c r="I66" s="485">
        <v>64</v>
      </c>
      <c r="J66" s="485">
        <v>53</v>
      </c>
      <c r="K66" s="485">
        <v>11</v>
      </c>
      <c r="L66" s="485">
        <v>21</v>
      </c>
      <c r="M66" s="485">
        <v>19</v>
      </c>
      <c r="N66" s="485">
        <v>2</v>
      </c>
      <c r="O66" s="485">
        <v>301</v>
      </c>
      <c r="P66" s="485">
        <v>25</v>
      </c>
      <c r="Q66" s="485">
        <v>20</v>
      </c>
      <c r="R66" s="485">
        <v>5</v>
      </c>
      <c r="S66" s="485">
        <v>276</v>
      </c>
      <c r="T66" s="485">
        <v>261</v>
      </c>
      <c r="U66" s="485">
        <v>15</v>
      </c>
      <c r="V66" s="485">
        <v>0</v>
      </c>
      <c r="W66" s="485"/>
      <c r="X66" s="485"/>
      <c r="Y66" s="485">
        <v>386</v>
      </c>
      <c r="Z66" s="485"/>
      <c r="AA66" s="485"/>
      <c r="AB66" s="485"/>
      <c r="AD66" s="484">
        <f t="shared" si="2"/>
        <v>0</v>
      </c>
      <c r="AE66" s="484">
        <f t="shared" si="3"/>
        <v>0</v>
      </c>
      <c r="AF66" s="484">
        <f t="shared" si="4"/>
        <v>0</v>
      </c>
      <c r="AG66" s="484">
        <f t="shared" si="5"/>
        <v>0</v>
      </c>
      <c r="AH66" s="484">
        <f t="shared" si="6"/>
        <v>0</v>
      </c>
    </row>
    <row r="67" spans="1:34" s="484" customFormat="1" ht="28.5">
      <c r="A67" s="480" t="s">
        <v>188</v>
      </c>
      <c r="B67" s="473">
        <v>104101</v>
      </c>
      <c r="C67" s="480" t="s">
        <v>204</v>
      </c>
      <c r="D67" s="479">
        <v>52</v>
      </c>
      <c r="E67" s="485">
        <v>265</v>
      </c>
      <c r="F67" s="485">
        <v>174</v>
      </c>
      <c r="G67" s="485">
        <v>91</v>
      </c>
      <c r="H67" s="485">
        <f t="shared" si="7"/>
        <v>0</v>
      </c>
      <c r="I67" s="485">
        <v>0</v>
      </c>
      <c r="J67" s="485">
        <v>0</v>
      </c>
      <c r="K67" s="485">
        <v>0</v>
      </c>
      <c r="L67" s="485">
        <v>0</v>
      </c>
      <c r="M67" s="485">
        <v>0</v>
      </c>
      <c r="N67" s="485">
        <v>0</v>
      </c>
      <c r="O67" s="485">
        <v>265</v>
      </c>
      <c r="P67" s="485">
        <v>265</v>
      </c>
      <c r="Q67" s="485">
        <v>174</v>
      </c>
      <c r="R67" s="485">
        <v>91</v>
      </c>
      <c r="S67" s="485">
        <v>0</v>
      </c>
      <c r="T67" s="485">
        <v>0</v>
      </c>
      <c r="U67" s="485">
        <v>0</v>
      </c>
      <c r="V67" s="485">
        <v>0</v>
      </c>
      <c r="W67" s="485"/>
      <c r="X67" s="485"/>
      <c r="Y67" s="485">
        <v>265</v>
      </c>
      <c r="Z67" s="485"/>
      <c r="AA67" s="485"/>
      <c r="AB67" s="485"/>
      <c r="AD67" s="484">
        <f t="shared" si="2"/>
        <v>0</v>
      </c>
      <c r="AE67" s="484">
        <f t="shared" si="3"/>
        <v>0</v>
      </c>
      <c r="AF67" s="484">
        <f t="shared" si="4"/>
        <v>0</v>
      </c>
      <c r="AG67" s="484">
        <f t="shared" si="5"/>
        <v>0</v>
      </c>
      <c r="AH67" s="484">
        <f t="shared" si="6"/>
        <v>0</v>
      </c>
    </row>
    <row r="68" spans="1:34" s="484" customFormat="1" ht="28.5">
      <c r="A68" s="480" t="s">
        <v>188</v>
      </c>
      <c r="B68" s="473">
        <v>72108</v>
      </c>
      <c r="C68" s="480" t="s">
        <v>205</v>
      </c>
      <c r="D68" s="479">
        <v>53</v>
      </c>
      <c r="E68" s="485">
        <v>23</v>
      </c>
      <c r="F68" s="485">
        <v>9</v>
      </c>
      <c r="G68" s="485">
        <v>14</v>
      </c>
      <c r="H68" s="485">
        <f t="shared" si="7"/>
        <v>0</v>
      </c>
      <c r="I68" s="485">
        <v>0</v>
      </c>
      <c r="J68" s="485">
        <v>0</v>
      </c>
      <c r="K68" s="485">
        <v>0</v>
      </c>
      <c r="L68" s="485">
        <v>0</v>
      </c>
      <c r="M68" s="485">
        <v>0</v>
      </c>
      <c r="N68" s="485">
        <v>0</v>
      </c>
      <c r="O68" s="485">
        <v>23</v>
      </c>
      <c r="P68" s="485">
        <v>15</v>
      </c>
      <c r="Q68" s="485">
        <v>8</v>
      </c>
      <c r="R68" s="485">
        <v>7</v>
      </c>
      <c r="S68" s="485">
        <v>8</v>
      </c>
      <c r="T68" s="485">
        <v>1</v>
      </c>
      <c r="U68" s="485">
        <v>7</v>
      </c>
      <c r="V68" s="485">
        <v>0</v>
      </c>
      <c r="W68" s="485"/>
      <c r="X68" s="485"/>
      <c r="Y68" s="485">
        <v>23</v>
      </c>
      <c r="Z68" s="485"/>
      <c r="AA68" s="485"/>
      <c r="AB68" s="485"/>
      <c r="AD68" s="484">
        <f t="shared" si="2"/>
        <v>0</v>
      </c>
      <c r="AE68" s="484">
        <f t="shared" si="3"/>
        <v>0</v>
      </c>
      <c r="AF68" s="484">
        <f t="shared" si="4"/>
        <v>0</v>
      </c>
      <c r="AG68" s="484">
        <f t="shared" si="5"/>
        <v>0</v>
      </c>
      <c r="AH68" s="484">
        <f t="shared" si="6"/>
        <v>0</v>
      </c>
    </row>
    <row r="69" spans="1:34" s="484" customFormat="1" ht="28.5">
      <c r="A69" s="480" t="s">
        <v>188</v>
      </c>
      <c r="B69" s="473">
        <v>71502</v>
      </c>
      <c r="C69" s="480" t="s">
        <v>206</v>
      </c>
      <c r="D69" s="479">
        <v>54</v>
      </c>
      <c r="E69" s="485">
        <v>272</v>
      </c>
      <c r="F69" s="485">
        <v>250</v>
      </c>
      <c r="G69" s="485">
        <v>22</v>
      </c>
      <c r="H69" s="485">
        <f t="shared" si="7"/>
        <v>35</v>
      </c>
      <c r="I69" s="485">
        <v>35</v>
      </c>
      <c r="J69" s="485">
        <v>29</v>
      </c>
      <c r="K69" s="485">
        <v>6</v>
      </c>
      <c r="L69" s="485">
        <v>0</v>
      </c>
      <c r="M69" s="485">
        <v>0</v>
      </c>
      <c r="N69" s="485">
        <v>0</v>
      </c>
      <c r="O69" s="485">
        <v>237</v>
      </c>
      <c r="P69" s="485">
        <v>0</v>
      </c>
      <c r="Q69" s="485">
        <v>0</v>
      </c>
      <c r="R69" s="485">
        <v>0</v>
      </c>
      <c r="S69" s="485">
        <v>237</v>
      </c>
      <c r="T69" s="485">
        <v>221</v>
      </c>
      <c r="U69" s="485">
        <v>16</v>
      </c>
      <c r="V69" s="485">
        <v>0</v>
      </c>
      <c r="W69" s="485">
        <v>0</v>
      </c>
      <c r="X69" s="485">
        <v>0</v>
      </c>
      <c r="Y69" s="485">
        <v>272</v>
      </c>
      <c r="Z69" s="485">
        <v>0</v>
      </c>
      <c r="AA69" s="485">
        <v>0</v>
      </c>
      <c r="AB69" s="485">
        <v>0</v>
      </c>
      <c r="AD69" s="484">
        <f t="shared" si="2"/>
        <v>0</v>
      </c>
      <c r="AE69" s="484">
        <f t="shared" si="3"/>
        <v>0</v>
      </c>
      <c r="AF69" s="484">
        <f t="shared" si="4"/>
        <v>0</v>
      </c>
      <c r="AG69" s="484">
        <f t="shared" si="5"/>
        <v>0</v>
      </c>
      <c r="AH69" s="484">
        <f t="shared" si="6"/>
        <v>0</v>
      </c>
    </row>
    <row r="70" spans="1:34" s="484" customFormat="1" ht="28.5">
      <c r="A70" s="480" t="s">
        <v>188</v>
      </c>
      <c r="B70" s="473">
        <v>71501</v>
      </c>
      <c r="C70" s="480" t="s">
        <v>207</v>
      </c>
      <c r="D70" s="479">
        <v>55</v>
      </c>
      <c r="E70" s="485">
        <v>189</v>
      </c>
      <c r="F70" s="485">
        <v>178</v>
      </c>
      <c r="G70" s="485">
        <v>11</v>
      </c>
      <c r="H70" s="485">
        <f t="shared" si="7"/>
        <v>0</v>
      </c>
      <c r="I70" s="485">
        <v>0</v>
      </c>
      <c r="J70" s="485">
        <v>0</v>
      </c>
      <c r="K70" s="485">
        <v>0</v>
      </c>
      <c r="L70" s="485">
        <v>0</v>
      </c>
      <c r="M70" s="485">
        <v>0</v>
      </c>
      <c r="N70" s="485">
        <v>0</v>
      </c>
      <c r="O70" s="485">
        <v>189</v>
      </c>
      <c r="P70" s="485">
        <v>20</v>
      </c>
      <c r="Q70" s="485">
        <v>20</v>
      </c>
      <c r="R70" s="485">
        <v>0</v>
      </c>
      <c r="S70" s="485">
        <v>169</v>
      </c>
      <c r="T70" s="485">
        <v>158</v>
      </c>
      <c r="U70" s="485">
        <v>11</v>
      </c>
      <c r="V70" s="485">
        <v>0</v>
      </c>
      <c r="W70" s="485">
        <v>0</v>
      </c>
      <c r="X70" s="485">
        <v>0</v>
      </c>
      <c r="Y70" s="485">
        <v>189</v>
      </c>
      <c r="Z70" s="485">
        <v>0</v>
      </c>
      <c r="AA70" s="485">
        <v>0</v>
      </c>
      <c r="AB70" s="485">
        <v>0</v>
      </c>
      <c r="AD70" s="484">
        <f t="shared" si="2"/>
        <v>0</v>
      </c>
      <c r="AE70" s="484">
        <f t="shared" si="3"/>
        <v>0</v>
      </c>
      <c r="AF70" s="484">
        <f t="shared" si="4"/>
        <v>0</v>
      </c>
      <c r="AG70" s="484">
        <f t="shared" si="5"/>
        <v>0</v>
      </c>
      <c r="AH70" s="484">
        <f t="shared" si="6"/>
        <v>0</v>
      </c>
    </row>
    <row r="71" spans="1:34" s="484" customFormat="1" ht="28.5">
      <c r="A71" s="480" t="s">
        <v>188</v>
      </c>
      <c r="B71" s="473">
        <v>71601</v>
      </c>
      <c r="C71" s="480" t="s">
        <v>208</v>
      </c>
      <c r="D71" s="479">
        <v>56</v>
      </c>
      <c r="E71" s="485">
        <v>3762</v>
      </c>
      <c r="F71" s="485">
        <v>3668</v>
      </c>
      <c r="G71" s="485">
        <v>94</v>
      </c>
      <c r="H71" s="485">
        <f t="shared" si="7"/>
        <v>348</v>
      </c>
      <c r="I71" s="485">
        <v>245</v>
      </c>
      <c r="J71" s="485">
        <v>243</v>
      </c>
      <c r="K71" s="485">
        <v>2</v>
      </c>
      <c r="L71" s="485">
        <v>103</v>
      </c>
      <c r="M71" s="485">
        <v>99</v>
      </c>
      <c r="N71" s="485">
        <v>4</v>
      </c>
      <c r="O71" s="485">
        <v>3354</v>
      </c>
      <c r="P71" s="485">
        <v>373</v>
      </c>
      <c r="Q71" s="485">
        <v>305</v>
      </c>
      <c r="R71" s="485">
        <v>68</v>
      </c>
      <c r="S71" s="485">
        <v>2981</v>
      </c>
      <c r="T71" s="485">
        <v>2961</v>
      </c>
      <c r="U71" s="485">
        <v>20</v>
      </c>
      <c r="V71" s="485">
        <v>60</v>
      </c>
      <c r="W71" s="485">
        <v>60</v>
      </c>
      <c r="X71" s="485">
        <v>0</v>
      </c>
      <c r="Y71" s="485">
        <v>3762</v>
      </c>
      <c r="Z71" s="485">
        <v>0</v>
      </c>
      <c r="AA71" s="485">
        <v>0</v>
      </c>
      <c r="AB71" s="485">
        <v>0</v>
      </c>
      <c r="AD71" s="484">
        <f t="shared" si="2"/>
        <v>0</v>
      </c>
      <c r="AE71" s="484">
        <f t="shared" si="3"/>
        <v>0</v>
      </c>
      <c r="AF71" s="484">
        <f t="shared" si="4"/>
        <v>0</v>
      </c>
      <c r="AG71" s="484">
        <f t="shared" si="5"/>
        <v>0</v>
      </c>
      <c r="AH71" s="484">
        <f t="shared" si="6"/>
        <v>0</v>
      </c>
    </row>
    <row r="72" spans="1:34" s="484" customFormat="1" ht="28.5">
      <c r="A72" s="480" t="s">
        <v>188</v>
      </c>
      <c r="B72" s="473">
        <v>72204</v>
      </c>
      <c r="C72" s="480" t="s">
        <v>209</v>
      </c>
      <c r="D72" s="479">
        <v>57</v>
      </c>
      <c r="E72" s="485">
        <v>73</v>
      </c>
      <c r="F72" s="485">
        <v>72</v>
      </c>
      <c r="G72" s="485">
        <v>1</v>
      </c>
      <c r="H72" s="485">
        <f t="shared" si="7"/>
        <v>0</v>
      </c>
      <c r="I72" s="485">
        <v>0</v>
      </c>
      <c r="J72" s="485">
        <v>0</v>
      </c>
      <c r="K72" s="485">
        <v>0</v>
      </c>
      <c r="L72" s="485">
        <v>0</v>
      </c>
      <c r="M72" s="485">
        <v>0</v>
      </c>
      <c r="N72" s="485">
        <v>0</v>
      </c>
      <c r="O72" s="485">
        <v>73</v>
      </c>
      <c r="P72" s="485">
        <v>0</v>
      </c>
      <c r="Q72" s="485"/>
      <c r="R72" s="485"/>
      <c r="S72" s="485">
        <v>73</v>
      </c>
      <c r="T72" s="485">
        <v>72</v>
      </c>
      <c r="U72" s="485">
        <v>1</v>
      </c>
      <c r="V72" s="485">
        <v>0</v>
      </c>
      <c r="W72" s="485"/>
      <c r="X72" s="485"/>
      <c r="Y72" s="485">
        <v>73</v>
      </c>
      <c r="Z72" s="485"/>
      <c r="AA72" s="485"/>
      <c r="AB72" s="485"/>
      <c r="AD72" s="484">
        <f t="shared" si="2"/>
        <v>0</v>
      </c>
      <c r="AE72" s="484">
        <f t="shared" si="3"/>
        <v>0</v>
      </c>
      <c r="AF72" s="484">
        <f t="shared" si="4"/>
        <v>0</v>
      </c>
      <c r="AG72" s="484">
        <f t="shared" si="5"/>
        <v>0</v>
      </c>
      <c r="AH72" s="484">
        <f t="shared" si="6"/>
        <v>0</v>
      </c>
    </row>
    <row r="73" spans="1:34" s="484" customFormat="1" ht="28.5">
      <c r="A73" s="480" t="s">
        <v>188</v>
      </c>
      <c r="B73" s="473">
        <v>72307</v>
      </c>
      <c r="C73" s="480" t="s">
        <v>210</v>
      </c>
      <c r="D73" s="479">
        <v>58</v>
      </c>
      <c r="E73" s="485">
        <v>154</v>
      </c>
      <c r="F73" s="485">
        <v>65</v>
      </c>
      <c r="G73" s="485">
        <v>89</v>
      </c>
      <c r="H73" s="485">
        <f t="shared" si="7"/>
        <v>0</v>
      </c>
      <c r="I73" s="485">
        <v>0</v>
      </c>
      <c r="J73" s="485">
        <v>0</v>
      </c>
      <c r="K73" s="485">
        <v>0</v>
      </c>
      <c r="L73" s="485">
        <v>0</v>
      </c>
      <c r="M73" s="485">
        <v>0</v>
      </c>
      <c r="N73" s="485">
        <v>0</v>
      </c>
      <c r="O73" s="485">
        <v>154</v>
      </c>
      <c r="P73" s="485">
        <v>119</v>
      </c>
      <c r="Q73" s="485">
        <v>41</v>
      </c>
      <c r="R73" s="485">
        <v>78</v>
      </c>
      <c r="S73" s="485">
        <v>35</v>
      </c>
      <c r="T73" s="485">
        <v>24</v>
      </c>
      <c r="U73" s="485">
        <v>11</v>
      </c>
      <c r="V73" s="485">
        <v>0</v>
      </c>
      <c r="W73" s="485"/>
      <c r="X73" s="485"/>
      <c r="Y73" s="485">
        <v>154</v>
      </c>
      <c r="Z73" s="485"/>
      <c r="AA73" s="485"/>
      <c r="AB73" s="485"/>
      <c r="AD73" s="484">
        <f t="shared" si="2"/>
        <v>0</v>
      </c>
      <c r="AE73" s="484">
        <f t="shared" si="3"/>
        <v>0</v>
      </c>
      <c r="AF73" s="484">
        <f t="shared" si="4"/>
        <v>0</v>
      </c>
      <c r="AG73" s="484">
        <f t="shared" si="5"/>
        <v>0</v>
      </c>
      <c r="AH73" s="484">
        <f t="shared" si="6"/>
        <v>0</v>
      </c>
    </row>
    <row r="74" spans="1:34" s="484" customFormat="1" ht="28.5">
      <c r="A74" s="480" t="s">
        <v>188</v>
      </c>
      <c r="B74" s="473">
        <v>72109</v>
      </c>
      <c r="C74" s="480" t="s">
        <v>211</v>
      </c>
      <c r="D74" s="479">
        <v>59</v>
      </c>
      <c r="E74" s="485">
        <v>18</v>
      </c>
      <c r="F74" s="485">
        <v>4</v>
      </c>
      <c r="G74" s="485">
        <v>14</v>
      </c>
      <c r="H74" s="485">
        <f t="shared" si="7"/>
        <v>0</v>
      </c>
      <c r="I74" s="485">
        <v>0</v>
      </c>
      <c r="J74" s="485">
        <v>0</v>
      </c>
      <c r="K74" s="485">
        <v>0</v>
      </c>
      <c r="L74" s="485">
        <v>0</v>
      </c>
      <c r="M74" s="485">
        <v>0</v>
      </c>
      <c r="N74" s="485">
        <v>0</v>
      </c>
      <c r="O74" s="485">
        <v>18</v>
      </c>
      <c r="P74" s="485">
        <v>18</v>
      </c>
      <c r="Q74" s="485">
        <v>4</v>
      </c>
      <c r="R74" s="485">
        <v>14</v>
      </c>
      <c r="S74" s="485">
        <v>0</v>
      </c>
      <c r="T74" s="485">
        <v>0</v>
      </c>
      <c r="U74" s="485">
        <v>0</v>
      </c>
      <c r="V74" s="485">
        <v>0</v>
      </c>
      <c r="W74" s="485"/>
      <c r="X74" s="485"/>
      <c r="Y74" s="485">
        <v>18</v>
      </c>
      <c r="Z74" s="485"/>
      <c r="AA74" s="485"/>
      <c r="AB74" s="485"/>
      <c r="AD74" s="484">
        <f t="shared" si="2"/>
        <v>0</v>
      </c>
      <c r="AE74" s="484">
        <f t="shared" si="3"/>
        <v>0</v>
      </c>
      <c r="AF74" s="484">
        <f t="shared" si="4"/>
        <v>0</v>
      </c>
      <c r="AG74" s="484">
        <f t="shared" si="5"/>
        <v>0</v>
      </c>
      <c r="AH74" s="484">
        <f t="shared" si="6"/>
        <v>0</v>
      </c>
    </row>
    <row r="75" spans="1:34" s="484" customFormat="1" ht="28.5">
      <c r="A75" s="480" t="s">
        <v>188</v>
      </c>
      <c r="B75" s="473">
        <v>72301</v>
      </c>
      <c r="C75" s="480" t="s">
        <v>212</v>
      </c>
      <c r="D75" s="479">
        <v>60</v>
      </c>
      <c r="E75" s="485">
        <v>1850</v>
      </c>
      <c r="F75" s="485">
        <v>129</v>
      </c>
      <c r="G75" s="485">
        <v>1721</v>
      </c>
      <c r="H75" s="485">
        <f t="shared" si="7"/>
        <v>83</v>
      </c>
      <c r="I75" s="485">
        <v>83</v>
      </c>
      <c r="J75" s="485">
        <v>0</v>
      </c>
      <c r="K75" s="485">
        <v>83</v>
      </c>
      <c r="L75" s="485">
        <v>0</v>
      </c>
      <c r="M75" s="485">
        <v>0</v>
      </c>
      <c r="N75" s="485">
        <v>0</v>
      </c>
      <c r="O75" s="485">
        <v>1662</v>
      </c>
      <c r="P75" s="485">
        <v>567</v>
      </c>
      <c r="Q75" s="485">
        <v>39</v>
      </c>
      <c r="R75" s="485">
        <v>528</v>
      </c>
      <c r="S75" s="485">
        <v>1095</v>
      </c>
      <c r="T75" s="485">
        <v>19</v>
      </c>
      <c r="U75" s="485">
        <v>1076</v>
      </c>
      <c r="V75" s="485">
        <v>105</v>
      </c>
      <c r="W75" s="485">
        <v>71</v>
      </c>
      <c r="X75" s="485">
        <v>34</v>
      </c>
      <c r="Y75" s="485">
        <v>1835</v>
      </c>
      <c r="Z75" s="485"/>
      <c r="AA75" s="485"/>
      <c r="AB75" s="485">
        <v>15</v>
      </c>
      <c r="AD75" s="484">
        <f t="shared" si="2"/>
        <v>0</v>
      </c>
      <c r="AE75" s="484">
        <f t="shared" si="3"/>
        <v>0</v>
      </c>
      <c r="AF75" s="484">
        <f t="shared" si="4"/>
        <v>0</v>
      </c>
      <c r="AG75" s="484">
        <f t="shared" si="5"/>
        <v>0</v>
      </c>
      <c r="AH75" s="484">
        <f t="shared" si="6"/>
        <v>0</v>
      </c>
    </row>
    <row r="76" spans="1:34" s="484" customFormat="1" ht="42.75">
      <c r="A76" s="480" t="s">
        <v>188</v>
      </c>
      <c r="B76" s="473">
        <v>71901</v>
      </c>
      <c r="C76" s="480" t="s">
        <v>213</v>
      </c>
      <c r="D76" s="479">
        <v>61</v>
      </c>
      <c r="E76" s="485">
        <v>20</v>
      </c>
      <c r="F76" s="485">
        <v>16</v>
      </c>
      <c r="G76" s="485">
        <v>4</v>
      </c>
      <c r="H76" s="485">
        <f t="shared" si="7"/>
        <v>0</v>
      </c>
      <c r="I76" s="485">
        <v>0</v>
      </c>
      <c r="J76" s="485">
        <v>0</v>
      </c>
      <c r="K76" s="485">
        <v>0</v>
      </c>
      <c r="L76" s="485">
        <v>0</v>
      </c>
      <c r="M76" s="485">
        <v>0</v>
      </c>
      <c r="N76" s="485">
        <v>0</v>
      </c>
      <c r="O76" s="485">
        <v>20</v>
      </c>
      <c r="P76" s="485">
        <v>20</v>
      </c>
      <c r="Q76" s="485">
        <v>16</v>
      </c>
      <c r="R76" s="485">
        <v>4</v>
      </c>
      <c r="S76" s="485">
        <v>0</v>
      </c>
      <c r="T76" s="485">
        <v>0</v>
      </c>
      <c r="U76" s="485">
        <v>0</v>
      </c>
      <c r="V76" s="485">
        <v>0</v>
      </c>
      <c r="W76" s="485"/>
      <c r="X76" s="485"/>
      <c r="Y76" s="485">
        <v>20</v>
      </c>
      <c r="Z76" s="485"/>
      <c r="AA76" s="485"/>
      <c r="AB76" s="485"/>
      <c r="AD76" s="484">
        <f t="shared" si="2"/>
        <v>0</v>
      </c>
      <c r="AE76" s="484">
        <f t="shared" si="3"/>
        <v>0</v>
      </c>
      <c r="AF76" s="484">
        <f t="shared" si="4"/>
        <v>0</v>
      </c>
      <c r="AG76" s="484">
        <f t="shared" si="5"/>
        <v>0</v>
      </c>
      <c r="AH76" s="484">
        <f t="shared" si="6"/>
        <v>0</v>
      </c>
    </row>
    <row r="77" spans="1:34" s="484" customFormat="1" ht="28.5">
      <c r="A77" s="480" t="s">
        <v>188</v>
      </c>
      <c r="B77" s="473">
        <v>72405</v>
      </c>
      <c r="C77" s="480" t="s">
        <v>214</v>
      </c>
      <c r="D77" s="479">
        <v>62</v>
      </c>
      <c r="E77" s="485">
        <v>56</v>
      </c>
      <c r="F77" s="485">
        <v>55</v>
      </c>
      <c r="G77" s="485">
        <v>1</v>
      </c>
      <c r="H77" s="485">
        <f t="shared" si="7"/>
        <v>0</v>
      </c>
      <c r="I77" s="485">
        <v>0</v>
      </c>
      <c r="J77" s="485">
        <v>0</v>
      </c>
      <c r="K77" s="485">
        <v>0</v>
      </c>
      <c r="L77" s="485">
        <v>0</v>
      </c>
      <c r="M77" s="485">
        <v>0</v>
      </c>
      <c r="N77" s="485">
        <v>0</v>
      </c>
      <c r="O77" s="485">
        <v>56</v>
      </c>
      <c r="P77" s="485">
        <v>0</v>
      </c>
      <c r="Q77" s="485"/>
      <c r="R77" s="485"/>
      <c r="S77" s="485">
        <v>56</v>
      </c>
      <c r="T77" s="485">
        <v>55</v>
      </c>
      <c r="U77" s="485">
        <v>1</v>
      </c>
      <c r="V77" s="485">
        <v>0</v>
      </c>
      <c r="W77" s="485"/>
      <c r="X77" s="485"/>
      <c r="Y77" s="485">
        <v>56</v>
      </c>
      <c r="Z77" s="485"/>
      <c r="AA77" s="485"/>
      <c r="AB77" s="485"/>
      <c r="AD77" s="484">
        <f t="shared" si="2"/>
        <v>0</v>
      </c>
      <c r="AE77" s="484">
        <f t="shared" si="3"/>
        <v>0</v>
      </c>
      <c r="AF77" s="484">
        <f t="shared" si="4"/>
        <v>0</v>
      </c>
      <c r="AG77" s="484">
        <f t="shared" si="5"/>
        <v>0</v>
      </c>
      <c r="AH77" s="484">
        <f t="shared" si="6"/>
        <v>0</v>
      </c>
    </row>
    <row r="78" spans="1:34" s="484" customFormat="1" ht="28.5">
      <c r="A78" s="480" t="s">
        <v>188</v>
      </c>
      <c r="B78" s="473">
        <v>72107</v>
      </c>
      <c r="C78" s="480" t="s">
        <v>215</v>
      </c>
      <c r="D78" s="479">
        <v>63</v>
      </c>
      <c r="E78" s="485">
        <v>300</v>
      </c>
      <c r="F78" s="485">
        <v>72</v>
      </c>
      <c r="G78" s="485">
        <v>228</v>
      </c>
      <c r="H78" s="485">
        <f t="shared" si="7"/>
        <v>0</v>
      </c>
      <c r="I78" s="485">
        <v>0</v>
      </c>
      <c r="J78" s="485">
        <v>0</v>
      </c>
      <c r="K78" s="485">
        <v>0</v>
      </c>
      <c r="L78" s="485">
        <v>0</v>
      </c>
      <c r="M78" s="485">
        <v>0</v>
      </c>
      <c r="N78" s="485">
        <v>0</v>
      </c>
      <c r="O78" s="485">
        <v>300</v>
      </c>
      <c r="P78" s="485">
        <v>262</v>
      </c>
      <c r="Q78" s="485">
        <v>62</v>
      </c>
      <c r="R78" s="485">
        <v>200</v>
      </c>
      <c r="S78" s="485">
        <v>38</v>
      </c>
      <c r="T78" s="485">
        <v>10</v>
      </c>
      <c r="U78" s="485">
        <v>28</v>
      </c>
      <c r="V78" s="485">
        <v>0</v>
      </c>
      <c r="W78" s="485"/>
      <c r="X78" s="485"/>
      <c r="Y78" s="485">
        <v>300</v>
      </c>
      <c r="Z78" s="485"/>
      <c r="AA78" s="485"/>
      <c r="AB78" s="485"/>
      <c r="AD78" s="484">
        <f t="shared" si="2"/>
        <v>0</v>
      </c>
      <c r="AE78" s="484">
        <f t="shared" si="3"/>
        <v>0</v>
      </c>
      <c r="AF78" s="484">
        <f t="shared" si="4"/>
        <v>0</v>
      </c>
      <c r="AG78" s="484">
        <f t="shared" si="5"/>
        <v>0</v>
      </c>
      <c r="AH78" s="484">
        <f t="shared" si="6"/>
        <v>0</v>
      </c>
    </row>
    <row r="79" spans="1:34" s="484" customFormat="1" ht="28.5">
      <c r="A79" s="480" t="s">
        <v>188</v>
      </c>
      <c r="B79" s="473">
        <v>71301</v>
      </c>
      <c r="C79" s="480" t="s">
        <v>216</v>
      </c>
      <c r="D79" s="479">
        <v>64</v>
      </c>
      <c r="E79" s="485">
        <v>82</v>
      </c>
      <c r="F79" s="485">
        <v>81</v>
      </c>
      <c r="G79" s="485">
        <v>1</v>
      </c>
      <c r="H79" s="485">
        <f t="shared" si="7"/>
        <v>0</v>
      </c>
      <c r="I79" s="485">
        <v>0</v>
      </c>
      <c r="J79" s="485">
        <v>0</v>
      </c>
      <c r="K79" s="485">
        <v>0</v>
      </c>
      <c r="L79" s="485">
        <v>0</v>
      </c>
      <c r="M79" s="485">
        <v>0</v>
      </c>
      <c r="N79" s="485">
        <v>0</v>
      </c>
      <c r="O79" s="485">
        <v>82</v>
      </c>
      <c r="P79" s="485">
        <v>0</v>
      </c>
      <c r="Q79" s="485"/>
      <c r="R79" s="485"/>
      <c r="S79" s="485">
        <v>82</v>
      </c>
      <c r="T79" s="485">
        <v>81</v>
      </c>
      <c r="U79" s="485">
        <v>1</v>
      </c>
      <c r="V79" s="485">
        <v>0</v>
      </c>
      <c r="W79" s="485"/>
      <c r="X79" s="485"/>
      <c r="Y79" s="485">
        <v>82</v>
      </c>
      <c r="Z79" s="485"/>
      <c r="AA79" s="485"/>
      <c r="AB79" s="485"/>
      <c r="AD79" s="484">
        <f t="shared" si="2"/>
        <v>0</v>
      </c>
      <c r="AE79" s="484">
        <f t="shared" si="3"/>
        <v>0</v>
      </c>
      <c r="AF79" s="484">
        <f t="shared" si="4"/>
        <v>0</v>
      </c>
      <c r="AG79" s="484">
        <f t="shared" si="5"/>
        <v>0</v>
      </c>
      <c r="AH79" s="484">
        <f t="shared" si="6"/>
        <v>0</v>
      </c>
    </row>
    <row r="80" spans="1:34" s="484" customFormat="1" ht="28.5">
      <c r="A80" s="480" t="s">
        <v>188</v>
      </c>
      <c r="B80" s="473">
        <v>72106</v>
      </c>
      <c r="C80" s="480" t="s">
        <v>217</v>
      </c>
      <c r="D80" s="479">
        <v>65</v>
      </c>
      <c r="E80" s="485">
        <v>432</v>
      </c>
      <c r="F80" s="485">
        <v>71</v>
      </c>
      <c r="G80" s="485">
        <v>361</v>
      </c>
      <c r="H80" s="485">
        <f t="shared" si="7"/>
        <v>0</v>
      </c>
      <c r="I80" s="485">
        <v>0</v>
      </c>
      <c r="J80" s="485">
        <v>0</v>
      </c>
      <c r="K80" s="485">
        <v>0</v>
      </c>
      <c r="L80" s="485">
        <v>0</v>
      </c>
      <c r="M80" s="485">
        <v>0</v>
      </c>
      <c r="N80" s="485">
        <v>0</v>
      </c>
      <c r="O80" s="485">
        <v>411</v>
      </c>
      <c r="P80" s="485">
        <v>200</v>
      </c>
      <c r="Q80" s="485">
        <v>36</v>
      </c>
      <c r="R80" s="485">
        <v>164</v>
      </c>
      <c r="S80" s="485">
        <v>211</v>
      </c>
      <c r="T80" s="485">
        <v>35</v>
      </c>
      <c r="U80" s="485">
        <v>176</v>
      </c>
      <c r="V80" s="485">
        <v>21</v>
      </c>
      <c r="W80" s="485">
        <v>0</v>
      </c>
      <c r="X80" s="485">
        <v>21</v>
      </c>
      <c r="Y80" s="485">
        <v>416</v>
      </c>
      <c r="Z80" s="485"/>
      <c r="AA80" s="485"/>
      <c r="AB80" s="485">
        <v>16</v>
      </c>
      <c r="AD80" s="484">
        <f t="shared" si="2"/>
        <v>0</v>
      </c>
      <c r="AE80" s="484">
        <f t="shared" si="3"/>
        <v>0</v>
      </c>
      <c r="AF80" s="484">
        <f t="shared" si="4"/>
        <v>0</v>
      </c>
      <c r="AG80" s="484">
        <f t="shared" si="5"/>
        <v>0</v>
      </c>
      <c r="AH80" s="484">
        <f t="shared" si="6"/>
        <v>0</v>
      </c>
    </row>
    <row r="81" spans="1:34" s="484" customFormat="1" ht="28.5">
      <c r="A81" s="480" t="s">
        <v>188</v>
      </c>
      <c r="B81" s="473">
        <v>71406</v>
      </c>
      <c r="C81" s="480" t="s">
        <v>218</v>
      </c>
      <c r="D81" s="479">
        <v>66</v>
      </c>
      <c r="E81" s="485">
        <v>41</v>
      </c>
      <c r="F81" s="485">
        <v>23</v>
      </c>
      <c r="G81" s="485">
        <v>18</v>
      </c>
      <c r="H81" s="485">
        <f t="shared" ref="H81:H124" si="12">+I81+L81</f>
        <v>0</v>
      </c>
      <c r="I81" s="485">
        <v>0</v>
      </c>
      <c r="J81" s="485">
        <v>0</v>
      </c>
      <c r="K81" s="485">
        <v>0</v>
      </c>
      <c r="L81" s="485">
        <v>0</v>
      </c>
      <c r="M81" s="485">
        <v>0</v>
      </c>
      <c r="N81" s="485">
        <v>0</v>
      </c>
      <c r="O81" s="485">
        <v>41</v>
      </c>
      <c r="P81" s="485">
        <v>41</v>
      </c>
      <c r="Q81" s="485">
        <v>23</v>
      </c>
      <c r="R81" s="485">
        <v>18</v>
      </c>
      <c r="S81" s="485">
        <v>0</v>
      </c>
      <c r="T81" s="485">
        <v>0</v>
      </c>
      <c r="U81" s="485">
        <v>0</v>
      </c>
      <c r="V81" s="485">
        <v>0</v>
      </c>
      <c r="W81" s="485"/>
      <c r="X81" s="485"/>
      <c r="Y81" s="485">
        <v>41</v>
      </c>
      <c r="Z81" s="485"/>
      <c r="AA81" s="485"/>
      <c r="AB81" s="485"/>
      <c r="AD81" s="484">
        <f t="shared" ref="AD81:AD124" si="13">+E81-H81-O81-V81</f>
        <v>0</v>
      </c>
      <c r="AE81" s="484">
        <f t="shared" ref="AE81:AE124" si="14">+E81-I81-S81-V81-L81-P81</f>
        <v>0</v>
      </c>
      <c r="AF81" s="484">
        <f t="shared" ref="AF81:AF124" si="15">+F81-J81-T81-W81-M81-Q81</f>
        <v>0</v>
      </c>
      <c r="AG81" s="484">
        <f t="shared" ref="AG81:AG124" si="16">+G81-K81-U81-X81-N81-R81</f>
        <v>0</v>
      </c>
      <c r="AH81" s="484">
        <f t="shared" ref="AH81:AH124" si="17">+E81-Y81-Z81-AA81-AB81</f>
        <v>0</v>
      </c>
    </row>
    <row r="82" spans="1:34" s="484" customFormat="1" ht="28.5">
      <c r="A82" s="480" t="s">
        <v>188</v>
      </c>
      <c r="B82" s="473">
        <v>104103</v>
      </c>
      <c r="C82" s="480" t="s">
        <v>219</v>
      </c>
      <c r="D82" s="479">
        <v>67</v>
      </c>
      <c r="E82" s="485">
        <v>386</v>
      </c>
      <c r="F82" s="485">
        <v>177</v>
      </c>
      <c r="G82" s="485">
        <v>209</v>
      </c>
      <c r="H82" s="485">
        <f t="shared" si="12"/>
        <v>257</v>
      </c>
      <c r="I82" s="485">
        <v>119</v>
      </c>
      <c r="J82" s="485">
        <v>56</v>
      </c>
      <c r="K82" s="485">
        <v>63</v>
      </c>
      <c r="L82" s="485">
        <v>138</v>
      </c>
      <c r="M82" s="485">
        <v>84</v>
      </c>
      <c r="N82" s="485">
        <v>54</v>
      </c>
      <c r="O82" s="485">
        <v>129</v>
      </c>
      <c r="P82" s="485">
        <v>129</v>
      </c>
      <c r="Q82" s="485">
        <v>37</v>
      </c>
      <c r="R82" s="485">
        <v>92</v>
      </c>
      <c r="S82" s="485">
        <v>0</v>
      </c>
      <c r="T82" s="485">
        <v>0</v>
      </c>
      <c r="U82" s="485">
        <v>0</v>
      </c>
      <c r="V82" s="485">
        <v>0</v>
      </c>
      <c r="W82" s="485"/>
      <c r="X82" s="485"/>
      <c r="Y82" s="485">
        <v>386</v>
      </c>
      <c r="Z82" s="485"/>
      <c r="AA82" s="485"/>
      <c r="AB82" s="485"/>
      <c r="AD82" s="484">
        <f t="shared" si="13"/>
        <v>0</v>
      </c>
      <c r="AE82" s="484">
        <f t="shared" si="14"/>
        <v>0</v>
      </c>
      <c r="AF82" s="484">
        <f t="shared" si="15"/>
        <v>0</v>
      </c>
      <c r="AG82" s="484">
        <f t="shared" si="16"/>
        <v>0</v>
      </c>
      <c r="AH82" s="484">
        <f t="shared" si="17"/>
        <v>0</v>
      </c>
    </row>
    <row r="83" spans="1:34" s="484" customFormat="1" ht="28.5">
      <c r="A83" s="480" t="s">
        <v>188</v>
      </c>
      <c r="B83" s="473">
        <v>71408</v>
      </c>
      <c r="C83" s="480" t="s">
        <v>220</v>
      </c>
      <c r="D83" s="479">
        <v>68</v>
      </c>
      <c r="E83" s="485">
        <v>9</v>
      </c>
      <c r="F83" s="485">
        <v>9</v>
      </c>
      <c r="G83" s="485">
        <v>0</v>
      </c>
      <c r="H83" s="485">
        <f t="shared" si="12"/>
        <v>0</v>
      </c>
      <c r="I83" s="485">
        <v>0</v>
      </c>
      <c r="J83" s="485">
        <v>0</v>
      </c>
      <c r="K83" s="485">
        <v>0</v>
      </c>
      <c r="L83" s="485">
        <v>0</v>
      </c>
      <c r="M83" s="485">
        <v>0</v>
      </c>
      <c r="N83" s="485">
        <v>0</v>
      </c>
      <c r="O83" s="485">
        <v>9</v>
      </c>
      <c r="P83" s="485">
        <v>9</v>
      </c>
      <c r="Q83" s="485">
        <v>9</v>
      </c>
      <c r="R83" s="485"/>
      <c r="S83" s="485">
        <v>0</v>
      </c>
      <c r="T83" s="485">
        <v>0</v>
      </c>
      <c r="U83" s="485">
        <v>0</v>
      </c>
      <c r="V83" s="485">
        <v>0</v>
      </c>
      <c r="W83" s="485"/>
      <c r="X83" s="485"/>
      <c r="Y83" s="485">
        <v>9</v>
      </c>
      <c r="Z83" s="485"/>
      <c r="AA83" s="485"/>
      <c r="AB83" s="485"/>
      <c r="AD83" s="484">
        <f t="shared" si="13"/>
        <v>0</v>
      </c>
      <c r="AE83" s="484">
        <f t="shared" si="14"/>
        <v>0</v>
      </c>
      <c r="AF83" s="484">
        <f t="shared" si="15"/>
        <v>0</v>
      </c>
      <c r="AG83" s="484">
        <f t="shared" si="16"/>
        <v>0</v>
      </c>
      <c r="AH83" s="484">
        <f t="shared" si="17"/>
        <v>0</v>
      </c>
    </row>
    <row r="84" spans="1:34" s="484" customFormat="1" ht="28.5">
      <c r="A84" s="480" t="s">
        <v>188</v>
      </c>
      <c r="B84" s="473">
        <v>72401</v>
      </c>
      <c r="C84" s="480" t="s">
        <v>221</v>
      </c>
      <c r="D84" s="479">
        <v>69</v>
      </c>
      <c r="E84" s="485">
        <v>617</v>
      </c>
      <c r="F84" s="485">
        <v>553</v>
      </c>
      <c r="G84" s="485">
        <v>64</v>
      </c>
      <c r="H84" s="485">
        <f t="shared" si="12"/>
        <v>93</v>
      </c>
      <c r="I84" s="485">
        <v>33</v>
      </c>
      <c r="J84" s="485">
        <v>32</v>
      </c>
      <c r="K84" s="485">
        <v>1</v>
      </c>
      <c r="L84" s="485">
        <v>60</v>
      </c>
      <c r="M84" s="485">
        <v>52</v>
      </c>
      <c r="N84" s="485">
        <v>8</v>
      </c>
      <c r="O84" s="485">
        <v>453</v>
      </c>
      <c r="P84" s="485">
        <v>453</v>
      </c>
      <c r="Q84" s="485">
        <v>398</v>
      </c>
      <c r="R84" s="485">
        <v>55</v>
      </c>
      <c r="S84" s="485">
        <v>0</v>
      </c>
      <c r="T84" s="485">
        <v>0</v>
      </c>
      <c r="U84" s="485">
        <v>0</v>
      </c>
      <c r="V84" s="485">
        <v>71</v>
      </c>
      <c r="W84" s="485">
        <v>71</v>
      </c>
      <c r="X84" s="485">
        <v>0</v>
      </c>
      <c r="Y84" s="485">
        <v>545</v>
      </c>
      <c r="Z84" s="485">
        <v>0</v>
      </c>
      <c r="AA84" s="485">
        <v>1</v>
      </c>
      <c r="AB84" s="485">
        <v>71</v>
      </c>
      <c r="AD84" s="484">
        <f t="shared" si="13"/>
        <v>0</v>
      </c>
      <c r="AE84" s="484">
        <f t="shared" si="14"/>
        <v>0</v>
      </c>
      <c r="AF84" s="484">
        <f t="shared" si="15"/>
        <v>0</v>
      </c>
      <c r="AG84" s="484">
        <f t="shared" si="16"/>
        <v>0</v>
      </c>
      <c r="AH84" s="484">
        <f t="shared" si="17"/>
        <v>0</v>
      </c>
    </row>
    <row r="85" spans="1:34" s="484" customFormat="1" ht="28.5">
      <c r="A85" s="480" t="s">
        <v>188</v>
      </c>
      <c r="B85" s="473">
        <v>71611</v>
      </c>
      <c r="C85" s="480" t="s">
        <v>222</v>
      </c>
      <c r="D85" s="479">
        <v>70</v>
      </c>
      <c r="E85" s="485">
        <v>1199</v>
      </c>
      <c r="F85" s="485">
        <v>1129</v>
      </c>
      <c r="G85" s="485">
        <v>70</v>
      </c>
      <c r="H85" s="485">
        <f t="shared" si="12"/>
        <v>0</v>
      </c>
      <c r="I85" s="485">
        <v>0</v>
      </c>
      <c r="J85" s="485">
        <v>0</v>
      </c>
      <c r="K85" s="485">
        <v>0</v>
      </c>
      <c r="L85" s="485">
        <v>0</v>
      </c>
      <c r="M85" s="485">
        <v>0</v>
      </c>
      <c r="N85" s="485">
        <v>0</v>
      </c>
      <c r="O85" s="485">
        <v>1199</v>
      </c>
      <c r="P85" s="485">
        <v>175</v>
      </c>
      <c r="Q85" s="485">
        <v>120</v>
      </c>
      <c r="R85" s="485">
        <v>55</v>
      </c>
      <c r="S85" s="485">
        <v>1024</v>
      </c>
      <c r="T85" s="485">
        <v>1009</v>
      </c>
      <c r="U85" s="485">
        <v>15</v>
      </c>
      <c r="V85" s="485">
        <v>0</v>
      </c>
      <c r="W85" s="485">
        <v>0</v>
      </c>
      <c r="X85" s="485">
        <v>0</v>
      </c>
      <c r="Y85" s="485">
        <v>1199</v>
      </c>
      <c r="Z85" s="485">
        <v>0</v>
      </c>
      <c r="AA85" s="485">
        <v>0</v>
      </c>
      <c r="AB85" s="485">
        <v>0</v>
      </c>
      <c r="AD85" s="484">
        <f t="shared" si="13"/>
        <v>0</v>
      </c>
      <c r="AE85" s="484">
        <f t="shared" si="14"/>
        <v>0</v>
      </c>
      <c r="AF85" s="484">
        <f t="shared" si="15"/>
        <v>0</v>
      </c>
      <c r="AG85" s="484">
        <f t="shared" si="16"/>
        <v>0</v>
      </c>
      <c r="AH85" s="484">
        <f t="shared" si="17"/>
        <v>0</v>
      </c>
    </row>
    <row r="86" spans="1:34" s="484" customFormat="1" ht="28.5">
      <c r="A86" s="480" t="s">
        <v>188</v>
      </c>
      <c r="B86" s="473">
        <v>72903</v>
      </c>
      <c r="C86" s="480" t="s">
        <v>223</v>
      </c>
      <c r="D86" s="479">
        <v>71</v>
      </c>
      <c r="E86" s="485">
        <v>60</v>
      </c>
      <c r="F86" s="485">
        <v>60</v>
      </c>
      <c r="G86" s="485">
        <v>0</v>
      </c>
      <c r="H86" s="485">
        <f t="shared" si="12"/>
        <v>60</v>
      </c>
      <c r="I86" s="485">
        <v>60</v>
      </c>
      <c r="J86" s="485">
        <v>60</v>
      </c>
      <c r="K86" s="485">
        <v>0</v>
      </c>
      <c r="L86" s="485">
        <v>0</v>
      </c>
      <c r="M86" s="485">
        <v>0</v>
      </c>
      <c r="N86" s="485">
        <v>0</v>
      </c>
      <c r="O86" s="485">
        <v>0</v>
      </c>
      <c r="P86" s="485">
        <v>0</v>
      </c>
      <c r="Q86" s="485"/>
      <c r="R86" s="485"/>
      <c r="S86" s="485">
        <v>0</v>
      </c>
      <c r="T86" s="485">
        <v>0</v>
      </c>
      <c r="U86" s="485">
        <v>0</v>
      </c>
      <c r="V86" s="485">
        <v>0</v>
      </c>
      <c r="W86" s="485"/>
      <c r="X86" s="485"/>
      <c r="Y86" s="485">
        <v>60</v>
      </c>
      <c r="Z86" s="485"/>
      <c r="AA86" s="485"/>
      <c r="AB86" s="485"/>
      <c r="AD86" s="484">
        <f t="shared" si="13"/>
        <v>0</v>
      </c>
      <c r="AE86" s="484">
        <f t="shared" si="14"/>
        <v>0</v>
      </c>
      <c r="AF86" s="484">
        <f t="shared" si="15"/>
        <v>0</v>
      </c>
      <c r="AG86" s="484">
        <f t="shared" si="16"/>
        <v>0</v>
      </c>
      <c r="AH86" s="484">
        <f t="shared" si="17"/>
        <v>0</v>
      </c>
    </row>
    <row r="87" spans="1:34" s="484" customFormat="1" ht="28.5">
      <c r="A87" s="480" t="s">
        <v>188</v>
      </c>
      <c r="B87" s="473">
        <v>78807</v>
      </c>
      <c r="C87" s="480" t="s">
        <v>224</v>
      </c>
      <c r="D87" s="479">
        <v>72</v>
      </c>
      <c r="E87" s="485">
        <v>110</v>
      </c>
      <c r="F87" s="485">
        <v>94</v>
      </c>
      <c r="G87" s="485">
        <v>16</v>
      </c>
      <c r="H87" s="485">
        <f t="shared" si="12"/>
        <v>40</v>
      </c>
      <c r="I87" s="485">
        <v>22</v>
      </c>
      <c r="J87" s="485">
        <v>22</v>
      </c>
      <c r="K87" s="485">
        <v>0</v>
      </c>
      <c r="L87" s="485">
        <v>18</v>
      </c>
      <c r="M87" s="485">
        <v>18</v>
      </c>
      <c r="N87" s="485">
        <v>0</v>
      </c>
      <c r="O87" s="485">
        <v>70</v>
      </c>
      <c r="P87" s="485">
        <v>0</v>
      </c>
      <c r="Q87" s="485"/>
      <c r="R87" s="485"/>
      <c r="S87" s="485">
        <v>70</v>
      </c>
      <c r="T87" s="485">
        <v>54</v>
      </c>
      <c r="U87" s="485">
        <v>16</v>
      </c>
      <c r="V87" s="485">
        <v>0</v>
      </c>
      <c r="W87" s="485"/>
      <c r="X87" s="485"/>
      <c r="Y87" s="485">
        <v>107</v>
      </c>
      <c r="Z87" s="485">
        <v>3</v>
      </c>
      <c r="AA87" s="485"/>
      <c r="AB87" s="485"/>
      <c r="AD87" s="484">
        <f t="shared" si="13"/>
        <v>0</v>
      </c>
      <c r="AE87" s="484">
        <f t="shared" si="14"/>
        <v>0</v>
      </c>
      <c r="AF87" s="484">
        <f t="shared" si="15"/>
        <v>0</v>
      </c>
      <c r="AG87" s="484">
        <f t="shared" si="16"/>
        <v>0</v>
      </c>
      <c r="AH87" s="484">
        <f t="shared" si="17"/>
        <v>0</v>
      </c>
    </row>
    <row r="88" spans="1:34" s="484" customFormat="1" ht="28.5">
      <c r="A88" s="480" t="s">
        <v>188</v>
      </c>
      <c r="B88" s="473">
        <v>71513</v>
      </c>
      <c r="C88" s="480" t="s">
        <v>225</v>
      </c>
      <c r="D88" s="479">
        <v>73</v>
      </c>
      <c r="E88" s="485">
        <v>292</v>
      </c>
      <c r="F88" s="485">
        <v>272</v>
      </c>
      <c r="G88" s="485">
        <v>20</v>
      </c>
      <c r="H88" s="485">
        <f t="shared" si="12"/>
        <v>103</v>
      </c>
      <c r="I88" s="485">
        <v>49</v>
      </c>
      <c r="J88" s="485">
        <v>43</v>
      </c>
      <c r="K88" s="485">
        <v>6</v>
      </c>
      <c r="L88" s="485">
        <v>54</v>
      </c>
      <c r="M88" s="485">
        <v>42</v>
      </c>
      <c r="N88" s="485">
        <v>12</v>
      </c>
      <c r="O88" s="485">
        <v>189</v>
      </c>
      <c r="P88" s="485">
        <v>0</v>
      </c>
      <c r="Q88" s="485">
        <v>0</v>
      </c>
      <c r="R88" s="485">
        <v>0</v>
      </c>
      <c r="S88" s="485">
        <v>189</v>
      </c>
      <c r="T88" s="485">
        <v>187</v>
      </c>
      <c r="U88" s="485">
        <v>2</v>
      </c>
      <c r="V88" s="485">
        <v>0</v>
      </c>
      <c r="W88" s="485">
        <v>0</v>
      </c>
      <c r="X88" s="485">
        <v>0</v>
      </c>
      <c r="Y88" s="485">
        <v>292</v>
      </c>
      <c r="Z88" s="485">
        <v>0</v>
      </c>
      <c r="AA88" s="485">
        <v>0</v>
      </c>
      <c r="AB88" s="485">
        <v>0</v>
      </c>
      <c r="AD88" s="484">
        <f t="shared" si="13"/>
        <v>0</v>
      </c>
      <c r="AE88" s="484">
        <f t="shared" si="14"/>
        <v>0</v>
      </c>
      <c r="AF88" s="484">
        <f t="shared" si="15"/>
        <v>0</v>
      </c>
      <c r="AG88" s="484">
        <f t="shared" si="16"/>
        <v>0</v>
      </c>
      <c r="AH88" s="484">
        <f t="shared" si="17"/>
        <v>0</v>
      </c>
    </row>
    <row r="89" spans="1:34" s="484" customFormat="1" ht="28.5">
      <c r="A89" s="480" t="s">
        <v>188</v>
      </c>
      <c r="B89" s="473">
        <v>71103</v>
      </c>
      <c r="C89" s="480" t="s">
        <v>226</v>
      </c>
      <c r="D89" s="479">
        <v>74</v>
      </c>
      <c r="E89" s="485">
        <v>18</v>
      </c>
      <c r="F89" s="485">
        <v>16</v>
      </c>
      <c r="G89" s="485">
        <v>2</v>
      </c>
      <c r="H89" s="485">
        <f t="shared" si="12"/>
        <v>0</v>
      </c>
      <c r="I89" s="485">
        <v>0</v>
      </c>
      <c r="J89" s="485">
        <v>0</v>
      </c>
      <c r="K89" s="485">
        <v>0</v>
      </c>
      <c r="L89" s="485">
        <v>0</v>
      </c>
      <c r="M89" s="485">
        <v>0</v>
      </c>
      <c r="N89" s="485">
        <v>0</v>
      </c>
      <c r="O89" s="485">
        <v>18</v>
      </c>
      <c r="P89" s="485">
        <v>18</v>
      </c>
      <c r="Q89" s="485">
        <v>16</v>
      </c>
      <c r="R89" s="485">
        <v>2</v>
      </c>
      <c r="S89" s="485">
        <v>0</v>
      </c>
      <c r="T89" s="485">
        <v>0</v>
      </c>
      <c r="U89" s="485">
        <v>0</v>
      </c>
      <c r="V89" s="485">
        <v>0</v>
      </c>
      <c r="W89" s="485"/>
      <c r="X89" s="485"/>
      <c r="Y89" s="485">
        <v>18</v>
      </c>
      <c r="Z89" s="485"/>
      <c r="AA89" s="485"/>
      <c r="AB89" s="485"/>
      <c r="AD89" s="484">
        <f t="shared" si="13"/>
        <v>0</v>
      </c>
      <c r="AE89" s="484">
        <f t="shared" si="14"/>
        <v>0</v>
      </c>
      <c r="AF89" s="484">
        <f t="shared" si="15"/>
        <v>0</v>
      </c>
      <c r="AG89" s="484">
        <f t="shared" si="16"/>
        <v>0</v>
      </c>
      <c r="AH89" s="484">
        <f t="shared" si="17"/>
        <v>0</v>
      </c>
    </row>
    <row r="90" spans="1:34" s="484" customFormat="1" ht="28.5">
      <c r="A90" s="480" t="s">
        <v>188</v>
      </c>
      <c r="B90" s="473">
        <v>72304</v>
      </c>
      <c r="C90" s="480" t="s">
        <v>227</v>
      </c>
      <c r="D90" s="479">
        <v>75</v>
      </c>
      <c r="E90" s="485">
        <v>239</v>
      </c>
      <c r="F90" s="485">
        <v>76</v>
      </c>
      <c r="G90" s="485">
        <v>163</v>
      </c>
      <c r="H90" s="485">
        <f t="shared" si="12"/>
        <v>20</v>
      </c>
      <c r="I90" s="485">
        <v>20</v>
      </c>
      <c r="J90" s="485">
        <v>6</v>
      </c>
      <c r="K90" s="485">
        <v>14</v>
      </c>
      <c r="L90" s="485">
        <v>0</v>
      </c>
      <c r="M90" s="485">
        <v>0</v>
      </c>
      <c r="N90" s="485">
        <v>0</v>
      </c>
      <c r="O90" s="485">
        <v>219</v>
      </c>
      <c r="P90" s="485">
        <v>40</v>
      </c>
      <c r="Q90" s="485">
        <v>2</v>
      </c>
      <c r="R90" s="485">
        <v>38</v>
      </c>
      <c r="S90" s="485">
        <v>179</v>
      </c>
      <c r="T90" s="485">
        <v>68</v>
      </c>
      <c r="U90" s="485">
        <v>111</v>
      </c>
      <c r="V90" s="485">
        <v>0</v>
      </c>
      <c r="W90" s="485"/>
      <c r="X90" s="485"/>
      <c r="Y90" s="485">
        <v>239</v>
      </c>
      <c r="Z90" s="485"/>
      <c r="AA90" s="485"/>
      <c r="AB90" s="485"/>
      <c r="AD90" s="484">
        <f t="shared" si="13"/>
        <v>0</v>
      </c>
      <c r="AE90" s="484">
        <f t="shared" si="14"/>
        <v>0</v>
      </c>
      <c r="AF90" s="484">
        <f t="shared" si="15"/>
        <v>0</v>
      </c>
      <c r="AG90" s="484">
        <f t="shared" si="16"/>
        <v>0</v>
      </c>
      <c r="AH90" s="484">
        <f t="shared" si="17"/>
        <v>0</v>
      </c>
    </row>
    <row r="91" spans="1:34" s="484" customFormat="1" ht="28.5">
      <c r="A91" s="480" t="s">
        <v>188</v>
      </c>
      <c r="B91" s="473">
        <v>71308</v>
      </c>
      <c r="C91" s="480" t="s">
        <v>228</v>
      </c>
      <c r="D91" s="479">
        <v>76</v>
      </c>
      <c r="E91" s="485">
        <v>115</v>
      </c>
      <c r="F91" s="485">
        <v>105</v>
      </c>
      <c r="G91" s="485">
        <v>10</v>
      </c>
      <c r="H91" s="485">
        <f t="shared" si="12"/>
        <v>18</v>
      </c>
      <c r="I91" s="485">
        <v>18</v>
      </c>
      <c r="J91" s="485">
        <v>18</v>
      </c>
      <c r="K91" s="485">
        <v>0</v>
      </c>
      <c r="L91" s="485">
        <v>0</v>
      </c>
      <c r="M91" s="485">
        <v>0</v>
      </c>
      <c r="N91" s="485">
        <v>0</v>
      </c>
      <c r="O91" s="485">
        <v>97</v>
      </c>
      <c r="P91" s="485">
        <v>20</v>
      </c>
      <c r="Q91" s="485">
        <v>11</v>
      </c>
      <c r="R91" s="485">
        <v>9</v>
      </c>
      <c r="S91" s="485">
        <v>77</v>
      </c>
      <c r="T91" s="485">
        <v>76</v>
      </c>
      <c r="U91" s="485">
        <v>1</v>
      </c>
      <c r="V91" s="485">
        <v>0</v>
      </c>
      <c r="W91" s="485">
        <v>0</v>
      </c>
      <c r="X91" s="485">
        <v>0</v>
      </c>
      <c r="Y91" s="485">
        <v>115</v>
      </c>
      <c r="Z91" s="485">
        <v>0</v>
      </c>
      <c r="AA91" s="485">
        <v>0</v>
      </c>
      <c r="AB91" s="485">
        <v>0</v>
      </c>
      <c r="AD91" s="484">
        <f t="shared" si="13"/>
        <v>0</v>
      </c>
      <c r="AE91" s="484">
        <f t="shared" si="14"/>
        <v>0</v>
      </c>
      <c r="AF91" s="484">
        <f t="shared" si="15"/>
        <v>0</v>
      </c>
      <c r="AG91" s="484">
        <f t="shared" si="16"/>
        <v>0</v>
      </c>
      <c r="AH91" s="484">
        <f t="shared" si="17"/>
        <v>0</v>
      </c>
    </row>
    <row r="92" spans="1:34" s="484" customFormat="1" ht="28.5">
      <c r="A92" s="480" t="s">
        <v>188</v>
      </c>
      <c r="B92" s="473">
        <v>72110</v>
      </c>
      <c r="C92" s="480" t="s">
        <v>229</v>
      </c>
      <c r="D92" s="479">
        <v>77</v>
      </c>
      <c r="E92" s="485">
        <v>75</v>
      </c>
      <c r="F92" s="485">
        <v>15</v>
      </c>
      <c r="G92" s="485">
        <v>60</v>
      </c>
      <c r="H92" s="485">
        <f t="shared" si="12"/>
        <v>56</v>
      </c>
      <c r="I92" s="485">
        <v>51</v>
      </c>
      <c r="J92" s="485">
        <v>9</v>
      </c>
      <c r="K92" s="485">
        <v>42</v>
      </c>
      <c r="L92" s="485">
        <v>5</v>
      </c>
      <c r="M92" s="485">
        <v>1</v>
      </c>
      <c r="N92" s="485">
        <v>4</v>
      </c>
      <c r="O92" s="485">
        <v>19</v>
      </c>
      <c r="P92" s="485">
        <v>0</v>
      </c>
      <c r="Q92" s="485"/>
      <c r="R92" s="485"/>
      <c r="S92" s="485">
        <v>19</v>
      </c>
      <c r="T92" s="485">
        <v>5</v>
      </c>
      <c r="U92" s="485">
        <v>14</v>
      </c>
      <c r="V92" s="485">
        <v>0</v>
      </c>
      <c r="W92" s="485"/>
      <c r="X92" s="485"/>
      <c r="Y92" s="485">
        <v>75</v>
      </c>
      <c r="Z92" s="485"/>
      <c r="AA92" s="485"/>
      <c r="AB92" s="485"/>
      <c r="AD92" s="484">
        <f t="shared" si="13"/>
        <v>0</v>
      </c>
      <c r="AE92" s="484">
        <f t="shared" si="14"/>
        <v>0</v>
      </c>
      <c r="AF92" s="484">
        <f t="shared" si="15"/>
        <v>0</v>
      </c>
      <c r="AG92" s="484">
        <f t="shared" si="16"/>
        <v>0</v>
      </c>
      <c r="AH92" s="484">
        <f t="shared" si="17"/>
        <v>0</v>
      </c>
    </row>
    <row r="93" spans="1:34" s="484" customFormat="1" ht="28.5">
      <c r="A93" s="480" t="s">
        <v>188</v>
      </c>
      <c r="B93" s="473">
        <v>72208</v>
      </c>
      <c r="C93" s="480" t="s">
        <v>230</v>
      </c>
      <c r="D93" s="479">
        <v>78</v>
      </c>
      <c r="E93" s="485">
        <v>17</v>
      </c>
      <c r="F93" s="485">
        <v>6</v>
      </c>
      <c r="G93" s="485">
        <v>11</v>
      </c>
      <c r="H93" s="485">
        <f t="shared" si="12"/>
        <v>0</v>
      </c>
      <c r="I93" s="485">
        <v>0</v>
      </c>
      <c r="J93" s="485">
        <v>0</v>
      </c>
      <c r="K93" s="485">
        <v>0</v>
      </c>
      <c r="L93" s="485">
        <v>0</v>
      </c>
      <c r="M93" s="485">
        <v>0</v>
      </c>
      <c r="N93" s="485">
        <v>0</v>
      </c>
      <c r="O93" s="485">
        <v>17</v>
      </c>
      <c r="P93" s="485">
        <v>17</v>
      </c>
      <c r="Q93" s="485">
        <v>6</v>
      </c>
      <c r="R93" s="485">
        <v>11</v>
      </c>
      <c r="S93" s="485">
        <v>0</v>
      </c>
      <c r="T93" s="485">
        <v>0</v>
      </c>
      <c r="U93" s="485">
        <v>0</v>
      </c>
      <c r="V93" s="485">
        <v>0</v>
      </c>
      <c r="W93" s="485">
        <v>0</v>
      </c>
      <c r="X93" s="485">
        <v>0</v>
      </c>
      <c r="Y93" s="485">
        <v>17</v>
      </c>
      <c r="Z93" s="485">
        <v>0</v>
      </c>
      <c r="AA93" s="485">
        <v>0</v>
      </c>
      <c r="AB93" s="485">
        <v>0</v>
      </c>
      <c r="AD93" s="484">
        <f t="shared" si="13"/>
        <v>0</v>
      </c>
      <c r="AE93" s="484">
        <f t="shared" si="14"/>
        <v>0</v>
      </c>
      <c r="AF93" s="484">
        <f t="shared" si="15"/>
        <v>0</v>
      </c>
      <c r="AG93" s="484">
        <f t="shared" si="16"/>
        <v>0</v>
      </c>
      <c r="AH93" s="484">
        <f t="shared" si="17"/>
        <v>0</v>
      </c>
    </row>
    <row r="94" spans="1:34" s="484" customFormat="1" ht="28.5">
      <c r="A94" s="480" t="s">
        <v>188</v>
      </c>
      <c r="B94" s="473">
        <v>71316</v>
      </c>
      <c r="C94" s="480" t="s">
        <v>231</v>
      </c>
      <c r="D94" s="479">
        <v>79</v>
      </c>
      <c r="E94" s="485">
        <v>2968</v>
      </c>
      <c r="F94" s="485">
        <v>2739</v>
      </c>
      <c r="G94" s="485">
        <v>229</v>
      </c>
      <c r="H94" s="485">
        <f t="shared" si="12"/>
        <v>469</v>
      </c>
      <c r="I94" s="485">
        <v>349</v>
      </c>
      <c r="J94" s="485">
        <v>328</v>
      </c>
      <c r="K94" s="485">
        <v>21</v>
      </c>
      <c r="L94" s="485">
        <v>120</v>
      </c>
      <c r="M94" s="485">
        <v>107</v>
      </c>
      <c r="N94" s="485">
        <v>13</v>
      </c>
      <c r="O94" s="485">
        <v>2426</v>
      </c>
      <c r="P94" s="485">
        <v>293</v>
      </c>
      <c r="Q94" s="485">
        <v>268</v>
      </c>
      <c r="R94" s="485">
        <v>25</v>
      </c>
      <c r="S94" s="485">
        <v>2133</v>
      </c>
      <c r="T94" s="485">
        <v>1974</v>
      </c>
      <c r="U94" s="485">
        <v>159</v>
      </c>
      <c r="V94" s="485">
        <v>73</v>
      </c>
      <c r="W94" s="485">
        <v>62</v>
      </c>
      <c r="X94" s="485">
        <v>11</v>
      </c>
      <c r="Y94" s="485">
        <v>2935</v>
      </c>
      <c r="Z94" s="485">
        <v>0</v>
      </c>
      <c r="AA94" s="485">
        <v>17</v>
      </c>
      <c r="AB94" s="485">
        <v>16</v>
      </c>
      <c r="AD94" s="484">
        <f t="shared" si="13"/>
        <v>0</v>
      </c>
      <c r="AE94" s="484">
        <f t="shared" si="14"/>
        <v>0</v>
      </c>
      <c r="AF94" s="484">
        <f t="shared" si="15"/>
        <v>0</v>
      </c>
      <c r="AG94" s="484">
        <f t="shared" si="16"/>
        <v>0</v>
      </c>
      <c r="AH94" s="484">
        <f t="shared" si="17"/>
        <v>0</v>
      </c>
    </row>
    <row r="95" spans="1:34" s="484" customFormat="1" ht="28.5">
      <c r="A95" s="480" t="s">
        <v>188</v>
      </c>
      <c r="B95" s="473">
        <v>71314</v>
      </c>
      <c r="C95" s="480" t="s">
        <v>232</v>
      </c>
      <c r="D95" s="479">
        <v>80</v>
      </c>
      <c r="E95" s="485">
        <v>343</v>
      </c>
      <c r="F95" s="485">
        <v>292</v>
      </c>
      <c r="G95" s="485">
        <v>51</v>
      </c>
      <c r="H95" s="485">
        <f t="shared" si="12"/>
        <v>39</v>
      </c>
      <c r="I95" s="485">
        <v>34</v>
      </c>
      <c r="J95" s="485">
        <v>31</v>
      </c>
      <c r="K95" s="485">
        <v>3</v>
      </c>
      <c r="L95" s="485">
        <v>5</v>
      </c>
      <c r="M95" s="485">
        <v>3</v>
      </c>
      <c r="N95" s="485">
        <v>2</v>
      </c>
      <c r="O95" s="485">
        <v>295</v>
      </c>
      <c r="P95" s="485">
        <v>61</v>
      </c>
      <c r="Q95" s="485">
        <v>39</v>
      </c>
      <c r="R95" s="485">
        <v>22</v>
      </c>
      <c r="S95" s="485">
        <v>234</v>
      </c>
      <c r="T95" s="485">
        <v>210</v>
      </c>
      <c r="U95" s="485">
        <v>24</v>
      </c>
      <c r="V95" s="485">
        <v>9</v>
      </c>
      <c r="W95" s="485">
        <v>9</v>
      </c>
      <c r="X95" s="485">
        <v>0</v>
      </c>
      <c r="Y95" s="485">
        <v>341</v>
      </c>
      <c r="Z95" s="485">
        <v>2</v>
      </c>
      <c r="AA95" s="485"/>
      <c r="AB95" s="485"/>
      <c r="AD95" s="484">
        <f t="shared" si="13"/>
        <v>0</v>
      </c>
      <c r="AE95" s="484">
        <f t="shared" si="14"/>
        <v>0</v>
      </c>
      <c r="AF95" s="484">
        <f t="shared" si="15"/>
        <v>0</v>
      </c>
      <c r="AG95" s="484">
        <f t="shared" si="16"/>
        <v>0</v>
      </c>
      <c r="AH95" s="484">
        <f t="shared" si="17"/>
        <v>0</v>
      </c>
    </row>
    <row r="96" spans="1:34" s="484" customFormat="1" ht="28.5">
      <c r="A96" s="480" t="s">
        <v>188</v>
      </c>
      <c r="B96" s="473">
        <v>71315</v>
      </c>
      <c r="C96" s="480" t="s">
        <v>233</v>
      </c>
      <c r="D96" s="479">
        <v>81</v>
      </c>
      <c r="E96" s="485">
        <v>53</v>
      </c>
      <c r="F96" s="485">
        <v>42</v>
      </c>
      <c r="G96" s="485">
        <v>11</v>
      </c>
      <c r="H96" s="485">
        <f t="shared" si="12"/>
        <v>18</v>
      </c>
      <c r="I96" s="485">
        <v>18</v>
      </c>
      <c r="J96" s="485">
        <v>17</v>
      </c>
      <c r="K96" s="485">
        <v>1</v>
      </c>
      <c r="L96" s="485">
        <v>0</v>
      </c>
      <c r="M96" s="485">
        <v>0</v>
      </c>
      <c r="N96" s="485">
        <v>0</v>
      </c>
      <c r="O96" s="485">
        <v>35</v>
      </c>
      <c r="P96" s="485">
        <v>35</v>
      </c>
      <c r="Q96" s="485">
        <v>25</v>
      </c>
      <c r="R96" s="485">
        <v>10</v>
      </c>
      <c r="S96" s="485">
        <v>0</v>
      </c>
      <c r="T96" s="485">
        <v>0</v>
      </c>
      <c r="U96" s="485">
        <v>0</v>
      </c>
      <c r="V96" s="485">
        <v>0</v>
      </c>
      <c r="W96" s="485"/>
      <c r="X96" s="485"/>
      <c r="Y96" s="485">
        <v>53</v>
      </c>
      <c r="Z96" s="485"/>
      <c r="AA96" s="485"/>
      <c r="AB96" s="485"/>
      <c r="AD96" s="484">
        <f t="shared" si="13"/>
        <v>0</v>
      </c>
      <c r="AE96" s="484">
        <f t="shared" si="14"/>
        <v>0</v>
      </c>
      <c r="AF96" s="484">
        <f t="shared" si="15"/>
        <v>0</v>
      </c>
      <c r="AG96" s="484">
        <f t="shared" si="16"/>
        <v>0</v>
      </c>
      <c r="AH96" s="484">
        <f t="shared" si="17"/>
        <v>0</v>
      </c>
    </row>
    <row r="97" spans="1:34" s="484" customFormat="1" ht="28.5">
      <c r="A97" s="480" t="s">
        <v>188</v>
      </c>
      <c r="B97" s="473">
        <v>71401</v>
      </c>
      <c r="C97" s="480" t="s">
        <v>234</v>
      </c>
      <c r="D97" s="479">
        <v>82</v>
      </c>
      <c r="E97" s="485">
        <v>717</v>
      </c>
      <c r="F97" s="485">
        <v>461</v>
      </c>
      <c r="G97" s="485">
        <v>256</v>
      </c>
      <c r="H97" s="485">
        <f t="shared" si="12"/>
        <v>0</v>
      </c>
      <c r="I97" s="485">
        <v>0</v>
      </c>
      <c r="J97" s="485">
        <v>0</v>
      </c>
      <c r="K97" s="485">
        <v>0</v>
      </c>
      <c r="L97" s="485">
        <v>0</v>
      </c>
      <c r="M97" s="485">
        <v>0</v>
      </c>
      <c r="N97" s="485">
        <v>0</v>
      </c>
      <c r="O97" s="485">
        <v>717</v>
      </c>
      <c r="P97" s="485">
        <v>144</v>
      </c>
      <c r="Q97" s="485">
        <v>77</v>
      </c>
      <c r="R97" s="485">
        <v>67</v>
      </c>
      <c r="S97" s="485">
        <v>573</v>
      </c>
      <c r="T97" s="485">
        <v>384</v>
      </c>
      <c r="U97" s="485">
        <v>189</v>
      </c>
      <c r="V97" s="485">
        <v>0</v>
      </c>
      <c r="W97" s="485"/>
      <c r="X97" s="485"/>
      <c r="Y97" s="485">
        <v>717</v>
      </c>
      <c r="Z97" s="485"/>
      <c r="AA97" s="485"/>
      <c r="AB97" s="485"/>
      <c r="AD97" s="484">
        <f t="shared" si="13"/>
        <v>0</v>
      </c>
      <c r="AE97" s="484">
        <f t="shared" si="14"/>
        <v>0</v>
      </c>
      <c r="AF97" s="484">
        <f t="shared" si="15"/>
        <v>0</v>
      </c>
      <c r="AG97" s="484">
        <f t="shared" si="16"/>
        <v>0</v>
      </c>
      <c r="AH97" s="484">
        <f t="shared" si="17"/>
        <v>0</v>
      </c>
    </row>
    <row r="98" spans="1:34" s="484" customFormat="1" ht="28.5">
      <c r="A98" s="480" t="s">
        <v>188</v>
      </c>
      <c r="B98" s="473">
        <v>72409</v>
      </c>
      <c r="C98" s="480" t="s">
        <v>235</v>
      </c>
      <c r="D98" s="479">
        <v>83</v>
      </c>
      <c r="E98" s="485">
        <v>180</v>
      </c>
      <c r="F98" s="485">
        <v>79</v>
      </c>
      <c r="G98" s="485">
        <v>101</v>
      </c>
      <c r="H98" s="485">
        <f t="shared" si="12"/>
        <v>71</v>
      </c>
      <c r="I98" s="485">
        <v>19</v>
      </c>
      <c r="J98" s="485">
        <v>14</v>
      </c>
      <c r="K98" s="485">
        <v>5</v>
      </c>
      <c r="L98" s="485">
        <v>52</v>
      </c>
      <c r="M98" s="485">
        <v>29</v>
      </c>
      <c r="N98" s="485">
        <v>23</v>
      </c>
      <c r="O98" s="485">
        <v>109</v>
      </c>
      <c r="P98" s="485">
        <v>82</v>
      </c>
      <c r="Q98" s="485">
        <v>20</v>
      </c>
      <c r="R98" s="485">
        <v>62</v>
      </c>
      <c r="S98" s="485">
        <v>27</v>
      </c>
      <c r="T98" s="485">
        <v>16</v>
      </c>
      <c r="U98" s="485">
        <v>11</v>
      </c>
      <c r="V98" s="485">
        <v>0</v>
      </c>
      <c r="W98" s="485"/>
      <c r="X98" s="485"/>
      <c r="Y98" s="485">
        <v>159</v>
      </c>
      <c r="Z98" s="485">
        <v>21</v>
      </c>
      <c r="AA98" s="485"/>
      <c r="AB98" s="485"/>
      <c r="AD98" s="484">
        <f t="shared" si="13"/>
        <v>0</v>
      </c>
      <c r="AE98" s="484">
        <f t="shared" si="14"/>
        <v>0</v>
      </c>
      <c r="AF98" s="484">
        <f t="shared" si="15"/>
        <v>0</v>
      </c>
      <c r="AG98" s="484">
        <f t="shared" si="16"/>
        <v>0</v>
      </c>
      <c r="AH98" s="484">
        <f t="shared" si="17"/>
        <v>0</v>
      </c>
    </row>
    <row r="99" spans="1:34" s="484" customFormat="1" ht="15">
      <c r="A99" s="475" t="s">
        <v>236</v>
      </c>
      <c r="B99" s="481"/>
      <c r="C99" s="482"/>
      <c r="D99" s="478">
        <v>84</v>
      </c>
      <c r="E99" s="487">
        <f>SUM(E100:E107)</f>
        <v>2025</v>
      </c>
      <c r="F99" s="487">
        <f t="shared" ref="F99:AB99" si="18">SUM(F100:F107)</f>
        <v>1127</v>
      </c>
      <c r="G99" s="487">
        <f t="shared" si="18"/>
        <v>898</v>
      </c>
      <c r="H99" s="487">
        <f t="shared" si="18"/>
        <v>449</v>
      </c>
      <c r="I99" s="487">
        <f t="shared" si="18"/>
        <v>109</v>
      </c>
      <c r="J99" s="487">
        <f t="shared" si="18"/>
        <v>67</v>
      </c>
      <c r="K99" s="487">
        <f t="shared" si="18"/>
        <v>42</v>
      </c>
      <c r="L99" s="487">
        <f t="shared" si="18"/>
        <v>340</v>
      </c>
      <c r="M99" s="487">
        <f t="shared" si="18"/>
        <v>223</v>
      </c>
      <c r="N99" s="487">
        <f t="shared" si="18"/>
        <v>117</v>
      </c>
      <c r="O99" s="487">
        <f t="shared" si="18"/>
        <v>1576</v>
      </c>
      <c r="P99" s="487">
        <f t="shared" si="18"/>
        <v>1325</v>
      </c>
      <c r="Q99" s="487">
        <f t="shared" si="18"/>
        <v>660</v>
      </c>
      <c r="R99" s="487">
        <f t="shared" si="18"/>
        <v>665</v>
      </c>
      <c r="S99" s="487">
        <f t="shared" si="18"/>
        <v>251</v>
      </c>
      <c r="T99" s="487">
        <f t="shared" si="18"/>
        <v>177</v>
      </c>
      <c r="U99" s="487">
        <f t="shared" si="18"/>
        <v>74</v>
      </c>
      <c r="V99" s="487">
        <f t="shared" si="18"/>
        <v>0</v>
      </c>
      <c r="W99" s="487">
        <f t="shared" si="18"/>
        <v>0</v>
      </c>
      <c r="X99" s="487">
        <f t="shared" si="18"/>
        <v>0</v>
      </c>
      <c r="Y99" s="487">
        <f t="shared" si="18"/>
        <v>2025</v>
      </c>
      <c r="Z99" s="487">
        <f t="shared" si="18"/>
        <v>0</v>
      </c>
      <c r="AA99" s="487">
        <f t="shared" si="18"/>
        <v>0</v>
      </c>
      <c r="AB99" s="487">
        <f t="shared" si="18"/>
        <v>0</v>
      </c>
      <c r="AD99" s="484">
        <f t="shared" si="13"/>
        <v>0</v>
      </c>
      <c r="AE99" s="484">
        <f t="shared" si="14"/>
        <v>0</v>
      </c>
      <c r="AF99" s="484">
        <f t="shared" si="15"/>
        <v>0</v>
      </c>
      <c r="AG99" s="484">
        <f t="shared" si="16"/>
        <v>0</v>
      </c>
      <c r="AH99" s="484">
        <f t="shared" si="17"/>
        <v>0</v>
      </c>
    </row>
    <row r="100" spans="1:34" s="484" customFormat="1" ht="28.5">
      <c r="A100" s="480" t="s">
        <v>237</v>
      </c>
      <c r="B100" s="473">
        <v>81108</v>
      </c>
      <c r="C100" s="480" t="s">
        <v>238</v>
      </c>
      <c r="D100" s="479">
        <v>85</v>
      </c>
      <c r="E100" s="485">
        <v>255</v>
      </c>
      <c r="F100" s="485">
        <v>120</v>
      </c>
      <c r="G100" s="485">
        <v>135</v>
      </c>
      <c r="H100" s="485">
        <f t="shared" si="12"/>
        <v>29</v>
      </c>
      <c r="I100" s="485">
        <v>0</v>
      </c>
      <c r="J100" s="485">
        <v>0</v>
      </c>
      <c r="K100" s="485">
        <v>0</v>
      </c>
      <c r="L100" s="485">
        <v>29</v>
      </c>
      <c r="M100" s="485">
        <v>19</v>
      </c>
      <c r="N100" s="485">
        <v>10</v>
      </c>
      <c r="O100" s="485">
        <v>226</v>
      </c>
      <c r="P100" s="485">
        <v>209</v>
      </c>
      <c r="Q100" s="485">
        <v>89</v>
      </c>
      <c r="R100" s="485">
        <v>120</v>
      </c>
      <c r="S100" s="485">
        <v>17</v>
      </c>
      <c r="T100" s="485">
        <v>12</v>
      </c>
      <c r="U100" s="485">
        <v>5</v>
      </c>
      <c r="V100" s="485">
        <v>0</v>
      </c>
      <c r="W100" s="485"/>
      <c r="X100" s="485"/>
      <c r="Y100" s="485">
        <v>255</v>
      </c>
      <c r="Z100" s="485"/>
      <c r="AA100" s="485"/>
      <c r="AB100" s="485"/>
      <c r="AD100" s="484">
        <f t="shared" si="13"/>
        <v>0</v>
      </c>
      <c r="AE100" s="484">
        <f t="shared" si="14"/>
        <v>0</v>
      </c>
      <c r="AF100" s="484">
        <f t="shared" si="15"/>
        <v>0</v>
      </c>
      <c r="AG100" s="484">
        <f t="shared" si="16"/>
        <v>0</v>
      </c>
      <c r="AH100" s="484">
        <f t="shared" si="17"/>
        <v>0</v>
      </c>
    </row>
    <row r="101" spans="1:34" s="484" customFormat="1" ht="28.5">
      <c r="A101" s="480" t="s">
        <v>237</v>
      </c>
      <c r="B101" s="473">
        <v>81101</v>
      </c>
      <c r="C101" s="480" t="s">
        <v>239</v>
      </c>
      <c r="D101" s="479">
        <v>86</v>
      </c>
      <c r="E101" s="485">
        <v>133</v>
      </c>
      <c r="F101" s="485">
        <v>73</v>
      </c>
      <c r="G101" s="485">
        <v>60</v>
      </c>
      <c r="H101" s="485">
        <f t="shared" si="12"/>
        <v>0</v>
      </c>
      <c r="I101" s="485">
        <v>0</v>
      </c>
      <c r="J101" s="485">
        <v>0</v>
      </c>
      <c r="K101" s="485">
        <v>0</v>
      </c>
      <c r="L101" s="485">
        <v>0</v>
      </c>
      <c r="M101" s="485">
        <v>0</v>
      </c>
      <c r="N101" s="485">
        <v>0</v>
      </c>
      <c r="O101" s="485">
        <v>133</v>
      </c>
      <c r="P101" s="485">
        <v>133</v>
      </c>
      <c r="Q101" s="485">
        <v>73</v>
      </c>
      <c r="R101" s="485">
        <v>60</v>
      </c>
      <c r="S101" s="485">
        <v>0</v>
      </c>
      <c r="T101" s="485">
        <v>0</v>
      </c>
      <c r="U101" s="485">
        <v>0</v>
      </c>
      <c r="V101" s="485">
        <v>0</v>
      </c>
      <c r="W101" s="485"/>
      <c r="X101" s="485"/>
      <c r="Y101" s="485">
        <v>133</v>
      </c>
      <c r="Z101" s="485"/>
      <c r="AA101" s="485"/>
      <c r="AB101" s="485"/>
      <c r="AD101" s="484">
        <f t="shared" si="13"/>
        <v>0</v>
      </c>
      <c r="AE101" s="484">
        <f t="shared" si="14"/>
        <v>0</v>
      </c>
      <c r="AF101" s="484">
        <f t="shared" si="15"/>
        <v>0</v>
      </c>
      <c r="AG101" s="484">
        <f t="shared" si="16"/>
        <v>0</v>
      </c>
      <c r="AH101" s="484">
        <f t="shared" si="17"/>
        <v>0</v>
      </c>
    </row>
    <row r="102" spans="1:34" s="484" customFormat="1" ht="28.5">
      <c r="A102" s="480" t="s">
        <v>237</v>
      </c>
      <c r="B102" s="473">
        <v>81102</v>
      </c>
      <c r="C102" s="480" t="s">
        <v>240</v>
      </c>
      <c r="D102" s="479">
        <v>87</v>
      </c>
      <c r="E102" s="485">
        <v>99</v>
      </c>
      <c r="F102" s="485">
        <v>61</v>
      </c>
      <c r="G102" s="485">
        <v>38</v>
      </c>
      <c r="H102" s="485">
        <f t="shared" si="12"/>
        <v>99</v>
      </c>
      <c r="I102" s="485">
        <v>30</v>
      </c>
      <c r="J102" s="485">
        <v>16</v>
      </c>
      <c r="K102" s="485">
        <v>14</v>
      </c>
      <c r="L102" s="485">
        <v>69</v>
      </c>
      <c r="M102" s="485">
        <v>45</v>
      </c>
      <c r="N102" s="485">
        <v>24</v>
      </c>
      <c r="O102" s="485">
        <v>0</v>
      </c>
      <c r="P102" s="485">
        <v>0</v>
      </c>
      <c r="Q102" s="485"/>
      <c r="R102" s="485"/>
      <c r="S102" s="485">
        <v>0</v>
      </c>
      <c r="T102" s="485">
        <v>0</v>
      </c>
      <c r="U102" s="485">
        <v>0</v>
      </c>
      <c r="V102" s="485">
        <v>0</v>
      </c>
      <c r="W102" s="485"/>
      <c r="X102" s="485"/>
      <c r="Y102" s="485">
        <v>99</v>
      </c>
      <c r="Z102" s="485"/>
      <c r="AA102" s="485"/>
      <c r="AB102" s="485"/>
      <c r="AD102" s="484">
        <f t="shared" si="13"/>
        <v>0</v>
      </c>
      <c r="AE102" s="484">
        <f t="shared" si="14"/>
        <v>0</v>
      </c>
      <c r="AF102" s="484">
        <f t="shared" si="15"/>
        <v>0</v>
      </c>
      <c r="AG102" s="484">
        <f t="shared" si="16"/>
        <v>0</v>
      </c>
      <c r="AH102" s="484">
        <f t="shared" si="17"/>
        <v>0</v>
      </c>
    </row>
    <row r="103" spans="1:34" s="484" customFormat="1" ht="28.5">
      <c r="A103" s="480" t="s">
        <v>237</v>
      </c>
      <c r="B103" s="473">
        <v>84101</v>
      </c>
      <c r="C103" s="480" t="s">
        <v>241</v>
      </c>
      <c r="D103" s="479">
        <v>88</v>
      </c>
      <c r="E103" s="485">
        <v>525</v>
      </c>
      <c r="F103" s="485">
        <v>377</v>
      </c>
      <c r="G103" s="485">
        <v>148</v>
      </c>
      <c r="H103" s="485">
        <f t="shared" si="12"/>
        <v>289</v>
      </c>
      <c r="I103" s="485">
        <v>47</v>
      </c>
      <c r="J103" s="485">
        <v>33</v>
      </c>
      <c r="K103" s="485">
        <v>14</v>
      </c>
      <c r="L103" s="485">
        <v>242</v>
      </c>
      <c r="M103" s="485">
        <v>159</v>
      </c>
      <c r="N103" s="485">
        <v>83</v>
      </c>
      <c r="O103" s="485">
        <v>236</v>
      </c>
      <c r="P103" s="485">
        <v>91</v>
      </c>
      <c r="Q103" s="485">
        <v>68</v>
      </c>
      <c r="R103" s="485">
        <v>23</v>
      </c>
      <c r="S103" s="485">
        <v>145</v>
      </c>
      <c r="T103" s="485">
        <v>117</v>
      </c>
      <c r="U103" s="485">
        <v>28</v>
      </c>
      <c r="V103" s="485">
        <v>0</v>
      </c>
      <c r="W103" s="485"/>
      <c r="X103" s="485"/>
      <c r="Y103" s="485">
        <v>525</v>
      </c>
      <c r="Z103" s="485"/>
      <c r="AA103" s="485"/>
      <c r="AB103" s="485"/>
      <c r="AD103" s="484">
        <f t="shared" si="13"/>
        <v>0</v>
      </c>
      <c r="AE103" s="484">
        <f t="shared" si="14"/>
        <v>0</v>
      </c>
      <c r="AF103" s="484">
        <f t="shared" si="15"/>
        <v>0</v>
      </c>
      <c r="AG103" s="484">
        <f t="shared" si="16"/>
        <v>0</v>
      </c>
      <c r="AH103" s="484">
        <f t="shared" si="17"/>
        <v>0</v>
      </c>
    </row>
    <row r="104" spans="1:34" s="484" customFormat="1" ht="28.5">
      <c r="A104" s="480" t="s">
        <v>237</v>
      </c>
      <c r="B104" s="473">
        <v>82101</v>
      </c>
      <c r="C104" s="480" t="s">
        <v>242</v>
      </c>
      <c r="D104" s="479">
        <v>89</v>
      </c>
      <c r="E104" s="485">
        <v>470</v>
      </c>
      <c r="F104" s="485">
        <v>235</v>
      </c>
      <c r="G104" s="485">
        <v>235</v>
      </c>
      <c r="H104" s="485">
        <f t="shared" si="12"/>
        <v>32</v>
      </c>
      <c r="I104" s="485">
        <v>32</v>
      </c>
      <c r="J104" s="485">
        <v>18</v>
      </c>
      <c r="K104" s="485">
        <v>14</v>
      </c>
      <c r="L104" s="485">
        <v>0</v>
      </c>
      <c r="M104" s="485">
        <v>0</v>
      </c>
      <c r="N104" s="485">
        <v>0</v>
      </c>
      <c r="O104" s="485">
        <v>438</v>
      </c>
      <c r="P104" s="485">
        <v>389</v>
      </c>
      <c r="Q104" s="485">
        <v>198</v>
      </c>
      <c r="R104" s="485">
        <v>191</v>
      </c>
      <c r="S104" s="485">
        <v>49</v>
      </c>
      <c r="T104" s="485">
        <v>19</v>
      </c>
      <c r="U104" s="485">
        <v>30</v>
      </c>
      <c r="V104" s="485">
        <v>0</v>
      </c>
      <c r="W104" s="485"/>
      <c r="X104" s="485">
        <v>0</v>
      </c>
      <c r="Y104" s="485">
        <v>470</v>
      </c>
      <c r="Z104" s="485"/>
      <c r="AA104" s="485"/>
      <c r="AB104" s="485"/>
      <c r="AD104" s="484">
        <f t="shared" si="13"/>
        <v>0</v>
      </c>
      <c r="AE104" s="484">
        <f t="shared" si="14"/>
        <v>0</v>
      </c>
      <c r="AF104" s="484">
        <f t="shared" si="15"/>
        <v>0</v>
      </c>
      <c r="AG104" s="484">
        <f t="shared" si="16"/>
        <v>0</v>
      </c>
      <c r="AH104" s="484">
        <f t="shared" si="17"/>
        <v>0</v>
      </c>
    </row>
    <row r="105" spans="1:34" s="484" customFormat="1" ht="28.5">
      <c r="A105" s="480" t="s">
        <v>237</v>
      </c>
      <c r="B105" s="473">
        <v>88803</v>
      </c>
      <c r="C105" s="480" t="s">
        <v>243</v>
      </c>
      <c r="D105" s="479">
        <v>90</v>
      </c>
      <c r="E105" s="485">
        <v>172</v>
      </c>
      <c r="F105" s="485">
        <v>101</v>
      </c>
      <c r="G105" s="485">
        <v>71</v>
      </c>
      <c r="H105" s="485">
        <f t="shared" si="12"/>
        <v>0</v>
      </c>
      <c r="I105" s="485">
        <v>0</v>
      </c>
      <c r="J105" s="485">
        <v>0</v>
      </c>
      <c r="K105" s="485">
        <v>0</v>
      </c>
      <c r="L105" s="485">
        <v>0</v>
      </c>
      <c r="M105" s="485">
        <v>0</v>
      </c>
      <c r="N105" s="485">
        <v>0</v>
      </c>
      <c r="O105" s="485">
        <v>172</v>
      </c>
      <c r="P105" s="485">
        <v>134</v>
      </c>
      <c r="Q105" s="485">
        <v>74</v>
      </c>
      <c r="R105" s="485">
        <v>60</v>
      </c>
      <c r="S105" s="485">
        <v>38</v>
      </c>
      <c r="T105" s="485">
        <v>27</v>
      </c>
      <c r="U105" s="485">
        <v>11</v>
      </c>
      <c r="V105" s="485">
        <v>0</v>
      </c>
      <c r="W105" s="485"/>
      <c r="X105" s="485"/>
      <c r="Y105" s="485">
        <v>172</v>
      </c>
      <c r="Z105" s="485"/>
      <c r="AA105" s="485"/>
      <c r="AB105" s="485"/>
      <c r="AD105" s="484">
        <f t="shared" si="13"/>
        <v>0</v>
      </c>
      <c r="AE105" s="484">
        <f t="shared" si="14"/>
        <v>0</v>
      </c>
      <c r="AF105" s="484">
        <f t="shared" si="15"/>
        <v>0</v>
      </c>
      <c r="AG105" s="484">
        <f t="shared" si="16"/>
        <v>0</v>
      </c>
      <c r="AH105" s="484">
        <f t="shared" si="17"/>
        <v>0</v>
      </c>
    </row>
    <row r="106" spans="1:34" s="484" customFormat="1" ht="28.5">
      <c r="A106" s="480" t="s">
        <v>237</v>
      </c>
      <c r="B106" s="473">
        <v>81203</v>
      </c>
      <c r="C106" s="480" t="s">
        <v>244</v>
      </c>
      <c r="D106" s="479">
        <v>91</v>
      </c>
      <c r="E106" s="485">
        <v>324</v>
      </c>
      <c r="F106" s="485">
        <v>147</v>
      </c>
      <c r="G106" s="485">
        <v>177</v>
      </c>
      <c r="H106" s="485">
        <f t="shared" si="12"/>
        <v>0</v>
      </c>
      <c r="I106" s="485">
        <v>0</v>
      </c>
      <c r="J106" s="485">
        <v>0</v>
      </c>
      <c r="K106" s="485">
        <v>0</v>
      </c>
      <c r="L106" s="485">
        <v>0</v>
      </c>
      <c r="M106" s="485">
        <v>0</v>
      </c>
      <c r="N106" s="485">
        <v>0</v>
      </c>
      <c r="O106" s="485">
        <v>324</v>
      </c>
      <c r="P106" s="485">
        <v>322</v>
      </c>
      <c r="Q106" s="485">
        <v>145</v>
      </c>
      <c r="R106" s="485">
        <v>177</v>
      </c>
      <c r="S106" s="485">
        <v>2</v>
      </c>
      <c r="T106" s="485">
        <v>2</v>
      </c>
      <c r="U106" s="485">
        <v>0</v>
      </c>
      <c r="V106" s="485">
        <v>0</v>
      </c>
      <c r="W106" s="485"/>
      <c r="X106" s="485"/>
      <c r="Y106" s="485">
        <v>324</v>
      </c>
      <c r="Z106" s="485"/>
      <c r="AA106" s="485"/>
      <c r="AB106" s="485"/>
      <c r="AD106" s="484">
        <f t="shared" si="13"/>
        <v>0</v>
      </c>
      <c r="AE106" s="484">
        <f t="shared" si="14"/>
        <v>0</v>
      </c>
      <c r="AF106" s="484">
        <f t="shared" si="15"/>
        <v>0</v>
      </c>
      <c r="AG106" s="484">
        <f t="shared" si="16"/>
        <v>0</v>
      </c>
      <c r="AH106" s="484">
        <f t="shared" si="17"/>
        <v>0</v>
      </c>
    </row>
    <row r="107" spans="1:34" s="484" customFormat="1" ht="28.5">
      <c r="A107" s="480" t="s">
        <v>237</v>
      </c>
      <c r="B107" s="473">
        <v>81202</v>
      </c>
      <c r="C107" s="480" t="s">
        <v>245</v>
      </c>
      <c r="D107" s="479">
        <v>92</v>
      </c>
      <c r="E107" s="485">
        <v>47</v>
      </c>
      <c r="F107" s="485">
        <v>13</v>
      </c>
      <c r="G107" s="485">
        <v>34</v>
      </c>
      <c r="H107" s="485">
        <f t="shared" si="12"/>
        <v>0</v>
      </c>
      <c r="I107" s="485">
        <v>0</v>
      </c>
      <c r="J107" s="485">
        <v>0</v>
      </c>
      <c r="K107" s="485">
        <v>0</v>
      </c>
      <c r="L107" s="485">
        <v>0</v>
      </c>
      <c r="M107" s="485">
        <v>0</v>
      </c>
      <c r="N107" s="485">
        <v>0</v>
      </c>
      <c r="O107" s="485">
        <v>47</v>
      </c>
      <c r="P107" s="485">
        <v>47</v>
      </c>
      <c r="Q107" s="485">
        <v>13</v>
      </c>
      <c r="R107" s="485">
        <v>34</v>
      </c>
      <c r="S107" s="485">
        <v>0</v>
      </c>
      <c r="T107" s="485">
        <v>0</v>
      </c>
      <c r="U107" s="485">
        <v>0</v>
      </c>
      <c r="V107" s="485">
        <v>0</v>
      </c>
      <c r="W107" s="485"/>
      <c r="X107" s="485"/>
      <c r="Y107" s="485">
        <v>47</v>
      </c>
      <c r="Z107" s="485"/>
      <c r="AA107" s="485"/>
      <c r="AB107" s="485"/>
      <c r="AD107" s="484">
        <f t="shared" si="13"/>
        <v>0</v>
      </c>
      <c r="AE107" s="484">
        <f t="shared" si="14"/>
        <v>0</v>
      </c>
      <c r="AF107" s="484">
        <f t="shared" si="15"/>
        <v>0</v>
      </c>
      <c r="AG107" s="484">
        <f t="shared" si="16"/>
        <v>0</v>
      </c>
      <c r="AH107" s="484">
        <f t="shared" si="17"/>
        <v>0</v>
      </c>
    </row>
    <row r="108" spans="1:34" s="484" customFormat="1" ht="15">
      <c r="A108" s="490" t="s">
        <v>246</v>
      </c>
      <c r="B108" s="491"/>
      <c r="C108" s="492"/>
      <c r="D108" s="486">
        <v>93</v>
      </c>
      <c r="E108" s="487">
        <f>SUM(E109:E111)</f>
        <v>264</v>
      </c>
      <c r="F108" s="487">
        <f t="shared" ref="F108:AB108" si="19">SUM(F109:F111)</f>
        <v>33</v>
      </c>
      <c r="G108" s="487">
        <f t="shared" si="19"/>
        <v>231</v>
      </c>
      <c r="H108" s="487">
        <f t="shared" si="19"/>
        <v>0</v>
      </c>
      <c r="I108" s="487">
        <f t="shared" si="19"/>
        <v>0</v>
      </c>
      <c r="J108" s="487">
        <f t="shared" si="19"/>
        <v>0</v>
      </c>
      <c r="K108" s="487">
        <f t="shared" si="19"/>
        <v>0</v>
      </c>
      <c r="L108" s="487">
        <f t="shared" si="19"/>
        <v>0</v>
      </c>
      <c r="M108" s="487">
        <f t="shared" si="19"/>
        <v>0</v>
      </c>
      <c r="N108" s="487">
        <f t="shared" si="19"/>
        <v>0</v>
      </c>
      <c r="O108" s="487">
        <f t="shared" si="19"/>
        <v>244</v>
      </c>
      <c r="P108" s="487">
        <f t="shared" si="19"/>
        <v>244</v>
      </c>
      <c r="Q108" s="487">
        <f t="shared" si="19"/>
        <v>33</v>
      </c>
      <c r="R108" s="487">
        <f t="shared" si="19"/>
        <v>211</v>
      </c>
      <c r="S108" s="487">
        <f t="shared" si="19"/>
        <v>0</v>
      </c>
      <c r="T108" s="487">
        <f t="shared" si="19"/>
        <v>0</v>
      </c>
      <c r="U108" s="487">
        <f t="shared" si="19"/>
        <v>0</v>
      </c>
      <c r="V108" s="487">
        <f t="shared" si="19"/>
        <v>20</v>
      </c>
      <c r="W108" s="487">
        <f t="shared" si="19"/>
        <v>0</v>
      </c>
      <c r="X108" s="487">
        <f t="shared" si="19"/>
        <v>20</v>
      </c>
      <c r="Y108" s="487">
        <f t="shared" si="19"/>
        <v>129</v>
      </c>
      <c r="Z108" s="487">
        <f t="shared" si="19"/>
        <v>0</v>
      </c>
      <c r="AA108" s="487">
        <f t="shared" si="19"/>
        <v>115</v>
      </c>
      <c r="AB108" s="487">
        <f t="shared" si="19"/>
        <v>20</v>
      </c>
      <c r="AD108" s="484">
        <f t="shared" si="13"/>
        <v>0</v>
      </c>
      <c r="AE108" s="484">
        <f t="shared" si="14"/>
        <v>0</v>
      </c>
      <c r="AF108" s="484">
        <f t="shared" si="15"/>
        <v>0</v>
      </c>
      <c r="AG108" s="484">
        <f t="shared" si="16"/>
        <v>0</v>
      </c>
      <c r="AH108" s="484">
        <f t="shared" si="17"/>
        <v>0</v>
      </c>
    </row>
    <row r="109" spans="1:34" s="484" customFormat="1" ht="28.5">
      <c r="A109" s="480" t="s">
        <v>247</v>
      </c>
      <c r="B109" s="476">
        <v>98802</v>
      </c>
      <c r="C109" s="480" t="s">
        <v>248</v>
      </c>
      <c r="D109" s="479">
        <v>94</v>
      </c>
      <c r="E109" s="485">
        <v>8</v>
      </c>
      <c r="F109" s="485">
        <v>0</v>
      </c>
      <c r="G109" s="485">
        <v>8</v>
      </c>
      <c r="H109" s="485">
        <f t="shared" si="12"/>
        <v>0</v>
      </c>
      <c r="I109" s="485">
        <v>0</v>
      </c>
      <c r="J109" s="485">
        <v>0</v>
      </c>
      <c r="K109" s="485">
        <v>0</v>
      </c>
      <c r="L109" s="485">
        <v>0</v>
      </c>
      <c r="M109" s="485">
        <v>0</v>
      </c>
      <c r="N109" s="485">
        <v>0</v>
      </c>
      <c r="O109" s="485">
        <v>8</v>
      </c>
      <c r="P109" s="485">
        <v>8</v>
      </c>
      <c r="Q109" s="485">
        <v>0</v>
      </c>
      <c r="R109" s="485">
        <v>8</v>
      </c>
      <c r="S109" s="485">
        <v>0</v>
      </c>
      <c r="T109" s="485">
        <v>0</v>
      </c>
      <c r="U109" s="485">
        <v>0</v>
      </c>
      <c r="V109" s="485">
        <v>0</v>
      </c>
      <c r="W109" s="485"/>
      <c r="X109" s="485"/>
      <c r="Y109" s="485">
        <v>8</v>
      </c>
      <c r="Z109" s="485"/>
      <c r="AA109" s="485"/>
      <c r="AB109" s="485"/>
      <c r="AD109" s="484">
        <f t="shared" si="13"/>
        <v>0</v>
      </c>
      <c r="AE109" s="484">
        <f t="shared" si="14"/>
        <v>0</v>
      </c>
      <c r="AF109" s="484">
        <f t="shared" si="15"/>
        <v>0</v>
      </c>
      <c r="AG109" s="484">
        <f t="shared" si="16"/>
        <v>0</v>
      </c>
      <c r="AH109" s="484">
        <f t="shared" si="17"/>
        <v>0</v>
      </c>
    </row>
    <row r="110" spans="1:34" s="484" customFormat="1" ht="28.5">
      <c r="A110" s="480" t="s">
        <v>247</v>
      </c>
      <c r="B110" s="476">
        <v>91301</v>
      </c>
      <c r="C110" s="480" t="s">
        <v>249</v>
      </c>
      <c r="D110" s="479">
        <v>95</v>
      </c>
      <c r="E110" s="485">
        <v>186</v>
      </c>
      <c r="F110" s="485">
        <v>5</v>
      </c>
      <c r="G110" s="485">
        <v>181</v>
      </c>
      <c r="H110" s="485">
        <f t="shared" si="12"/>
        <v>0</v>
      </c>
      <c r="I110" s="485">
        <v>0</v>
      </c>
      <c r="J110" s="485">
        <v>0</v>
      </c>
      <c r="K110" s="485">
        <v>0</v>
      </c>
      <c r="L110" s="485">
        <v>0</v>
      </c>
      <c r="M110" s="485">
        <v>0</v>
      </c>
      <c r="N110" s="485">
        <v>0</v>
      </c>
      <c r="O110" s="485">
        <v>171</v>
      </c>
      <c r="P110" s="485">
        <v>171</v>
      </c>
      <c r="Q110" s="485">
        <v>5</v>
      </c>
      <c r="R110" s="485">
        <v>166</v>
      </c>
      <c r="S110" s="485">
        <v>0</v>
      </c>
      <c r="T110" s="485">
        <v>0</v>
      </c>
      <c r="U110" s="485">
        <v>0</v>
      </c>
      <c r="V110" s="485">
        <v>15</v>
      </c>
      <c r="W110" s="485"/>
      <c r="X110" s="485">
        <v>15</v>
      </c>
      <c r="Y110" s="485">
        <v>56</v>
      </c>
      <c r="Z110" s="485"/>
      <c r="AA110" s="485">
        <v>115</v>
      </c>
      <c r="AB110" s="485">
        <v>15</v>
      </c>
      <c r="AD110" s="484">
        <f t="shared" si="13"/>
        <v>0</v>
      </c>
      <c r="AE110" s="484">
        <f t="shared" si="14"/>
        <v>0</v>
      </c>
      <c r="AF110" s="484">
        <f t="shared" si="15"/>
        <v>0</v>
      </c>
      <c r="AG110" s="484">
        <f t="shared" si="16"/>
        <v>0</v>
      </c>
      <c r="AH110" s="484">
        <f t="shared" si="17"/>
        <v>0</v>
      </c>
    </row>
    <row r="111" spans="1:34" s="484" customFormat="1" ht="28.5">
      <c r="A111" s="480" t="s">
        <v>247</v>
      </c>
      <c r="B111" s="476">
        <v>91704</v>
      </c>
      <c r="C111" s="480" t="s">
        <v>250</v>
      </c>
      <c r="D111" s="479">
        <v>96</v>
      </c>
      <c r="E111" s="485">
        <v>70</v>
      </c>
      <c r="F111" s="485">
        <v>28</v>
      </c>
      <c r="G111" s="485">
        <v>42</v>
      </c>
      <c r="H111" s="485">
        <f t="shared" si="12"/>
        <v>0</v>
      </c>
      <c r="I111" s="485">
        <v>0</v>
      </c>
      <c r="J111" s="485">
        <v>0</v>
      </c>
      <c r="K111" s="485">
        <v>0</v>
      </c>
      <c r="L111" s="485">
        <v>0</v>
      </c>
      <c r="M111" s="485">
        <v>0</v>
      </c>
      <c r="N111" s="485">
        <v>0</v>
      </c>
      <c r="O111" s="485">
        <v>65</v>
      </c>
      <c r="P111" s="485">
        <v>65</v>
      </c>
      <c r="Q111" s="485">
        <v>28</v>
      </c>
      <c r="R111" s="485">
        <v>37</v>
      </c>
      <c r="S111" s="485">
        <v>0</v>
      </c>
      <c r="T111" s="485">
        <v>0</v>
      </c>
      <c r="U111" s="485">
        <v>0</v>
      </c>
      <c r="V111" s="485">
        <v>5</v>
      </c>
      <c r="W111" s="485"/>
      <c r="X111" s="485">
        <v>5</v>
      </c>
      <c r="Y111" s="485">
        <v>65</v>
      </c>
      <c r="Z111" s="485"/>
      <c r="AA111" s="485"/>
      <c r="AB111" s="485">
        <v>5</v>
      </c>
      <c r="AD111" s="484">
        <f t="shared" si="13"/>
        <v>0</v>
      </c>
      <c r="AE111" s="484">
        <f t="shared" si="14"/>
        <v>0</v>
      </c>
      <c r="AF111" s="484">
        <f t="shared" si="15"/>
        <v>0</v>
      </c>
      <c r="AG111" s="484">
        <f t="shared" si="16"/>
        <v>0</v>
      </c>
      <c r="AH111" s="484">
        <f t="shared" si="17"/>
        <v>0</v>
      </c>
    </row>
    <row r="112" spans="1:34" s="484" customFormat="1" ht="15">
      <c r="A112" s="477" t="s">
        <v>251</v>
      </c>
      <c r="B112" s="483"/>
      <c r="C112" s="492"/>
      <c r="D112" s="486">
        <v>97</v>
      </c>
      <c r="E112" s="487">
        <f>SUM(E113:E124)</f>
        <v>8370</v>
      </c>
      <c r="F112" s="487">
        <f t="shared" ref="F112:AB112" si="20">SUM(F113:F124)</f>
        <v>3392</v>
      </c>
      <c r="G112" s="487">
        <f t="shared" si="20"/>
        <v>4978</v>
      </c>
      <c r="H112" s="487">
        <f t="shared" si="20"/>
        <v>957</v>
      </c>
      <c r="I112" s="487">
        <f t="shared" si="20"/>
        <v>677</v>
      </c>
      <c r="J112" s="487">
        <f t="shared" si="20"/>
        <v>281</v>
      </c>
      <c r="K112" s="487">
        <f t="shared" si="20"/>
        <v>396</v>
      </c>
      <c r="L112" s="487">
        <f t="shared" si="20"/>
        <v>280</v>
      </c>
      <c r="M112" s="487">
        <f t="shared" si="20"/>
        <v>128</v>
      </c>
      <c r="N112" s="487">
        <f t="shared" si="20"/>
        <v>152</v>
      </c>
      <c r="O112" s="487">
        <f t="shared" si="20"/>
        <v>6753</v>
      </c>
      <c r="P112" s="487">
        <f t="shared" si="20"/>
        <v>2008</v>
      </c>
      <c r="Q112" s="487">
        <f t="shared" si="20"/>
        <v>708</v>
      </c>
      <c r="R112" s="487">
        <f t="shared" si="20"/>
        <v>1300</v>
      </c>
      <c r="S112" s="487">
        <f t="shared" si="20"/>
        <v>4745</v>
      </c>
      <c r="T112" s="487">
        <f t="shared" si="20"/>
        <v>1869</v>
      </c>
      <c r="U112" s="487">
        <f t="shared" si="20"/>
        <v>2876</v>
      </c>
      <c r="V112" s="487">
        <f t="shared" si="20"/>
        <v>660</v>
      </c>
      <c r="W112" s="487">
        <f t="shared" si="20"/>
        <v>406</v>
      </c>
      <c r="X112" s="487">
        <f t="shared" si="20"/>
        <v>254</v>
      </c>
      <c r="Y112" s="487">
        <f t="shared" si="20"/>
        <v>8315</v>
      </c>
      <c r="Z112" s="487">
        <f t="shared" si="20"/>
        <v>0</v>
      </c>
      <c r="AA112" s="487">
        <f t="shared" si="20"/>
        <v>27</v>
      </c>
      <c r="AB112" s="487">
        <f t="shared" si="20"/>
        <v>28</v>
      </c>
      <c r="AD112" s="484">
        <f t="shared" si="13"/>
        <v>0</v>
      </c>
      <c r="AE112" s="484">
        <f t="shared" si="14"/>
        <v>0</v>
      </c>
      <c r="AF112" s="484">
        <f t="shared" si="15"/>
        <v>0</v>
      </c>
      <c r="AG112" s="484">
        <f t="shared" si="16"/>
        <v>0</v>
      </c>
      <c r="AH112" s="484">
        <f t="shared" si="17"/>
        <v>0</v>
      </c>
    </row>
    <row r="113" spans="1:34" s="484" customFormat="1" ht="14.25">
      <c r="A113" s="480" t="s">
        <v>252</v>
      </c>
      <c r="B113" s="476">
        <v>104104</v>
      </c>
      <c r="C113" s="480" t="s">
        <v>253</v>
      </c>
      <c r="D113" s="479">
        <v>98</v>
      </c>
      <c r="E113" s="485">
        <v>21</v>
      </c>
      <c r="F113" s="485">
        <v>0</v>
      </c>
      <c r="G113" s="485">
        <v>21</v>
      </c>
      <c r="H113" s="485">
        <f t="shared" si="12"/>
        <v>0</v>
      </c>
      <c r="I113" s="485">
        <v>0</v>
      </c>
      <c r="J113" s="485">
        <v>0</v>
      </c>
      <c r="K113" s="485">
        <v>0</v>
      </c>
      <c r="L113" s="485">
        <v>0</v>
      </c>
      <c r="M113" s="485">
        <v>0</v>
      </c>
      <c r="N113" s="485">
        <v>0</v>
      </c>
      <c r="O113" s="485">
        <v>21</v>
      </c>
      <c r="P113" s="485">
        <v>21</v>
      </c>
      <c r="Q113" s="485"/>
      <c r="R113" s="485">
        <v>21</v>
      </c>
      <c r="S113" s="485">
        <v>0</v>
      </c>
      <c r="T113" s="485">
        <v>0</v>
      </c>
      <c r="U113" s="485">
        <v>0</v>
      </c>
      <c r="V113" s="485">
        <v>0</v>
      </c>
      <c r="W113" s="485"/>
      <c r="X113" s="485"/>
      <c r="Y113" s="485">
        <v>21</v>
      </c>
      <c r="Z113" s="485"/>
      <c r="AA113" s="485"/>
      <c r="AB113" s="485"/>
      <c r="AD113" s="484">
        <f t="shared" si="13"/>
        <v>0</v>
      </c>
      <c r="AE113" s="484">
        <f t="shared" si="14"/>
        <v>0</v>
      </c>
      <c r="AF113" s="484">
        <f t="shared" si="15"/>
        <v>0</v>
      </c>
      <c r="AG113" s="484">
        <f t="shared" si="16"/>
        <v>0</v>
      </c>
      <c r="AH113" s="484">
        <f t="shared" si="17"/>
        <v>0</v>
      </c>
    </row>
    <row r="114" spans="1:34" s="484" customFormat="1" ht="14.25">
      <c r="A114" s="480" t="s">
        <v>252</v>
      </c>
      <c r="B114" s="476">
        <v>101501</v>
      </c>
      <c r="C114" s="480" t="s">
        <v>254</v>
      </c>
      <c r="D114" s="479">
        <v>99</v>
      </c>
      <c r="E114" s="485">
        <v>333</v>
      </c>
      <c r="F114" s="485">
        <v>102</v>
      </c>
      <c r="G114" s="485">
        <v>231</v>
      </c>
      <c r="H114" s="485">
        <f t="shared" si="12"/>
        <v>0</v>
      </c>
      <c r="I114" s="485">
        <v>0</v>
      </c>
      <c r="J114" s="485">
        <v>0</v>
      </c>
      <c r="K114" s="485">
        <v>0</v>
      </c>
      <c r="L114" s="485">
        <v>0</v>
      </c>
      <c r="M114" s="485">
        <v>0</v>
      </c>
      <c r="N114" s="485">
        <v>0</v>
      </c>
      <c r="O114" s="485">
        <v>333</v>
      </c>
      <c r="P114" s="485">
        <v>34</v>
      </c>
      <c r="Q114" s="485">
        <v>15</v>
      </c>
      <c r="R114" s="485">
        <v>19</v>
      </c>
      <c r="S114" s="485">
        <v>299</v>
      </c>
      <c r="T114" s="485">
        <v>87</v>
      </c>
      <c r="U114" s="485">
        <v>212</v>
      </c>
      <c r="V114" s="485">
        <v>0</v>
      </c>
      <c r="W114" s="485"/>
      <c r="X114" s="485"/>
      <c r="Y114" s="485">
        <v>333</v>
      </c>
      <c r="Z114" s="485"/>
      <c r="AA114" s="485"/>
      <c r="AB114" s="485"/>
      <c r="AD114" s="484">
        <f t="shared" si="13"/>
        <v>0</v>
      </c>
      <c r="AE114" s="484">
        <f t="shared" si="14"/>
        <v>0</v>
      </c>
      <c r="AF114" s="484">
        <f t="shared" si="15"/>
        <v>0</v>
      </c>
      <c r="AG114" s="484">
        <f t="shared" si="16"/>
        <v>0</v>
      </c>
      <c r="AH114" s="484">
        <f t="shared" si="17"/>
        <v>0</v>
      </c>
    </row>
    <row r="115" spans="1:34" s="484" customFormat="1" ht="14.25">
      <c r="A115" s="480" t="s">
        <v>252</v>
      </c>
      <c r="B115" s="476">
        <v>104108</v>
      </c>
      <c r="C115" s="480" t="s">
        <v>255</v>
      </c>
      <c r="D115" s="479">
        <v>100</v>
      </c>
      <c r="E115" s="485">
        <v>10</v>
      </c>
      <c r="F115" s="485">
        <v>10</v>
      </c>
      <c r="G115" s="485">
        <v>0</v>
      </c>
      <c r="H115" s="485">
        <f t="shared" si="12"/>
        <v>0</v>
      </c>
      <c r="I115" s="485">
        <v>0</v>
      </c>
      <c r="J115" s="485">
        <v>0</v>
      </c>
      <c r="K115" s="485">
        <v>0</v>
      </c>
      <c r="L115" s="485">
        <v>0</v>
      </c>
      <c r="M115" s="485">
        <v>0</v>
      </c>
      <c r="N115" s="485">
        <v>0</v>
      </c>
      <c r="O115" s="485">
        <v>10</v>
      </c>
      <c r="P115" s="485">
        <v>10</v>
      </c>
      <c r="Q115" s="485">
        <v>10</v>
      </c>
      <c r="R115" s="485"/>
      <c r="S115" s="485">
        <v>0</v>
      </c>
      <c r="T115" s="485">
        <v>0</v>
      </c>
      <c r="U115" s="485">
        <v>0</v>
      </c>
      <c r="V115" s="485">
        <v>0</v>
      </c>
      <c r="W115" s="485"/>
      <c r="X115" s="485"/>
      <c r="Y115" s="485">
        <v>10</v>
      </c>
      <c r="Z115" s="485"/>
      <c r="AA115" s="485"/>
      <c r="AB115" s="485"/>
      <c r="AD115" s="484">
        <f t="shared" si="13"/>
        <v>0</v>
      </c>
      <c r="AE115" s="484">
        <f t="shared" si="14"/>
        <v>0</v>
      </c>
      <c r="AF115" s="484">
        <f t="shared" si="15"/>
        <v>0</v>
      </c>
      <c r="AG115" s="484">
        <f t="shared" si="16"/>
        <v>0</v>
      </c>
      <c r="AH115" s="484">
        <f t="shared" si="17"/>
        <v>0</v>
      </c>
    </row>
    <row r="116" spans="1:34" s="484" customFormat="1" ht="14.25">
      <c r="A116" s="480" t="s">
        <v>252</v>
      </c>
      <c r="B116" s="476">
        <v>101301</v>
      </c>
      <c r="C116" s="480" t="s">
        <v>256</v>
      </c>
      <c r="D116" s="479">
        <v>101</v>
      </c>
      <c r="E116" s="485">
        <v>474</v>
      </c>
      <c r="F116" s="485">
        <v>149</v>
      </c>
      <c r="G116" s="485">
        <v>325</v>
      </c>
      <c r="H116" s="485">
        <f t="shared" si="12"/>
        <v>0</v>
      </c>
      <c r="I116" s="485">
        <v>0</v>
      </c>
      <c r="J116" s="485">
        <v>0</v>
      </c>
      <c r="K116" s="485">
        <v>0</v>
      </c>
      <c r="L116" s="485">
        <v>0</v>
      </c>
      <c r="M116" s="485">
        <v>0</v>
      </c>
      <c r="N116" s="485">
        <v>0</v>
      </c>
      <c r="O116" s="485">
        <v>474</v>
      </c>
      <c r="P116" s="485">
        <v>269</v>
      </c>
      <c r="Q116" s="485">
        <v>78</v>
      </c>
      <c r="R116" s="485">
        <v>191</v>
      </c>
      <c r="S116" s="485">
        <v>205</v>
      </c>
      <c r="T116" s="485">
        <v>71</v>
      </c>
      <c r="U116" s="485">
        <v>134</v>
      </c>
      <c r="V116" s="485">
        <v>0</v>
      </c>
      <c r="W116" s="485"/>
      <c r="X116" s="485"/>
      <c r="Y116" s="485">
        <v>474</v>
      </c>
      <c r="Z116" s="485"/>
      <c r="AA116" s="485"/>
      <c r="AB116" s="485"/>
      <c r="AD116" s="484">
        <f t="shared" si="13"/>
        <v>0</v>
      </c>
      <c r="AE116" s="484">
        <f t="shared" si="14"/>
        <v>0</v>
      </c>
      <c r="AF116" s="484">
        <f t="shared" si="15"/>
        <v>0</v>
      </c>
      <c r="AG116" s="484">
        <f t="shared" si="16"/>
        <v>0</v>
      </c>
      <c r="AH116" s="484">
        <f t="shared" si="17"/>
        <v>0</v>
      </c>
    </row>
    <row r="117" spans="1:34" s="484" customFormat="1" ht="14.25">
      <c r="A117" s="480" t="s">
        <v>252</v>
      </c>
      <c r="B117" s="476">
        <v>104109</v>
      </c>
      <c r="C117" s="480" t="s">
        <v>257</v>
      </c>
      <c r="D117" s="479">
        <v>102</v>
      </c>
      <c r="E117" s="485">
        <v>16</v>
      </c>
      <c r="F117" s="485">
        <v>16</v>
      </c>
      <c r="G117" s="485">
        <v>0</v>
      </c>
      <c r="H117" s="485">
        <f t="shared" si="12"/>
        <v>0</v>
      </c>
      <c r="I117" s="485">
        <v>0</v>
      </c>
      <c r="J117" s="485">
        <v>0</v>
      </c>
      <c r="K117" s="485">
        <v>0</v>
      </c>
      <c r="L117" s="485">
        <v>0</v>
      </c>
      <c r="M117" s="485">
        <v>0</v>
      </c>
      <c r="N117" s="485">
        <v>0</v>
      </c>
      <c r="O117" s="485">
        <v>0</v>
      </c>
      <c r="P117" s="485">
        <v>0</v>
      </c>
      <c r="Q117" s="485"/>
      <c r="R117" s="485"/>
      <c r="S117" s="485">
        <v>0</v>
      </c>
      <c r="T117" s="485">
        <v>0</v>
      </c>
      <c r="U117" s="485">
        <v>0</v>
      </c>
      <c r="V117" s="485">
        <v>16</v>
      </c>
      <c r="W117" s="485">
        <v>16</v>
      </c>
      <c r="X117" s="485">
        <v>0</v>
      </c>
      <c r="Y117" s="485"/>
      <c r="Z117" s="485"/>
      <c r="AA117" s="485"/>
      <c r="AB117" s="485">
        <v>16</v>
      </c>
      <c r="AD117" s="484">
        <f t="shared" si="13"/>
        <v>0</v>
      </c>
      <c r="AE117" s="484">
        <f t="shared" si="14"/>
        <v>0</v>
      </c>
      <c r="AF117" s="484">
        <f t="shared" si="15"/>
        <v>0</v>
      </c>
      <c r="AG117" s="484">
        <f t="shared" si="16"/>
        <v>0</v>
      </c>
      <c r="AH117" s="484">
        <f t="shared" si="17"/>
        <v>0</v>
      </c>
    </row>
    <row r="118" spans="1:34" s="484" customFormat="1" ht="28.5">
      <c r="A118" s="480" t="s">
        <v>252</v>
      </c>
      <c r="B118" s="476">
        <v>104106</v>
      </c>
      <c r="C118" s="480" t="s">
        <v>258</v>
      </c>
      <c r="D118" s="479">
        <v>103</v>
      </c>
      <c r="E118" s="485">
        <v>218</v>
      </c>
      <c r="F118" s="485">
        <v>159</v>
      </c>
      <c r="G118" s="485">
        <v>59</v>
      </c>
      <c r="H118" s="485">
        <f t="shared" si="12"/>
        <v>107</v>
      </c>
      <c r="I118" s="485">
        <v>86</v>
      </c>
      <c r="J118" s="485">
        <v>66</v>
      </c>
      <c r="K118" s="485">
        <v>20</v>
      </c>
      <c r="L118" s="485">
        <v>21</v>
      </c>
      <c r="M118" s="485">
        <v>13</v>
      </c>
      <c r="N118" s="485">
        <v>8</v>
      </c>
      <c r="O118" s="485">
        <v>111</v>
      </c>
      <c r="P118" s="485">
        <v>111</v>
      </c>
      <c r="Q118" s="485">
        <v>80</v>
      </c>
      <c r="R118" s="485">
        <v>31</v>
      </c>
      <c r="S118" s="485">
        <v>0</v>
      </c>
      <c r="T118" s="485">
        <v>0</v>
      </c>
      <c r="U118" s="485">
        <v>0</v>
      </c>
      <c r="V118" s="485">
        <v>0</v>
      </c>
      <c r="W118" s="485"/>
      <c r="X118" s="485"/>
      <c r="Y118" s="485">
        <v>204</v>
      </c>
      <c r="Z118" s="485"/>
      <c r="AA118" s="485">
        <v>14</v>
      </c>
      <c r="AB118" s="485"/>
      <c r="AD118" s="484">
        <f t="shared" si="13"/>
        <v>0</v>
      </c>
      <c r="AE118" s="484">
        <f t="shared" si="14"/>
        <v>0</v>
      </c>
      <c r="AF118" s="484">
        <f t="shared" si="15"/>
        <v>0</v>
      </c>
      <c r="AG118" s="484">
        <f t="shared" si="16"/>
        <v>0</v>
      </c>
      <c r="AH118" s="484">
        <f t="shared" si="17"/>
        <v>0</v>
      </c>
    </row>
    <row r="119" spans="1:34" s="484" customFormat="1" ht="14.25">
      <c r="A119" s="480" t="s">
        <v>252</v>
      </c>
      <c r="B119" s="476">
        <v>102102</v>
      </c>
      <c r="C119" s="480" t="s">
        <v>259</v>
      </c>
      <c r="D119" s="479">
        <v>104</v>
      </c>
      <c r="E119" s="485">
        <v>20</v>
      </c>
      <c r="F119" s="485">
        <v>11</v>
      </c>
      <c r="G119" s="485">
        <v>9</v>
      </c>
      <c r="H119" s="485">
        <f t="shared" si="12"/>
        <v>0</v>
      </c>
      <c r="I119" s="485">
        <v>0</v>
      </c>
      <c r="J119" s="485">
        <v>0</v>
      </c>
      <c r="K119" s="485">
        <v>0</v>
      </c>
      <c r="L119" s="485">
        <v>0</v>
      </c>
      <c r="M119" s="485">
        <v>0</v>
      </c>
      <c r="N119" s="485">
        <v>0</v>
      </c>
      <c r="O119" s="485">
        <v>20</v>
      </c>
      <c r="P119" s="485">
        <v>20</v>
      </c>
      <c r="Q119" s="485">
        <v>11</v>
      </c>
      <c r="R119" s="485">
        <v>9</v>
      </c>
      <c r="S119" s="485">
        <v>0</v>
      </c>
      <c r="T119" s="485">
        <v>0</v>
      </c>
      <c r="U119" s="485">
        <v>0</v>
      </c>
      <c r="V119" s="485">
        <v>0</v>
      </c>
      <c r="W119" s="485"/>
      <c r="X119" s="485"/>
      <c r="Y119" s="485">
        <v>20</v>
      </c>
      <c r="Z119" s="485"/>
      <c r="AA119" s="485"/>
      <c r="AB119" s="485"/>
      <c r="AD119" s="484">
        <f t="shared" si="13"/>
        <v>0</v>
      </c>
      <c r="AE119" s="484">
        <f t="shared" si="14"/>
        <v>0</v>
      </c>
      <c r="AF119" s="484">
        <f t="shared" si="15"/>
        <v>0</v>
      </c>
      <c r="AG119" s="484">
        <f t="shared" si="16"/>
        <v>0</v>
      </c>
      <c r="AH119" s="484">
        <f t="shared" si="17"/>
        <v>0</v>
      </c>
    </row>
    <row r="120" spans="1:34" s="484" customFormat="1" ht="28.5">
      <c r="A120" s="480" t="s">
        <v>252</v>
      </c>
      <c r="B120" s="476">
        <v>103109</v>
      </c>
      <c r="C120" s="480" t="s">
        <v>260</v>
      </c>
      <c r="D120" s="479">
        <v>105</v>
      </c>
      <c r="E120" s="485">
        <v>628</v>
      </c>
      <c r="F120" s="485">
        <v>450</v>
      </c>
      <c r="G120" s="485">
        <v>178</v>
      </c>
      <c r="H120" s="485">
        <f t="shared" si="12"/>
        <v>0</v>
      </c>
      <c r="I120" s="485">
        <v>0</v>
      </c>
      <c r="J120" s="485">
        <v>0</v>
      </c>
      <c r="K120" s="485">
        <v>0</v>
      </c>
      <c r="L120" s="485">
        <v>0</v>
      </c>
      <c r="M120" s="485">
        <v>0</v>
      </c>
      <c r="N120" s="485">
        <v>0</v>
      </c>
      <c r="O120" s="485">
        <v>155</v>
      </c>
      <c r="P120" s="485">
        <v>155</v>
      </c>
      <c r="Q120" s="485">
        <v>155</v>
      </c>
      <c r="R120" s="485"/>
      <c r="S120" s="485">
        <v>0</v>
      </c>
      <c r="T120" s="485">
        <v>0</v>
      </c>
      <c r="U120" s="485">
        <v>0</v>
      </c>
      <c r="V120" s="485">
        <v>473</v>
      </c>
      <c r="W120" s="485">
        <v>295</v>
      </c>
      <c r="X120" s="485">
        <v>178</v>
      </c>
      <c r="Y120" s="485">
        <v>628</v>
      </c>
      <c r="Z120" s="485"/>
      <c r="AA120" s="485"/>
      <c r="AB120" s="485"/>
      <c r="AD120" s="484">
        <f t="shared" si="13"/>
        <v>0</v>
      </c>
      <c r="AE120" s="484">
        <f t="shared" si="14"/>
        <v>0</v>
      </c>
      <c r="AF120" s="484">
        <f t="shared" si="15"/>
        <v>0</v>
      </c>
      <c r="AG120" s="484">
        <f t="shared" si="16"/>
        <v>0</v>
      </c>
      <c r="AH120" s="484">
        <f t="shared" si="17"/>
        <v>0</v>
      </c>
    </row>
    <row r="121" spans="1:34" s="484" customFormat="1" ht="14.25">
      <c r="A121" s="480" t="s">
        <v>252</v>
      </c>
      <c r="B121" s="476">
        <v>101201</v>
      </c>
      <c r="C121" s="480" t="s">
        <v>261</v>
      </c>
      <c r="D121" s="479">
        <v>106</v>
      </c>
      <c r="E121" s="485">
        <v>2428</v>
      </c>
      <c r="F121" s="485">
        <v>341</v>
      </c>
      <c r="G121" s="485">
        <v>2087</v>
      </c>
      <c r="H121" s="485">
        <f t="shared" si="12"/>
        <v>129</v>
      </c>
      <c r="I121" s="485">
        <v>121</v>
      </c>
      <c r="J121" s="485">
        <v>12</v>
      </c>
      <c r="K121" s="485">
        <v>109</v>
      </c>
      <c r="L121" s="485">
        <v>8</v>
      </c>
      <c r="M121" s="485">
        <v>0</v>
      </c>
      <c r="N121" s="485">
        <v>8</v>
      </c>
      <c r="O121" s="485">
        <v>2272</v>
      </c>
      <c r="P121" s="485">
        <v>572</v>
      </c>
      <c r="Q121" s="485">
        <v>82</v>
      </c>
      <c r="R121" s="485">
        <v>490</v>
      </c>
      <c r="S121" s="485">
        <v>1700</v>
      </c>
      <c r="T121" s="485">
        <v>247</v>
      </c>
      <c r="U121" s="485">
        <v>1453</v>
      </c>
      <c r="V121" s="485">
        <v>27</v>
      </c>
      <c r="W121" s="485">
        <v>0</v>
      </c>
      <c r="X121" s="485">
        <v>27</v>
      </c>
      <c r="Y121" s="485">
        <v>2428</v>
      </c>
      <c r="Z121" s="485">
        <v>0</v>
      </c>
      <c r="AA121" s="485">
        <v>0</v>
      </c>
      <c r="AB121" s="485">
        <v>0</v>
      </c>
      <c r="AD121" s="484">
        <f t="shared" si="13"/>
        <v>0</v>
      </c>
      <c r="AE121" s="484">
        <f t="shared" si="14"/>
        <v>0</v>
      </c>
      <c r="AF121" s="484">
        <f t="shared" si="15"/>
        <v>0</v>
      </c>
      <c r="AG121" s="484">
        <f t="shared" si="16"/>
        <v>0</v>
      </c>
      <c r="AH121" s="484">
        <f t="shared" si="17"/>
        <v>0</v>
      </c>
    </row>
    <row r="122" spans="1:34" s="484" customFormat="1" ht="14.25">
      <c r="A122" s="480" t="s">
        <v>252</v>
      </c>
      <c r="B122" s="476">
        <v>101302</v>
      </c>
      <c r="C122" s="480" t="s">
        <v>262</v>
      </c>
      <c r="D122" s="479">
        <v>107</v>
      </c>
      <c r="E122" s="485">
        <v>3880</v>
      </c>
      <c r="F122" s="485">
        <v>1962</v>
      </c>
      <c r="G122" s="485">
        <v>1918</v>
      </c>
      <c r="H122" s="485">
        <f t="shared" si="12"/>
        <v>449</v>
      </c>
      <c r="I122" s="485">
        <v>316</v>
      </c>
      <c r="J122" s="485">
        <v>125</v>
      </c>
      <c r="K122" s="485">
        <v>191</v>
      </c>
      <c r="L122" s="485">
        <v>133</v>
      </c>
      <c r="M122" s="485">
        <v>64</v>
      </c>
      <c r="N122" s="485">
        <v>69</v>
      </c>
      <c r="O122" s="485">
        <v>3287</v>
      </c>
      <c r="P122" s="485">
        <v>746</v>
      </c>
      <c r="Q122" s="485">
        <v>214</v>
      </c>
      <c r="R122" s="485">
        <v>532</v>
      </c>
      <c r="S122" s="485">
        <v>2541</v>
      </c>
      <c r="T122" s="485">
        <v>1464</v>
      </c>
      <c r="U122" s="485">
        <v>1077</v>
      </c>
      <c r="V122" s="485">
        <v>144</v>
      </c>
      <c r="W122" s="485">
        <v>95</v>
      </c>
      <c r="X122" s="485">
        <v>49</v>
      </c>
      <c r="Y122" s="485">
        <v>3855</v>
      </c>
      <c r="Z122" s="485">
        <v>0</v>
      </c>
      <c r="AA122" s="485">
        <v>13</v>
      </c>
      <c r="AB122" s="485">
        <v>12</v>
      </c>
      <c r="AD122" s="484">
        <f t="shared" si="13"/>
        <v>0</v>
      </c>
      <c r="AE122" s="484">
        <f t="shared" si="14"/>
        <v>0</v>
      </c>
      <c r="AF122" s="484">
        <f t="shared" si="15"/>
        <v>0</v>
      </c>
      <c r="AG122" s="484">
        <f t="shared" si="16"/>
        <v>0</v>
      </c>
      <c r="AH122" s="484">
        <f t="shared" si="17"/>
        <v>0</v>
      </c>
    </row>
    <row r="123" spans="1:34" s="484" customFormat="1" ht="14.25">
      <c r="A123" s="480" t="s">
        <v>252</v>
      </c>
      <c r="B123" s="476">
        <v>102201</v>
      </c>
      <c r="C123" s="480" t="s">
        <v>263</v>
      </c>
      <c r="D123" s="479">
        <v>108</v>
      </c>
      <c r="E123" s="485">
        <v>272</v>
      </c>
      <c r="F123" s="485">
        <v>129</v>
      </c>
      <c r="G123" s="485">
        <v>143</v>
      </c>
      <c r="H123" s="485">
        <f t="shared" si="12"/>
        <v>272</v>
      </c>
      <c r="I123" s="485">
        <v>154</v>
      </c>
      <c r="J123" s="485">
        <v>78</v>
      </c>
      <c r="K123" s="485">
        <v>76</v>
      </c>
      <c r="L123" s="485">
        <v>118</v>
      </c>
      <c r="M123" s="485">
        <v>51</v>
      </c>
      <c r="N123" s="485">
        <v>67</v>
      </c>
      <c r="O123" s="485">
        <v>0</v>
      </c>
      <c r="P123" s="485">
        <v>0</v>
      </c>
      <c r="Q123" s="485"/>
      <c r="R123" s="485"/>
      <c r="S123" s="485">
        <v>0</v>
      </c>
      <c r="T123" s="485">
        <v>0</v>
      </c>
      <c r="U123" s="485">
        <v>0</v>
      </c>
      <c r="V123" s="485">
        <v>0</v>
      </c>
      <c r="W123" s="485"/>
      <c r="X123" s="485"/>
      <c r="Y123" s="485">
        <v>272</v>
      </c>
      <c r="Z123" s="485"/>
      <c r="AA123" s="485"/>
      <c r="AB123" s="485"/>
      <c r="AD123" s="484">
        <f t="shared" si="13"/>
        <v>0</v>
      </c>
      <c r="AE123" s="484">
        <f t="shared" si="14"/>
        <v>0</v>
      </c>
      <c r="AF123" s="484">
        <f t="shared" si="15"/>
        <v>0</v>
      </c>
      <c r="AG123" s="484">
        <f t="shared" si="16"/>
        <v>0</v>
      </c>
      <c r="AH123" s="484">
        <f t="shared" si="17"/>
        <v>0</v>
      </c>
    </row>
    <row r="124" spans="1:34" s="484" customFormat="1" ht="14.25">
      <c r="A124" s="480" t="s">
        <v>252</v>
      </c>
      <c r="B124" s="476">
        <v>103107</v>
      </c>
      <c r="C124" s="480" t="s">
        <v>264</v>
      </c>
      <c r="D124" s="479">
        <v>109</v>
      </c>
      <c r="E124" s="485">
        <v>70</v>
      </c>
      <c r="F124" s="485">
        <v>63</v>
      </c>
      <c r="G124" s="485">
        <v>7</v>
      </c>
      <c r="H124" s="485">
        <f t="shared" si="12"/>
        <v>0</v>
      </c>
      <c r="I124" s="485">
        <v>0</v>
      </c>
      <c r="J124" s="485">
        <v>0</v>
      </c>
      <c r="K124" s="485">
        <v>0</v>
      </c>
      <c r="L124" s="485">
        <v>0</v>
      </c>
      <c r="M124" s="485">
        <v>0</v>
      </c>
      <c r="N124" s="485">
        <v>0</v>
      </c>
      <c r="O124" s="485">
        <v>70</v>
      </c>
      <c r="P124" s="485">
        <v>70</v>
      </c>
      <c r="Q124" s="485">
        <v>63</v>
      </c>
      <c r="R124" s="485">
        <v>7</v>
      </c>
      <c r="S124" s="485">
        <v>0</v>
      </c>
      <c r="T124" s="485">
        <v>0</v>
      </c>
      <c r="U124" s="485">
        <v>0</v>
      </c>
      <c r="V124" s="485">
        <v>0</v>
      </c>
      <c r="W124" s="485"/>
      <c r="X124" s="485"/>
      <c r="Y124" s="485">
        <v>70</v>
      </c>
      <c r="Z124" s="485"/>
      <c r="AA124" s="485"/>
      <c r="AB124" s="485"/>
      <c r="AD124" s="484">
        <f t="shared" si="13"/>
        <v>0</v>
      </c>
      <c r="AE124" s="484">
        <f t="shared" si="14"/>
        <v>0</v>
      </c>
      <c r="AF124" s="484">
        <f t="shared" si="15"/>
        <v>0</v>
      </c>
      <c r="AG124" s="484">
        <f t="shared" si="16"/>
        <v>0</v>
      </c>
      <c r="AH124" s="484">
        <f t="shared" si="17"/>
        <v>0</v>
      </c>
    </row>
    <row r="131" spans="5:28">
      <c r="H131" s="370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</row>
    <row r="132" spans="5:28">
      <c r="H132" s="272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</row>
    <row r="133" spans="5:28" s="501" customFormat="1" ht="15.75">
      <c r="E133" s="380"/>
      <c r="F133" s="380"/>
      <c r="G133" s="380"/>
      <c r="H133" s="297"/>
      <c r="I133" s="297"/>
      <c r="J133" s="497"/>
      <c r="K133" s="498"/>
      <c r="L133" s="499"/>
      <c r="M133" s="499"/>
      <c r="N133" s="297"/>
      <c r="O133" s="297"/>
      <c r="P133" s="297"/>
      <c r="Q133" s="380"/>
      <c r="R133" s="380"/>
      <c r="S133" s="500"/>
      <c r="T133" s="500"/>
      <c r="U133" s="497"/>
      <c r="V133" s="380"/>
      <c r="W133" s="380"/>
      <c r="X133" s="380"/>
      <c r="Y133" s="380"/>
      <c r="Z133" s="380"/>
      <c r="AA133" s="380"/>
      <c r="AB133" s="380"/>
    </row>
    <row r="134" spans="5:28" s="501" customFormat="1" ht="44.25" customHeight="1">
      <c r="E134" s="380"/>
      <c r="F134" s="380"/>
      <c r="G134" s="380"/>
      <c r="H134" s="502"/>
      <c r="I134" s="498"/>
      <c r="J134" s="497"/>
      <c r="K134" s="498"/>
      <c r="L134" s="503"/>
      <c r="M134" s="503"/>
      <c r="N134" s="498"/>
      <c r="O134" s="498"/>
      <c r="P134" s="498"/>
      <c r="Q134" s="504"/>
      <c r="R134" s="504"/>
      <c r="S134" s="504"/>
      <c r="T134" s="504"/>
      <c r="U134" s="497"/>
      <c r="V134" s="380"/>
      <c r="W134" s="380"/>
      <c r="X134" s="380"/>
      <c r="Y134" s="380"/>
      <c r="Z134" s="380"/>
      <c r="AA134" s="380"/>
      <c r="AB134" s="380"/>
    </row>
    <row r="135" spans="5:28" s="501" customFormat="1" ht="15.75">
      <c r="E135" s="380"/>
      <c r="F135" s="380"/>
      <c r="G135" s="380"/>
      <c r="H135" s="498"/>
      <c r="I135" s="498"/>
      <c r="J135" s="503"/>
      <c r="K135" s="498"/>
      <c r="L135" s="499"/>
      <c r="M135" s="499"/>
      <c r="N135" s="498"/>
      <c r="O135" s="498"/>
      <c r="P135" s="498"/>
      <c r="Q135" s="504"/>
      <c r="R135" s="504"/>
      <c r="S135" s="504"/>
      <c r="T135" s="504"/>
      <c r="U135" s="497"/>
      <c r="V135" s="380"/>
      <c r="W135" s="380"/>
      <c r="X135" s="380"/>
      <c r="Y135" s="380"/>
      <c r="Z135" s="380"/>
      <c r="AA135" s="380"/>
      <c r="AB135" s="380"/>
    </row>
    <row r="136" spans="5:28" s="501" customFormat="1" ht="15.75">
      <c r="E136" s="380"/>
      <c r="F136" s="380"/>
      <c r="G136" s="380"/>
      <c r="H136" s="497"/>
      <c r="I136" s="497"/>
      <c r="J136" s="498"/>
      <c r="K136" s="505"/>
      <c r="L136" s="498"/>
      <c r="M136" s="498"/>
      <c r="N136" s="498"/>
      <c r="O136" s="498"/>
      <c r="P136" s="498"/>
      <c r="Q136" s="504"/>
      <c r="R136" s="504"/>
      <c r="S136" s="504"/>
      <c r="T136" s="504"/>
      <c r="U136" s="497"/>
      <c r="V136" s="380"/>
      <c r="W136" s="380"/>
      <c r="X136" s="380"/>
      <c r="Y136" s="380"/>
      <c r="Z136" s="380"/>
      <c r="AA136" s="380"/>
      <c r="AB136" s="380"/>
    </row>
  </sheetData>
  <mergeCells count="31">
    <mergeCell ref="E3:W3"/>
    <mergeCell ref="D4:U4"/>
    <mergeCell ref="D8:E8"/>
    <mergeCell ref="I12:K12"/>
    <mergeCell ref="L12:N12"/>
    <mergeCell ref="P12:R12"/>
    <mergeCell ref="S12:U12"/>
    <mergeCell ref="D11:D14"/>
    <mergeCell ref="E11:E14"/>
    <mergeCell ref="F12:F14"/>
    <mergeCell ref="G12:G14"/>
    <mergeCell ref="H12:H14"/>
    <mergeCell ref="I13:I14"/>
    <mergeCell ref="L13:L14"/>
    <mergeCell ref="O12:O14"/>
    <mergeCell ref="P13:P14"/>
    <mergeCell ref="A16:C16"/>
    <mergeCell ref="A17:C17"/>
    <mergeCell ref="A37:C37"/>
    <mergeCell ref="A44:C44"/>
    <mergeCell ref="AB11:AB14"/>
    <mergeCell ref="W12:X13"/>
    <mergeCell ref="S13:S14"/>
    <mergeCell ref="V12:V14"/>
    <mergeCell ref="Y11:Y14"/>
    <mergeCell ref="Z11:Z14"/>
    <mergeCell ref="AA11:AA14"/>
    <mergeCell ref="B15:C15"/>
    <mergeCell ref="A11:A14"/>
    <mergeCell ref="B11:B14"/>
    <mergeCell ref="C11:C14"/>
  </mergeCells>
  <printOptions horizontalCentered="1"/>
  <pageMargins left="0.56999999999999995" right="0.36" top="0.77" bottom="0.17" header="0.3" footer="0.3"/>
  <pageSetup paperSize="9" scale="4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BL63"/>
  <sheetViews>
    <sheetView view="pageBreakPreview" topLeftCell="A25" zoomScale="85" zoomScaleNormal="80" zoomScaleSheetLayoutView="85" workbookViewId="0">
      <selection activeCell="K55" sqref="K55"/>
    </sheetView>
  </sheetViews>
  <sheetFormatPr defaultColWidth="4.28515625" defaultRowHeight="11.25"/>
  <cols>
    <col min="1" max="1" width="6.7109375" style="123" customWidth="1"/>
    <col min="2" max="2" width="3.85546875" style="123" customWidth="1"/>
    <col min="3" max="3" width="16.28515625" style="123" customWidth="1"/>
    <col min="4" max="4" width="9.42578125" style="123" customWidth="1"/>
    <col min="5" max="5" width="9.7109375" style="123" customWidth="1"/>
    <col min="6" max="6" width="12.42578125" style="123" customWidth="1"/>
    <col min="7" max="7" width="10.28515625" style="123" customWidth="1"/>
    <col min="8" max="8" width="9.5703125" style="123" customWidth="1"/>
    <col min="9" max="9" width="13.42578125" style="123" customWidth="1"/>
    <col min="10" max="11" width="9.28515625" style="123" customWidth="1"/>
    <col min="12" max="12" width="13.7109375" style="123" customWidth="1"/>
    <col min="13" max="14" width="10.140625" style="123" customWidth="1"/>
    <col min="15" max="15" width="14.140625" style="123" customWidth="1"/>
    <col min="16" max="17" width="9.140625" style="123" customWidth="1"/>
    <col min="18" max="18" width="13.7109375" style="123" customWidth="1"/>
    <col min="19" max="20" width="9.28515625" style="123" customWidth="1"/>
    <col min="21" max="21" width="11.28515625" style="123" customWidth="1"/>
    <col min="22" max="22" width="5.42578125" style="123" customWidth="1"/>
    <col min="23" max="23" width="14.140625" style="232" customWidth="1"/>
    <col min="24" max="24" width="9.28515625" style="232" customWidth="1"/>
    <col min="25" max="25" width="10" style="232" customWidth="1"/>
    <col min="26" max="26" width="9.5703125" style="232" customWidth="1"/>
    <col min="27" max="28" width="8.85546875" style="232" customWidth="1"/>
    <col min="29" max="29" width="8.7109375" style="232" customWidth="1"/>
    <col min="30" max="30" width="9.5703125" style="232" customWidth="1"/>
    <col min="31" max="31" width="8.140625" style="232" customWidth="1"/>
    <col min="32" max="32" width="10.7109375" style="232" customWidth="1"/>
    <col min="33" max="34" width="9.140625" style="232" customWidth="1"/>
    <col min="35" max="35" width="14.140625" style="232" customWidth="1"/>
    <col min="36" max="37" width="9.28515625" style="232" customWidth="1"/>
    <col min="38" max="38" width="10.7109375" style="232" customWidth="1"/>
    <col min="39" max="40" width="9.85546875" style="232" customWidth="1"/>
    <col min="41" max="42" width="8.7109375" style="232" customWidth="1"/>
    <col min="43" max="45" width="10.28515625" style="232" customWidth="1"/>
    <col min="46" max="46" width="10.42578125" style="232" customWidth="1"/>
    <col min="47" max="48" width="9.7109375" style="232" customWidth="1"/>
    <col min="49" max="49" width="7.85546875" style="232" customWidth="1"/>
    <col min="50" max="50" width="8.42578125" style="232" customWidth="1"/>
    <col min="51" max="51" width="10.5703125" style="232" customWidth="1"/>
    <col min="52" max="52" width="6.7109375" style="232" customWidth="1"/>
    <col min="53" max="53" width="8.85546875" style="232" customWidth="1"/>
    <col min="54" max="54" width="9" style="232" customWidth="1"/>
    <col min="55" max="55" width="12.28515625" style="232" customWidth="1"/>
    <col min="56" max="56" width="10.5703125" style="232" customWidth="1"/>
    <col min="57" max="57" width="8.85546875" style="232" customWidth="1"/>
    <col min="58" max="174" width="4.28515625" style="123"/>
    <col min="175" max="175" width="5.85546875" style="123" customWidth="1"/>
    <col min="176" max="176" width="11.7109375" style="123" customWidth="1"/>
    <col min="177" max="183" width="6.42578125" style="123" customWidth="1"/>
    <col min="184" max="184" width="7.140625" style="123" customWidth="1"/>
    <col min="185" max="185" width="6.42578125" style="123" customWidth="1"/>
    <col min="186" max="186" width="5.7109375" style="123" customWidth="1"/>
    <col min="187" max="187" width="6.42578125" style="123" customWidth="1"/>
    <col min="188" max="188" width="5.85546875" style="123" customWidth="1"/>
    <col min="189" max="189" width="7" style="123" customWidth="1"/>
    <col min="190" max="190" width="6.7109375" style="123" customWidth="1"/>
    <col min="191" max="191" width="6.42578125" style="123" customWidth="1"/>
    <col min="192" max="194" width="8.140625" style="123" customWidth="1"/>
    <col min="195" max="201" width="10.42578125" style="123" customWidth="1"/>
    <col min="202" max="202" width="7" style="123" customWidth="1"/>
    <col min="203" max="203" width="6.85546875" style="123" customWidth="1"/>
    <col min="204" max="204" width="6.42578125" style="123" customWidth="1"/>
    <col min="205" max="205" width="6.85546875" style="123" customWidth="1"/>
    <col min="206" max="206" width="6.7109375" style="123" customWidth="1"/>
    <col min="207" max="207" width="6.42578125" style="123" customWidth="1"/>
    <col min="208" max="208" width="5.140625" style="123" customWidth="1"/>
    <col min="209" max="209" width="5.7109375" style="123" customWidth="1"/>
    <col min="210" max="210" width="5.42578125" style="123" customWidth="1"/>
    <col min="211" max="211" width="6.28515625" style="123" customWidth="1"/>
    <col min="212" max="212" width="5.140625" style="123" customWidth="1"/>
    <col min="213" max="215" width="7.42578125" style="123" customWidth="1"/>
    <col min="216" max="219" width="5.42578125" style="123" customWidth="1"/>
    <col min="220" max="220" width="7" style="123" customWidth="1"/>
    <col min="221" max="221" width="6.140625" style="123" customWidth="1"/>
    <col min="222" max="223" width="5.85546875" style="123" customWidth="1"/>
    <col min="224" max="225" width="6.42578125" style="123" customWidth="1"/>
    <col min="226" max="226" width="5.85546875" style="123" customWidth="1"/>
    <col min="227" max="227" width="6.85546875" style="123" customWidth="1"/>
    <col min="228" max="229" width="8.42578125" style="123" customWidth="1"/>
    <col min="230" max="230" width="50.42578125" style="123" customWidth="1"/>
    <col min="231" max="240" width="4.42578125" style="123" customWidth="1"/>
    <col min="241" max="242" width="4.28515625" style="123" customWidth="1"/>
    <col min="243" max="430" width="4.28515625" style="123"/>
    <col min="431" max="431" width="5.85546875" style="123" customWidth="1"/>
    <col min="432" max="432" width="11.7109375" style="123" customWidth="1"/>
    <col min="433" max="439" width="6.42578125" style="123" customWidth="1"/>
    <col min="440" max="440" width="7.140625" style="123" customWidth="1"/>
    <col min="441" max="441" width="6.42578125" style="123" customWidth="1"/>
    <col min="442" max="442" width="5.7109375" style="123" customWidth="1"/>
    <col min="443" max="443" width="6.42578125" style="123" customWidth="1"/>
    <col min="444" max="444" width="5.85546875" style="123" customWidth="1"/>
    <col min="445" max="445" width="7" style="123" customWidth="1"/>
    <col min="446" max="446" width="6.7109375" style="123" customWidth="1"/>
    <col min="447" max="447" width="6.42578125" style="123" customWidth="1"/>
    <col min="448" max="450" width="8.140625" style="123" customWidth="1"/>
    <col min="451" max="457" width="10.42578125" style="123" customWidth="1"/>
    <col min="458" max="458" width="7" style="123" customWidth="1"/>
    <col min="459" max="459" width="6.85546875" style="123" customWidth="1"/>
    <col min="460" max="460" width="6.42578125" style="123" customWidth="1"/>
    <col min="461" max="461" width="6.85546875" style="123" customWidth="1"/>
    <col min="462" max="462" width="6.7109375" style="123" customWidth="1"/>
    <col min="463" max="463" width="6.42578125" style="123" customWidth="1"/>
    <col min="464" max="464" width="5.140625" style="123" customWidth="1"/>
    <col min="465" max="465" width="5.7109375" style="123" customWidth="1"/>
    <col min="466" max="466" width="5.42578125" style="123" customWidth="1"/>
    <col min="467" max="467" width="6.28515625" style="123" customWidth="1"/>
    <col min="468" max="468" width="5.140625" style="123" customWidth="1"/>
    <col min="469" max="471" width="7.42578125" style="123" customWidth="1"/>
    <col min="472" max="475" width="5.42578125" style="123" customWidth="1"/>
    <col min="476" max="476" width="7" style="123" customWidth="1"/>
    <col min="477" max="477" width="6.140625" style="123" customWidth="1"/>
    <col min="478" max="479" width="5.85546875" style="123" customWidth="1"/>
    <col min="480" max="481" width="6.42578125" style="123" customWidth="1"/>
    <col min="482" max="482" width="5.85546875" style="123" customWidth="1"/>
    <col min="483" max="483" width="6.85546875" style="123" customWidth="1"/>
    <col min="484" max="485" width="8.42578125" style="123" customWidth="1"/>
    <col min="486" max="486" width="50.42578125" style="123" customWidth="1"/>
    <col min="487" max="496" width="4.42578125" style="123" customWidth="1"/>
    <col min="497" max="498" width="4.28515625" style="123" customWidth="1"/>
    <col min="499" max="686" width="4.28515625" style="123"/>
    <col min="687" max="687" width="5.85546875" style="123" customWidth="1"/>
    <col min="688" max="688" width="11.7109375" style="123" customWidth="1"/>
    <col min="689" max="695" width="6.42578125" style="123" customWidth="1"/>
    <col min="696" max="696" width="7.140625" style="123" customWidth="1"/>
    <col min="697" max="697" width="6.42578125" style="123" customWidth="1"/>
    <col min="698" max="698" width="5.7109375" style="123" customWidth="1"/>
    <col min="699" max="699" width="6.42578125" style="123" customWidth="1"/>
    <col min="700" max="700" width="5.85546875" style="123" customWidth="1"/>
    <col min="701" max="701" width="7" style="123" customWidth="1"/>
    <col min="702" max="702" width="6.7109375" style="123" customWidth="1"/>
    <col min="703" max="703" width="6.42578125" style="123" customWidth="1"/>
    <col min="704" max="706" width="8.140625" style="123" customWidth="1"/>
    <col min="707" max="713" width="10.42578125" style="123" customWidth="1"/>
    <col min="714" max="714" width="7" style="123" customWidth="1"/>
    <col min="715" max="715" width="6.85546875" style="123" customWidth="1"/>
    <col min="716" max="716" width="6.42578125" style="123" customWidth="1"/>
    <col min="717" max="717" width="6.85546875" style="123" customWidth="1"/>
    <col min="718" max="718" width="6.7109375" style="123" customWidth="1"/>
    <col min="719" max="719" width="6.42578125" style="123" customWidth="1"/>
    <col min="720" max="720" width="5.140625" style="123" customWidth="1"/>
    <col min="721" max="721" width="5.7109375" style="123" customWidth="1"/>
    <col min="722" max="722" width="5.42578125" style="123" customWidth="1"/>
    <col min="723" max="723" width="6.28515625" style="123" customWidth="1"/>
    <col min="724" max="724" width="5.140625" style="123" customWidth="1"/>
    <col min="725" max="727" width="7.42578125" style="123" customWidth="1"/>
    <col min="728" max="731" width="5.42578125" style="123" customWidth="1"/>
    <col min="732" max="732" width="7" style="123" customWidth="1"/>
    <col min="733" max="733" width="6.140625" style="123" customWidth="1"/>
    <col min="734" max="735" width="5.85546875" style="123" customWidth="1"/>
    <col min="736" max="737" width="6.42578125" style="123" customWidth="1"/>
    <col min="738" max="738" width="5.85546875" style="123" customWidth="1"/>
    <col min="739" max="739" width="6.85546875" style="123" customWidth="1"/>
    <col min="740" max="741" width="8.42578125" style="123" customWidth="1"/>
    <col min="742" max="742" width="50.42578125" style="123" customWidth="1"/>
    <col min="743" max="752" width="4.42578125" style="123" customWidth="1"/>
    <col min="753" max="754" width="4.28515625" style="123" customWidth="1"/>
    <col min="755" max="942" width="4.28515625" style="123"/>
    <col min="943" max="943" width="5.85546875" style="123" customWidth="1"/>
    <col min="944" max="944" width="11.7109375" style="123" customWidth="1"/>
    <col min="945" max="951" width="6.42578125" style="123" customWidth="1"/>
    <col min="952" max="952" width="7.140625" style="123" customWidth="1"/>
    <col min="953" max="953" width="6.42578125" style="123" customWidth="1"/>
    <col min="954" max="954" width="5.7109375" style="123" customWidth="1"/>
    <col min="955" max="955" width="6.42578125" style="123" customWidth="1"/>
    <col min="956" max="956" width="5.85546875" style="123" customWidth="1"/>
    <col min="957" max="957" width="7" style="123" customWidth="1"/>
    <col min="958" max="958" width="6.7109375" style="123" customWidth="1"/>
    <col min="959" max="959" width="6.42578125" style="123" customWidth="1"/>
    <col min="960" max="962" width="8.140625" style="123" customWidth="1"/>
    <col min="963" max="969" width="10.42578125" style="123" customWidth="1"/>
    <col min="970" max="970" width="7" style="123" customWidth="1"/>
    <col min="971" max="971" width="6.85546875" style="123" customWidth="1"/>
    <col min="972" max="972" width="6.42578125" style="123" customWidth="1"/>
    <col min="973" max="973" width="6.85546875" style="123" customWidth="1"/>
    <col min="974" max="974" width="6.7109375" style="123" customWidth="1"/>
    <col min="975" max="975" width="6.42578125" style="123" customWidth="1"/>
    <col min="976" max="976" width="5.140625" style="123" customWidth="1"/>
    <col min="977" max="977" width="5.7109375" style="123" customWidth="1"/>
    <col min="978" max="978" width="5.42578125" style="123" customWidth="1"/>
    <col min="979" max="979" width="6.28515625" style="123" customWidth="1"/>
    <col min="980" max="980" width="5.140625" style="123" customWidth="1"/>
    <col min="981" max="983" width="7.42578125" style="123" customWidth="1"/>
    <col min="984" max="987" width="5.42578125" style="123" customWidth="1"/>
    <col min="988" max="988" width="7" style="123" customWidth="1"/>
    <col min="989" max="989" width="6.140625" style="123" customWidth="1"/>
    <col min="990" max="991" width="5.85546875" style="123" customWidth="1"/>
    <col min="992" max="993" width="6.42578125" style="123" customWidth="1"/>
    <col min="994" max="994" width="5.85546875" style="123" customWidth="1"/>
    <col min="995" max="995" width="6.85546875" style="123" customWidth="1"/>
    <col min="996" max="997" width="8.42578125" style="123" customWidth="1"/>
    <col min="998" max="998" width="50.42578125" style="123" customWidth="1"/>
    <col min="999" max="1008" width="4.42578125" style="123" customWidth="1"/>
    <col min="1009" max="1010" width="4.28515625" style="123" customWidth="1"/>
    <col min="1011" max="1198" width="4.28515625" style="123"/>
    <col min="1199" max="1199" width="5.85546875" style="123" customWidth="1"/>
    <col min="1200" max="1200" width="11.7109375" style="123" customWidth="1"/>
    <col min="1201" max="1207" width="6.42578125" style="123" customWidth="1"/>
    <col min="1208" max="1208" width="7.140625" style="123" customWidth="1"/>
    <col min="1209" max="1209" width="6.42578125" style="123" customWidth="1"/>
    <col min="1210" max="1210" width="5.7109375" style="123" customWidth="1"/>
    <col min="1211" max="1211" width="6.42578125" style="123" customWidth="1"/>
    <col min="1212" max="1212" width="5.85546875" style="123" customWidth="1"/>
    <col min="1213" max="1213" width="7" style="123" customWidth="1"/>
    <col min="1214" max="1214" width="6.7109375" style="123" customWidth="1"/>
    <col min="1215" max="1215" width="6.42578125" style="123" customWidth="1"/>
    <col min="1216" max="1218" width="8.140625" style="123" customWidth="1"/>
    <col min="1219" max="1225" width="10.42578125" style="123" customWidth="1"/>
    <col min="1226" max="1226" width="7" style="123" customWidth="1"/>
    <col min="1227" max="1227" width="6.85546875" style="123" customWidth="1"/>
    <col min="1228" max="1228" width="6.42578125" style="123" customWidth="1"/>
    <col min="1229" max="1229" width="6.85546875" style="123" customWidth="1"/>
    <col min="1230" max="1230" width="6.7109375" style="123" customWidth="1"/>
    <col min="1231" max="1231" width="6.42578125" style="123" customWidth="1"/>
    <col min="1232" max="1232" width="5.140625" style="123" customWidth="1"/>
    <col min="1233" max="1233" width="5.7109375" style="123" customWidth="1"/>
    <col min="1234" max="1234" width="5.42578125" style="123" customWidth="1"/>
    <col min="1235" max="1235" width="6.28515625" style="123" customWidth="1"/>
    <col min="1236" max="1236" width="5.140625" style="123" customWidth="1"/>
    <col min="1237" max="1239" width="7.42578125" style="123" customWidth="1"/>
    <col min="1240" max="1243" width="5.42578125" style="123" customWidth="1"/>
    <col min="1244" max="1244" width="7" style="123" customWidth="1"/>
    <col min="1245" max="1245" width="6.140625" style="123" customWidth="1"/>
    <col min="1246" max="1247" width="5.85546875" style="123" customWidth="1"/>
    <col min="1248" max="1249" width="6.42578125" style="123" customWidth="1"/>
    <col min="1250" max="1250" width="5.85546875" style="123" customWidth="1"/>
    <col min="1251" max="1251" width="6.85546875" style="123" customWidth="1"/>
    <col min="1252" max="1253" width="8.42578125" style="123" customWidth="1"/>
    <col min="1254" max="1254" width="50.42578125" style="123" customWidth="1"/>
    <col min="1255" max="1264" width="4.42578125" style="123" customWidth="1"/>
    <col min="1265" max="1266" width="4.28515625" style="123" customWidth="1"/>
    <col min="1267" max="1454" width="4.28515625" style="123"/>
    <col min="1455" max="1455" width="5.85546875" style="123" customWidth="1"/>
    <col min="1456" max="1456" width="11.7109375" style="123" customWidth="1"/>
    <col min="1457" max="1463" width="6.42578125" style="123" customWidth="1"/>
    <col min="1464" max="1464" width="7.140625" style="123" customWidth="1"/>
    <col min="1465" max="1465" width="6.42578125" style="123" customWidth="1"/>
    <col min="1466" max="1466" width="5.7109375" style="123" customWidth="1"/>
    <col min="1467" max="1467" width="6.42578125" style="123" customWidth="1"/>
    <col min="1468" max="1468" width="5.85546875" style="123" customWidth="1"/>
    <col min="1469" max="1469" width="7" style="123" customWidth="1"/>
    <col min="1470" max="1470" width="6.7109375" style="123" customWidth="1"/>
    <col min="1471" max="1471" width="6.42578125" style="123" customWidth="1"/>
    <col min="1472" max="1474" width="8.140625" style="123" customWidth="1"/>
    <col min="1475" max="1481" width="10.42578125" style="123" customWidth="1"/>
    <col min="1482" max="1482" width="7" style="123" customWidth="1"/>
    <col min="1483" max="1483" width="6.85546875" style="123" customWidth="1"/>
    <col min="1484" max="1484" width="6.42578125" style="123" customWidth="1"/>
    <col min="1485" max="1485" width="6.85546875" style="123" customWidth="1"/>
    <col min="1486" max="1486" width="6.7109375" style="123" customWidth="1"/>
    <col min="1487" max="1487" width="6.42578125" style="123" customWidth="1"/>
    <col min="1488" max="1488" width="5.140625" style="123" customWidth="1"/>
    <col min="1489" max="1489" width="5.7109375" style="123" customWidth="1"/>
    <col min="1490" max="1490" width="5.42578125" style="123" customWidth="1"/>
    <col min="1491" max="1491" width="6.28515625" style="123" customWidth="1"/>
    <col min="1492" max="1492" width="5.140625" style="123" customWidth="1"/>
    <col min="1493" max="1495" width="7.42578125" style="123" customWidth="1"/>
    <col min="1496" max="1499" width="5.42578125" style="123" customWidth="1"/>
    <col min="1500" max="1500" width="7" style="123" customWidth="1"/>
    <col min="1501" max="1501" width="6.140625" style="123" customWidth="1"/>
    <col min="1502" max="1503" width="5.85546875" style="123" customWidth="1"/>
    <col min="1504" max="1505" width="6.42578125" style="123" customWidth="1"/>
    <col min="1506" max="1506" width="5.85546875" style="123" customWidth="1"/>
    <col min="1507" max="1507" width="6.85546875" style="123" customWidth="1"/>
    <col min="1508" max="1509" width="8.42578125" style="123" customWidth="1"/>
    <col min="1510" max="1510" width="50.42578125" style="123" customWidth="1"/>
    <col min="1511" max="1520" width="4.42578125" style="123" customWidth="1"/>
    <col min="1521" max="1522" width="4.28515625" style="123" customWidth="1"/>
    <col min="1523" max="1710" width="4.28515625" style="123"/>
    <col min="1711" max="1711" width="5.85546875" style="123" customWidth="1"/>
    <col min="1712" max="1712" width="11.7109375" style="123" customWidth="1"/>
    <col min="1713" max="1719" width="6.42578125" style="123" customWidth="1"/>
    <col min="1720" max="1720" width="7.140625" style="123" customWidth="1"/>
    <col min="1721" max="1721" width="6.42578125" style="123" customWidth="1"/>
    <col min="1722" max="1722" width="5.7109375" style="123" customWidth="1"/>
    <col min="1723" max="1723" width="6.42578125" style="123" customWidth="1"/>
    <col min="1724" max="1724" width="5.85546875" style="123" customWidth="1"/>
    <col min="1725" max="1725" width="7" style="123" customWidth="1"/>
    <col min="1726" max="1726" width="6.7109375" style="123" customWidth="1"/>
    <col min="1727" max="1727" width="6.42578125" style="123" customWidth="1"/>
    <col min="1728" max="1730" width="8.140625" style="123" customWidth="1"/>
    <col min="1731" max="1737" width="10.42578125" style="123" customWidth="1"/>
    <col min="1738" max="1738" width="7" style="123" customWidth="1"/>
    <col min="1739" max="1739" width="6.85546875" style="123" customWidth="1"/>
    <col min="1740" max="1740" width="6.42578125" style="123" customWidth="1"/>
    <col min="1741" max="1741" width="6.85546875" style="123" customWidth="1"/>
    <col min="1742" max="1742" width="6.7109375" style="123" customWidth="1"/>
    <col min="1743" max="1743" width="6.42578125" style="123" customWidth="1"/>
    <col min="1744" max="1744" width="5.140625" style="123" customWidth="1"/>
    <col min="1745" max="1745" width="5.7109375" style="123" customWidth="1"/>
    <col min="1746" max="1746" width="5.42578125" style="123" customWidth="1"/>
    <col min="1747" max="1747" width="6.28515625" style="123" customWidth="1"/>
    <col min="1748" max="1748" width="5.140625" style="123" customWidth="1"/>
    <col min="1749" max="1751" width="7.42578125" style="123" customWidth="1"/>
    <col min="1752" max="1755" width="5.42578125" style="123" customWidth="1"/>
    <col min="1756" max="1756" width="7" style="123" customWidth="1"/>
    <col min="1757" max="1757" width="6.140625" style="123" customWidth="1"/>
    <col min="1758" max="1759" width="5.85546875" style="123" customWidth="1"/>
    <col min="1760" max="1761" width="6.42578125" style="123" customWidth="1"/>
    <col min="1762" max="1762" width="5.85546875" style="123" customWidth="1"/>
    <col min="1763" max="1763" width="6.85546875" style="123" customWidth="1"/>
    <col min="1764" max="1765" width="8.42578125" style="123" customWidth="1"/>
    <col min="1766" max="1766" width="50.42578125" style="123" customWidth="1"/>
    <col min="1767" max="1776" width="4.42578125" style="123" customWidth="1"/>
    <col min="1777" max="1778" width="4.28515625" style="123" customWidth="1"/>
    <col min="1779" max="1966" width="4.28515625" style="123"/>
    <col min="1967" max="1967" width="5.85546875" style="123" customWidth="1"/>
    <col min="1968" max="1968" width="11.7109375" style="123" customWidth="1"/>
    <col min="1969" max="1975" width="6.42578125" style="123" customWidth="1"/>
    <col min="1976" max="1976" width="7.140625" style="123" customWidth="1"/>
    <col min="1977" max="1977" width="6.42578125" style="123" customWidth="1"/>
    <col min="1978" max="1978" width="5.7109375" style="123" customWidth="1"/>
    <col min="1979" max="1979" width="6.42578125" style="123" customWidth="1"/>
    <col min="1980" max="1980" width="5.85546875" style="123" customWidth="1"/>
    <col min="1981" max="1981" width="7" style="123" customWidth="1"/>
    <col min="1982" max="1982" width="6.7109375" style="123" customWidth="1"/>
    <col min="1983" max="1983" width="6.42578125" style="123" customWidth="1"/>
    <col min="1984" max="1986" width="8.140625" style="123" customWidth="1"/>
    <col min="1987" max="1993" width="10.42578125" style="123" customWidth="1"/>
    <col min="1994" max="1994" width="7" style="123" customWidth="1"/>
    <col min="1995" max="1995" width="6.85546875" style="123" customWidth="1"/>
    <col min="1996" max="1996" width="6.42578125" style="123" customWidth="1"/>
    <col min="1997" max="1997" width="6.85546875" style="123" customWidth="1"/>
    <col min="1998" max="1998" width="6.7109375" style="123" customWidth="1"/>
    <col min="1999" max="1999" width="6.42578125" style="123" customWidth="1"/>
    <col min="2000" max="2000" width="5.140625" style="123" customWidth="1"/>
    <col min="2001" max="2001" width="5.7109375" style="123" customWidth="1"/>
    <col min="2002" max="2002" width="5.42578125" style="123" customWidth="1"/>
    <col min="2003" max="2003" width="6.28515625" style="123" customWidth="1"/>
    <col min="2004" max="2004" width="5.140625" style="123" customWidth="1"/>
    <col min="2005" max="2007" width="7.42578125" style="123" customWidth="1"/>
    <col min="2008" max="2011" width="5.42578125" style="123" customWidth="1"/>
    <col min="2012" max="2012" width="7" style="123" customWidth="1"/>
    <col min="2013" max="2013" width="6.140625" style="123" customWidth="1"/>
    <col min="2014" max="2015" width="5.85546875" style="123" customWidth="1"/>
    <col min="2016" max="2017" width="6.42578125" style="123" customWidth="1"/>
    <col min="2018" max="2018" width="5.85546875" style="123" customWidth="1"/>
    <col min="2019" max="2019" width="6.85546875" style="123" customWidth="1"/>
    <col min="2020" max="2021" width="8.42578125" style="123" customWidth="1"/>
    <col min="2022" max="2022" width="50.42578125" style="123" customWidth="1"/>
    <col min="2023" max="2032" width="4.42578125" style="123" customWidth="1"/>
    <col min="2033" max="2034" width="4.28515625" style="123" customWidth="1"/>
    <col min="2035" max="2222" width="4.28515625" style="123"/>
    <col min="2223" max="2223" width="5.85546875" style="123" customWidth="1"/>
    <col min="2224" max="2224" width="11.7109375" style="123" customWidth="1"/>
    <col min="2225" max="2231" width="6.42578125" style="123" customWidth="1"/>
    <col min="2232" max="2232" width="7.140625" style="123" customWidth="1"/>
    <col min="2233" max="2233" width="6.42578125" style="123" customWidth="1"/>
    <col min="2234" max="2234" width="5.7109375" style="123" customWidth="1"/>
    <col min="2235" max="2235" width="6.42578125" style="123" customWidth="1"/>
    <col min="2236" max="2236" width="5.85546875" style="123" customWidth="1"/>
    <col min="2237" max="2237" width="7" style="123" customWidth="1"/>
    <col min="2238" max="2238" width="6.7109375" style="123" customWidth="1"/>
    <col min="2239" max="2239" width="6.42578125" style="123" customWidth="1"/>
    <col min="2240" max="2242" width="8.140625" style="123" customWidth="1"/>
    <col min="2243" max="2249" width="10.42578125" style="123" customWidth="1"/>
    <col min="2250" max="2250" width="7" style="123" customWidth="1"/>
    <col min="2251" max="2251" width="6.85546875" style="123" customWidth="1"/>
    <col min="2252" max="2252" width="6.42578125" style="123" customWidth="1"/>
    <col min="2253" max="2253" width="6.85546875" style="123" customWidth="1"/>
    <col min="2254" max="2254" width="6.7109375" style="123" customWidth="1"/>
    <col min="2255" max="2255" width="6.42578125" style="123" customWidth="1"/>
    <col min="2256" max="2256" width="5.140625" style="123" customWidth="1"/>
    <col min="2257" max="2257" width="5.7109375" style="123" customWidth="1"/>
    <col min="2258" max="2258" width="5.42578125" style="123" customWidth="1"/>
    <col min="2259" max="2259" width="6.28515625" style="123" customWidth="1"/>
    <col min="2260" max="2260" width="5.140625" style="123" customWidth="1"/>
    <col min="2261" max="2263" width="7.42578125" style="123" customWidth="1"/>
    <col min="2264" max="2267" width="5.42578125" style="123" customWidth="1"/>
    <col min="2268" max="2268" width="7" style="123" customWidth="1"/>
    <col min="2269" max="2269" width="6.140625" style="123" customWidth="1"/>
    <col min="2270" max="2271" width="5.85546875" style="123" customWidth="1"/>
    <col min="2272" max="2273" width="6.42578125" style="123" customWidth="1"/>
    <col min="2274" max="2274" width="5.85546875" style="123" customWidth="1"/>
    <col min="2275" max="2275" width="6.85546875" style="123" customWidth="1"/>
    <col min="2276" max="2277" width="8.42578125" style="123" customWidth="1"/>
    <col min="2278" max="2278" width="50.42578125" style="123" customWidth="1"/>
    <col min="2279" max="2288" width="4.42578125" style="123" customWidth="1"/>
    <col min="2289" max="2290" width="4.28515625" style="123" customWidth="1"/>
    <col min="2291" max="2478" width="4.28515625" style="123"/>
    <col min="2479" max="2479" width="5.85546875" style="123" customWidth="1"/>
    <col min="2480" max="2480" width="11.7109375" style="123" customWidth="1"/>
    <col min="2481" max="2487" width="6.42578125" style="123" customWidth="1"/>
    <col min="2488" max="2488" width="7.140625" style="123" customWidth="1"/>
    <col min="2489" max="2489" width="6.42578125" style="123" customWidth="1"/>
    <col min="2490" max="2490" width="5.7109375" style="123" customWidth="1"/>
    <col min="2491" max="2491" width="6.42578125" style="123" customWidth="1"/>
    <col min="2492" max="2492" width="5.85546875" style="123" customWidth="1"/>
    <col min="2493" max="2493" width="7" style="123" customWidth="1"/>
    <col min="2494" max="2494" width="6.7109375" style="123" customWidth="1"/>
    <col min="2495" max="2495" width="6.42578125" style="123" customWidth="1"/>
    <col min="2496" max="2498" width="8.140625" style="123" customWidth="1"/>
    <col min="2499" max="2505" width="10.42578125" style="123" customWidth="1"/>
    <col min="2506" max="2506" width="7" style="123" customWidth="1"/>
    <col min="2507" max="2507" width="6.85546875" style="123" customWidth="1"/>
    <col min="2508" max="2508" width="6.42578125" style="123" customWidth="1"/>
    <col min="2509" max="2509" width="6.85546875" style="123" customWidth="1"/>
    <col min="2510" max="2510" width="6.7109375" style="123" customWidth="1"/>
    <col min="2511" max="2511" width="6.42578125" style="123" customWidth="1"/>
    <col min="2512" max="2512" width="5.140625" style="123" customWidth="1"/>
    <col min="2513" max="2513" width="5.7109375" style="123" customWidth="1"/>
    <col min="2514" max="2514" width="5.42578125" style="123" customWidth="1"/>
    <col min="2515" max="2515" width="6.28515625" style="123" customWidth="1"/>
    <col min="2516" max="2516" width="5.140625" style="123" customWidth="1"/>
    <col min="2517" max="2519" width="7.42578125" style="123" customWidth="1"/>
    <col min="2520" max="2523" width="5.42578125" style="123" customWidth="1"/>
    <col min="2524" max="2524" width="7" style="123" customWidth="1"/>
    <col min="2525" max="2525" width="6.140625" style="123" customWidth="1"/>
    <col min="2526" max="2527" width="5.85546875" style="123" customWidth="1"/>
    <col min="2528" max="2529" width="6.42578125" style="123" customWidth="1"/>
    <col min="2530" max="2530" width="5.85546875" style="123" customWidth="1"/>
    <col min="2531" max="2531" width="6.85546875" style="123" customWidth="1"/>
    <col min="2532" max="2533" width="8.42578125" style="123" customWidth="1"/>
    <col min="2534" max="2534" width="50.42578125" style="123" customWidth="1"/>
    <col min="2535" max="2544" width="4.42578125" style="123" customWidth="1"/>
    <col min="2545" max="2546" width="4.28515625" style="123" customWidth="1"/>
    <col min="2547" max="2734" width="4.28515625" style="123"/>
    <col min="2735" max="2735" width="5.85546875" style="123" customWidth="1"/>
    <col min="2736" max="2736" width="11.7109375" style="123" customWidth="1"/>
    <col min="2737" max="2743" width="6.42578125" style="123" customWidth="1"/>
    <col min="2744" max="2744" width="7.140625" style="123" customWidth="1"/>
    <col min="2745" max="2745" width="6.42578125" style="123" customWidth="1"/>
    <col min="2746" max="2746" width="5.7109375" style="123" customWidth="1"/>
    <col min="2747" max="2747" width="6.42578125" style="123" customWidth="1"/>
    <col min="2748" max="2748" width="5.85546875" style="123" customWidth="1"/>
    <col min="2749" max="2749" width="7" style="123" customWidth="1"/>
    <col min="2750" max="2750" width="6.7109375" style="123" customWidth="1"/>
    <col min="2751" max="2751" width="6.42578125" style="123" customWidth="1"/>
    <col min="2752" max="2754" width="8.140625" style="123" customWidth="1"/>
    <col min="2755" max="2761" width="10.42578125" style="123" customWidth="1"/>
    <col min="2762" max="2762" width="7" style="123" customWidth="1"/>
    <col min="2763" max="2763" width="6.85546875" style="123" customWidth="1"/>
    <col min="2764" max="2764" width="6.42578125" style="123" customWidth="1"/>
    <col min="2765" max="2765" width="6.85546875" style="123" customWidth="1"/>
    <col min="2766" max="2766" width="6.7109375" style="123" customWidth="1"/>
    <col min="2767" max="2767" width="6.42578125" style="123" customWidth="1"/>
    <col min="2768" max="2768" width="5.140625" style="123" customWidth="1"/>
    <col min="2769" max="2769" width="5.7109375" style="123" customWidth="1"/>
    <col min="2770" max="2770" width="5.42578125" style="123" customWidth="1"/>
    <col min="2771" max="2771" width="6.28515625" style="123" customWidth="1"/>
    <col min="2772" max="2772" width="5.140625" style="123" customWidth="1"/>
    <col min="2773" max="2775" width="7.42578125" style="123" customWidth="1"/>
    <col min="2776" max="2779" width="5.42578125" style="123" customWidth="1"/>
    <col min="2780" max="2780" width="7" style="123" customWidth="1"/>
    <col min="2781" max="2781" width="6.140625" style="123" customWidth="1"/>
    <col min="2782" max="2783" width="5.85546875" style="123" customWidth="1"/>
    <col min="2784" max="2785" width="6.42578125" style="123" customWidth="1"/>
    <col min="2786" max="2786" width="5.85546875" style="123" customWidth="1"/>
    <col min="2787" max="2787" width="6.85546875" style="123" customWidth="1"/>
    <col min="2788" max="2789" width="8.42578125" style="123" customWidth="1"/>
    <col min="2790" max="2790" width="50.42578125" style="123" customWidth="1"/>
    <col min="2791" max="2800" width="4.42578125" style="123" customWidth="1"/>
    <col min="2801" max="2802" width="4.28515625" style="123" customWidth="1"/>
    <col min="2803" max="2990" width="4.28515625" style="123"/>
    <col min="2991" max="2991" width="5.85546875" style="123" customWidth="1"/>
    <col min="2992" max="2992" width="11.7109375" style="123" customWidth="1"/>
    <col min="2993" max="2999" width="6.42578125" style="123" customWidth="1"/>
    <col min="3000" max="3000" width="7.140625" style="123" customWidth="1"/>
    <col min="3001" max="3001" width="6.42578125" style="123" customWidth="1"/>
    <col min="3002" max="3002" width="5.7109375" style="123" customWidth="1"/>
    <col min="3003" max="3003" width="6.42578125" style="123" customWidth="1"/>
    <col min="3004" max="3004" width="5.85546875" style="123" customWidth="1"/>
    <col min="3005" max="3005" width="7" style="123" customWidth="1"/>
    <col min="3006" max="3006" width="6.7109375" style="123" customWidth="1"/>
    <col min="3007" max="3007" width="6.42578125" style="123" customWidth="1"/>
    <col min="3008" max="3010" width="8.140625" style="123" customWidth="1"/>
    <col min="3011" max="3017" width="10.42578125" style="123" customWidth="1"/>
    <col min="3018" max="3018" width="7" style="123" customWidth="1"/>
    <col min="3019" max="3019" width="6.85546875" style="123" customWidth="1"/>
    <col min="3020" max="3020" width="6.42578125" style="123" customWidth="1"/>
    <col min="3021" max="3021" width="6.85546875" style="123" customWidth="1"/>
    <col min="3022" max="3022" width="6.7109375" style="123" customWidth="1"/>
    <col min="3023" max="3023" width="6.42578125" style="123" customWidth="1"/>
    <col min="3024" max="3024" width="5.140625" style="123" customWidth="1"/>
    <col min="3025" max="3025" width="5.7109375" style="123" customWidth="1"/>
    <col min="3026" max="3026" width="5.42578125" style="123" customWidth="1"/>
    <col min="3027" max="3027" width="6.28515625" style="123" customWidth="1"/>
    <col min="3028" max="3028" width="5.140625" style="123" customWidth="1"/>
    <col min="3029" max="3031" width="7.42578125" style="123" customWidth="1"/>
    <col min="3032" max="3035" width="5.42578125" style="123" customWidth="1"/>
    <col min="3036" max="3036" width="7" style="123" customWidth="1"/>
    <col min="3037" max="3037" width="6.140625" style="123" customWidth="1"/>
    <col min="3038" max="3039" width="5.85546875" style="123" customWidth="1"/>
    <col min="3040" max="3041" width="6.42578125" style="123" customWidth="1"/>
    <col min="3042" max="3042" width="5.85546875" style="123" customWidth="1"/>
    <col min="3043" max="3043" width="6.85546875" style="123" customWidth="1"/>
    <col min="3044" max="3045" width="8.42578125" style="123" customWidth="1"/>
    <col min="3046" max="3046" width="50.42578125" style="123" customWidth="1"/>
    <col min="3047" max="3056" width="4.42578125" style="123" customWidth="1"/>
    <col min="3057" max="3058" width="4.28515625" style="123" customWidth="1"/>
    <col min="3059" max="3246" width="4.28515625" style="123"/>
    <col min="3247" max="3247" width="5.85546875" style="123" customWidth="1"/>
    <col min="3248" max="3248" width="11.7109375" style="123" customWidth="1"/>
    <col min="3249" max="3255" width="6.42578125" style="123" customWidth="1"/>
    <col min="3256" max="3256" width="7.140625" style="123" customWidth="1"/>
    <col min="3257" max="3257" width="6.42578125" style="123" customWidth="1"/>
    <col min="3258" max="3258" width="5.7109375" style="123" customWidth="1"/>
    <col min="3259" max="3259" width="6.42578125" style="123" customWidth="1"/>
    <col min="3260" max="3260" width="5.85546875" style="123" customWidth="1"/>
    <col min="3261" max="3261" width="7" style="123" customWidth="1"/>
    <col min="3262" max="3262" width="6.7109375" style="123" customWidth="1"/>
    <col min="3263" max="3263" width="6.42578125" style="123" customWidth="1"/>
    <col min="3264" max="3266" width="8.140625" style="123" customWidth="1"/>
    <col min="3267" max="3273" width="10.42578125" style="123" customWidth="1"/>
    <col min="3274" max="3274" width="7" style="123" customWidth="1"/>
    <col min="3275" max="3275" width="6.85546875" style="123" customWidth="1"/>
    <col min="3276" max="3276" width="6.42578125" style="123" customWidth="1"/>
    <col min="3277" max="3277" width="6.85546875" style="123" customWidth="1"/>
    <col min="3278" max="3278" width="6.7109375" style="123" customWidth="1"/>
    <col min="3279" max="3279" width="6.42578125" style="123" customWidth="1"/>
    <col min="3280" max="3280" width="5.140625" style="123" customWidth="1"/>
    <col min="3281" max="3281" width="5.7109375" style="123" customWidth="1"/>
    <col min="3282" max="3282" width="5.42578125" style="123" customWidth="1"/>
    <col min="3283" max="3283" width="6.28515625" style="123" customWidth="1"/>
    <col min="3284" max="3284" width="5.140625" style="123" customWidth="1"/>
    <col min="3285" max="3287" width="7.42578125" style="123" customWidth="1"/>
    <col min="3288" max="3291" width="5.42578125" style="123" customWidth="1"/>
    <col min="3292" max="3292" width="7" style="123" customWidth="1"/>
    <col min="3293" max="3293" width="6.140625" style="123" customWidth="1"/>
    <col min="3294" max="3295" width="5.85546875" style="123" customWidth="1"/>
    <col min="3296" max="3297" width="6.42578125" style="123" customWidth="1"/>
    <col min="3298" max="3298" width="5.85546875" style="123" customWidth="1"/>
    <col min="3299" max="3299" width="6.85546875" style="123" customWidth="1"/>
    <col min="3300" max="3301" width="8.42578125" style="123" customWidth="1"/>
    <col min="3302" max="3302" width="50.42578125" style="123" customWidth="1"/>
    <col min="3303" max="3312" width="4.42578125" style="123" customWidth="1"/>
    <col min="3313" max="3314" width="4.28515625" style="123" customWidth="1"/>
    <col min="3315" max="3502" width="4.28515625" style="123"/>
    <col min="3503" max="3503" width="5.85546875" style="123" customWidth="1"/>
    <col min="3504" max="3504" width="11.7109375" style="123" customWidth="1"/>
    <col min="3505" max="3511" width="6.42578125" style="123" customWidth="1"/>
    <col min="3512" max="3512" width="7.140625" style="123" customWidth="1"/>
    <col min="3513" max="3513" width="6.42578125" style="123" customWidth="1"/>
    <col min="3514" max="3514" width="5.7109375" style="123" customWidth="1"/>
    <col min="3515" max="3515" width="6.42578125" style="123" customWidth="1"/>
    <col min="3516" max="3516" width="5.85546875" style="123" customWidth="1"/>
    <col min="3517" max="3517" width="7" style="123" customWidth="1"/>
    <col min="3518" max="3518" width="6.7109375" style="123" customWidth="1"/>
    <col min="3519" max="3519" width="6.42578125" style="123" customWidth="1"/>
    <col min="3520" max="3522" width="8.140625" style="123" customWidth="1"/>
    <col min="3523" max="3529" width="10.42578125" style="123" customWidth="1"/>
    <col min="3530" max="3530" width="7" style="123" customWidth="1"/>
    <col min="3531" max="3531" width="6.85546875" style="123" customWidth="1"/>
    <col min="3532" max="3532" width="6.42578125" style="123" customWidth="1"/>
    <col min="3533" max="3533" width="6.85546875" style="123" customWidth="1"/>
    <col min="3534" max="3534" width="6.7109375" style="123" customWidth="1"/>
    <col min="3535" max="3535" width="6.42578125" style="123" customWidth="1"/>
    <col min="3536" max="3536" width="5.140625" style="123" customWidth="1"/>
    <col min="3537" max="3537" width="5.7109375" style="123" customWidth="1"/>
    <col min="3538" max="3538" width="5.42578125" style="123" customWidth="1"/>
    <col min="3539" max="3539" width="6.28515625" style="123" customWidth="1"/>
    <col min="3540" max="3540" width="5.140625" style="123" customWidth="1"/>
    <col min="3541" max="3543" width="7.42578125" style="123" customWidth="1"/>
    <col min="3544" max="3547" width="5.42578125" style="123" customWidth="1"/>
    <col min="3548" max="3548" width="7" style="123" customWidth="1"/>
    <col min="3549" max="3549" width="6.140625" style="123" customWidth="1"/>
    <col min="3550" max="3551" width="5.85546875" style="123" customWidth="1"/>
    <col min="3552" max="3553" width="6.42578125" style="123" customWidth="1"/>
    <col min="3554" max="3554" width="5.85546875" style="123" customWidth="1"/>
    <col min="3555" max="3555" width="6.85546875" style="123" customWidth="1"/>
    <col min="3556" max="3557" width="8.42578125" style="123" customWidth="1"/>
    <col min="3558" max="3558" width="50.42578125" style="123" customWidth="1"/>
    <col min="3559" max="3568" width="4.42578125" style="123" customWidth="1"/>
    <col min="3569" max="3570" width="4.28515625" style="123" customWidth="1"/>
    <col min="3571" max="3758" width="4.28515625" style="123"/>
    <col min="3759" max="3759" width="5.85546875" style="123" customWidth="1"/>
    <col min="3760" max="3760" width="11.7109375" style="123" customWidth="1"/>
    <col min="3761" max="3767" width="6.42578125" style="123" customWidth="1"/>
    <col min="3768" max="3768" width="7.140625" style="123" customWidth="1"/>
    <col min="3769" max="3769" width="6.42578125" style="123" customWidth="1"/>
    <col min="3770" max="3770" width="5.7109375" style="123" customWidth="1"/>
    <col min="3771" max="3771" width="6.42578125" style="123" customWidth="1"/>
    <col min="3772" max="3772" width="5.85546875" style="123" customWidth="1"/>
    <col min="3773" max="3773" width="7" style="123" customWidth="1"/>
    <col min="3774" max="3774" width="6.7109375" style="123" customWidth="1"/>
    <col min="3775" max="3775" width="6.42578125" style="123" customWidth="1"/>
    <col min="3776" max="3778" width="8.140625" style="123" customWidth="1"/>
    <col min="3779" max="3785" width="10.42578125" style="123" customWidth="1"/>
    <col min="3786" max="3786" width="7" style="123" customWidth="1"/>
    <col min="3787" max="3787" width="6.85546875" style="123" customWidth="1"/>
    <col min="3788" max="3788" width="6.42578125" style="123" customWidth="1"/>
    <col min="3789" max="3789" width="6.85546875" style="123" customWidth="1"/>
    <col min="3790" max="3790" width="6.7109375" style="123" customWidth="1"/>
    <col min="3791" max="3791" width="6.42578125" style="123" customWidth="1"/>
    <col min="3792" max="3792" width="5.140625" style="123" customWidth="1"/>
    <col min="3793" max="3793" width="5.7109375" style="123" customWidth="1"/>
    <col min="3794" max="3794" width="5.42578125" style="123" customWidth="1"/>
    <col min="3795" max="3795" width="6.28515625" style="123" customWidth="1"/>
    <col min="3796" max="3796" width="5.140625" style="123" customWidth="1"/>
    <col min="3797" max="3799" width="7.42578125" style="123" customWidth="1"/>
    <col min="3800" max="3803" width="5.42578125" style="123" customWidth="1"/>
    <col min="3804" max="3804" width="7" style="123" customWidth="1"/>
    <col min="3805" max="3805" width="6.140625" style="123" customWidth="1"/>
    <col min="3806" max="3807" width="5.85546875" style="123" customWidth="1"/>
    <col min="3808" max="3809" width="6.42578125" style="123" customWidth="1"/>
    <col min="3810" max="3810" width="5.85546875" style="123" customWidth="1"/>
    <col min="3811" max="3811" width="6.85546875" style="123" customWidth="1"/>
    <col min="3812" max="3813" width="8.42578125" style="123" customWidth="1"/>
    <col min="3814" max="3814" width="50.42578125" style="123" customWidth="1"/>
    <col min="3815" max="3824" width="4.42578125" style="123" customWidth="1"/>
    <col min="3825" max="3826" width="4.28515625" style="123" customWidth="1"/>
    <col min="3827" max="4014" width="4.28515625" style="123"/>
    <col min="4015" max="4015" width="5.85546875" style="123" customWidth="1"/>
    <col min="4016" max="4016" width="11.7109375" style="123" customWidth="1"/>
    <col min="4017" max="4023" width="6.42578125" style="123" customWidth="1"/>
    <col min="4024" max="4024" width="7.140625" style="123" customWidth="1"/>
    <col min="4025" max="4025" width="6.42578125" style="123" customWidth="1"/>
    <col min="4026" max="4026" width="5.7109375" style="123" customWidth="1"/>
    <col min="4027" max="4027" width="6.42578125" style="123" customWidth="1"/>
    <col min="4028" max="4028" width="5.85546875" style="123" customWidth="1"/>
    <col min="4029" max="4029" width="7" style="123" customWidth="1"/>
    <col min="4030" max="4030" width="6.7109375" style="123" customWidth="1"/>
    <col min="4031" max="4031" width="6.42578125" style="123" customWidth="1"/>
    <col min="4032" max="4034" width="8.140625" style="123" customWidth="1"/>
    <col min="4035" max="4041" width="10.42578125" style="123" customWidth="1"/>
    <col min="4042" max="4042" width="7" style="123" customWidth="1"/>
    <col min="4043" max="4043" width="6.85546875" style="123" customWidth="1"/>
    <col min="4044" max="4044" width="6.42578125" style="123" customWidth="1"/>
    <col min="4045" max="4045" width="6.85546875" style="123" customWidth="1"/>
    <col min="4046" max="4046" width="6.7109375" style="123" customWidth="1"/>
    <col min="4047" max="4047" width="6.42578125" style="123" customWidth="1"/>
    <col min="4048" max="4048" width="5.140625" style="123" customWidth="1"/>
    <col min="4049" max="4049" width="5.7109375" style="123" customWidth="1"/>
    <col min="4050" max="4050" width="5.42578125" style="123" customWidth="1"/>
    <col min="4051" max="4051" width="6.28515625" style="123" customWidth="1"/>
    <col min="4052" max="4052" width="5.140625" style="123" customWidth="1"/>
    <col min="4053" max="4055" width="7.42578125" style="123" customWidth="1"/>
    <col min="4056" max="4059" width="5.42578125" style="123" customWidth="1"/>
    <col min="4060" max="4060" width="7" style="123" customWidth="1"/>
    <col min="4061" max="4061" width="6.140625" style="123" customWidth="1"/>
    <col min="4062" max="4063" width="5.85546875" style="123" customWidth="1"/>
    <col min="4064" max="4065" width="6.42578125" style="123" customWidth="1"/>
    <col min="4066" max="4066" width="5.85546875" style="123" customWidth="1"/>
    <col min="4067" max="4067" width="6.85546875" style="123" customWidth="1"/>
    <col min="4068" max="4069" width="8.42578125" style="123" customWidth="1"/>
    <col min="4070" max="4070" width="50.42578125" style="123" customWidth="1"/>
    <col min="4071" max="4080" width="4.42578125" style="123" customWidth="1"/>
    <col min="4081" max="4082" width="4.28515625" style="123" customWidth="1"/>
    <col min="4083" max="4270" width="4.28515625" style="123"/>
    <col min="4271" max="4271" width="5.85546875" style="123" customWidth="1"/>
    <col min="4272" max="4272" width="11.7109375" style="123" customWidth="1"/>
    <col min="4273" max="4279" width="6.42578125" style="123" customWidth="1"/>
    <col min="4280" max="4280" width="7.140625" style="123" customWidth="1"/>
    <col min="4281" max="4281" width="6.42578125" style="123" customWidth="1"/>
    <col min="4282" max="4282" width="5.7109375" style="123" customWidth="1"/>
    <col min="4283" max="4283" width="6.42578125" style="123" customWidth="1"/>
    <col min="4284" max="4284" width="5.85546875" style="123" customWidth="1"/>
    <col min="4285" max="4285" width="7" style="123" customWidth="1"/>
    <col min="4286" max="4286" width="6.7109375" style="123" customWidth="1"/>
    <col min="4287" max="4287" width="6.42578125" style="123" customWidth="1"/>
    <col min="4288" max="4290" width="8.140625" style="123" customWidth="1"/>
    <col min="4291" max="4297" width="10.42578125" style="123" customWidth="1"/>
    <col min="4298" max="4298" width="7" style="123" customWidth="1"/>
    <col min="4299" max="4299" width="6.85546875" style="123" customWidth="1"/>
    <col min="4300" max="4300" width="6.42578125" style="123" customWidth="1"/>
    <col min="4301" max="4301" width="6.85546875" style="123" customWidth="1"/>
    <col min="4302" max="4302" width="6.7109375" style="123" customWidth="1"/>
    <col min="4303" max="4303" width="6.42578125" style="123" customWidth="1"/>
    <col min="4304" max="4304" width="5.140625" style="123" customWidth="1"/>
    <col min="4305" max="4305" width="5.7109375" style="123" customWidth="1"/>
    <col min="4306" max="4306" width="5.42578125" style="123" customWidth="1"/>
    <col min="4307" max="4307" width="6.28515625" style="123" customWidth="1"/>
    <col min="4308" max="4308" width="5.140625" style="123" customWidth="1"/>
    <col min="4309" max="4311" width="7.42578125" style="123" customWidth="1"/>
    <col min="4312" max="4315" width="5.42578125" style="123" customWidth="1"/>
    <col min="4316" max="4316" width="7" style="123" customWidth="1"/>
    <col min="4317" max="4317" width="6.140625" style="123" customWidth="1"/>
    <col min="4318" max="4319" width="5.85546875" style="123" customWidth="1"/>
    <col min="4320" max="4321" width="6.42578125" style="123" customWidth="1"/>
    <col min="4322" max="4322" width="5.85546875" style="123" customWidth="1"/>
    <col min="4323" max="4323" width="6.85546875" style="123" customWidth="1"/>
    <col min="4324" max="4325" width="8.42578125" style="123" customWidth="1"/>
    <col min="4326" max="4326" width="50.42578125" style="123" customWidth="1"/>
    <col min="4327" max="4336" width="4.42578125" style="123" customWidth="1"/>
    <col min="4337" max="4338" width="4.28515625" style="123" customWidth="1"/>
    <col min="4339" max="4526" width="4.28515625" style="123"/>
    <col min="4527" max="4527" width="5.85546875" style="123" customWidth="1"/>
    <col min="4528" max="4528" width="11.7109375" style="123" customWidth="1"/>
    <col min="4529" max="4535" width="6.42578125" style="123" customWidth="1"/>
    <col min="4536" max="4536" width="7.140625" style="123" customWidth="1"/>
    <col min="4537" max="4537" width="6.42578125" style="123" customWidth="1"/>
    <col min="4538" max="4538" width="5.7109375" style="123" customWidth="1"/>
    <col min="4539" max="4539" width="6.42578125" style="123" customWidth="1"/>
    <col min="4540" max="4540" width="5.85546875" style="123" customWidth="1"/>
    <col min="4541" max="4541" width="7" style="123" customWidth="1"/>
    <col min="4542" max="4542" width="6.7109375" style="123" customWidth="1"/>
    <col min="4543" max="4543" width="6.42578125" style="123" customWidth="1"/>
    <col min="4544" max="4546" width="8.140625" style="123" customWidth="1"/>
    <col min="4547" max="4553" width="10.42578125" style="123" customWidth="1"/>
    <col min="4554" max="4554" width="7" style="123" customWidth="1"/>
    <col min="4555" max="4555" width="6.85546875" style="123" customWidth="1"/>
    <col min="4556" max="4556" width="6.42578125" style="123" customWidth="1"/>
    <col min="4557" max="4557" width="6.85546875" style="123" customWidth="1"/>
    <col min="4558" max="4558" width="6.7109375" style="123" customWidth="1"/>
    <col min="4559" max="4559" width="6.42578125" style="123" customWidth="1"/>
    <col min="4560" max="4560" width="5.140625" style="123" customWidth="1"/>
    <col min="4561" max="4561" width="5.7109375" style="123" customWidth="1"/>
    <col min="4562" max="4562" width="5.42578125" style="123" customWidth="1"/>
    <col min="4563" max="4563" width="6.28515625" style="123" customWidth="1"/>
    <col min="4564" max="4564" width="5.140625" style="123" customWidth="1"/>
    <col min="4565" max="4567" width="7.42578125" style="123" customWidth="1"/>
    <col min="4568" max="4571" width="5.42578125" style="123" customWidth="1"/>
    <col min="4572" max="4572" width="7" style="123" customWidth="1"/>
    <col min="4573" max="4573" width="6.140625" style="123" customWidth="1"/>
    <col min="4574" max="4575" width="5.85546875" style="123" customWidth="1"/>
    <col min="4576" max="4577" width="6.42578125" style="123" customWidth="1"/>
    <col min="4578" max="4578" width="5.85546875" style="123" customWidth="1"/>
    <col min="4579" max="4579" width="6.85546875" style="123" customWidth="1"/>
    <col min="4580" max="4581" width="8.42578125" style="123" customWidth="1"/>
    <col min="4582" max="4582" width="50.42578125" style="123" customWidth="1"/>
    <col min="4583" max="4592" width="4.42578125" style="123" customWidth="1"/>
    <col min="4593" max="4594" width="4.28515625" style="123" customWidth="1"/>
    <col min="4595" max="4782" width="4.28515625" style="123"/>
    <col min="4783" max="4783" width="5.85546875" style="123" customWidth="1"/>
    <col min="4784" max="4784" width="11.7109375" style="123" customWidth="1"/>
    <col min="4785" max="4791" width="6.42578125" style="123" customWidth="1"/>
    <col min="4792" max="4792" width="7.140625" style="123" customWidth="1"/>
    <col min="4793" max="4793" width="6.42578125" style="123" customWidth="1"/>
    <col min="4794" max="4794" width="5.7109375" style="123" customWidth="1"/>
    <col min="4795" max="4795" width="6.42578125" style="123" customWidth="1"/>
    <col min="4796" max="4796" width="5.85546875" style="123" customWidth="1"/>
    <col min="4797" max="4797" width="7" style="123" customWidth="1"/>
    <col min="4798" max="4798" width="6.7109375" style="123" customWidth="1"/>
    <col min="4799" max="4799" width="6.42578125" style="123" customWidth="1"/>
    <col min="4800" max="4802" width="8.140625" style="123" customWidth="1"/>
    <col min="4803" max="4809" width="10.42578125" style="123" customWidth="1"/>
    <col min="4810" max="4810" width="7" style="123" customWidth="1"/>
    <col min="4811" max="4811" width="6.85546875" style="123" customWidth="1"/>
    <col min="4812" max="4812" width="6.42578125" style="123" customWidth="1"/>
    <col min="4813" max="4813" width="6.85546875" style="123" customWidth="1"/>
    <col min="4814" max="4814" width="6.7109375" style="123" customWidth="1"/>
    <col min="4815" max="4815" width="6.42578125" style="123" customWidth="1"/>
    <col min="4816" max="4816" width="5.140625" style="123" customWidth="1"/>
    <col min="4817" max="4817" width="5.7109375" style="123" customWidth="1"/>
    <col min="4818" max="4818" width="5.42578125" style="123" customWidth="1"/>
    <col min="4819" max="4819" width="6.28515625" style="123" customWidth="1"/>
    <col min="4820" max="4820" width="5.140625" style="123" customWidth="1"/>
    <col min="4821" max="4823" width="7.42578125" style="123" customWidth="1"/>
    <col min="4824" max="4827" width="5.42578125" style="123" customWidth="1"/>
    <col min="4828" max="4828" width="7" style="123" customWidth="1"/>
    <col min="4829" max="4829" width="6.140625" style="123" customWidth="1"/>
    <col min="4830" max="4831" width="5.85546875" style="123" customWidth="1"/>
    <col min="4832" max="4833" width="6.42578125" style="123" customWidth="1"/>
    <col min="4834" max="4834" width="5.85546875" style="123" customWidth="1"/>
    <col min="4835" max="4835" width="6.85546875" style="123" customWidth="1"/>
    <col min="4836" max="4837" width="8.42578125" style="123" customWidth="1"/>
    <col min="4838" max="4838" width="50.42578125" style="123" customWidth="1"/>
    <col min="4839" max="4848" width="4.42578125" style="123" customWidth="1"/>
    <col min="4849" max="4850" width="4.28515625" style="123" customWidth="1"/>
    <col min="4851" max="5038" width="4.28515625" style="123"/>
    <col min="5039" max="5039" width="5.85546875" style="123" customWidth="1"/>
    <col min="5040" max="5040" width="11.7109375" style="123" customWidth="1"/>
    <col min="5041" max="5047" width="6.42578125" style="123" customWidth="1"/>
    <col min="5048" max="5048" width="7.140625" style="123" customWidth="1"/>
    <col min="5049" max="5049" width="6.42578125" style="123" customWidth="1"/>
    <col min="5050" max="5050" width="5.7109375" style="123" customWidth="1"/>
    <col min="5051" max="5051" width="6.42578125" style="123" customWidth="1"/>
    <col min="5052" max="5052" width="5.85546875" style="123" customWidth="1"/>
    <col min="5053" max="5053" width="7" style="123" customWidth="1"/>
    <col min="5054" max="5054" width="6.7109375" style="123" customWidth="1"/>
    <col min="5055" max="5055" width="6.42578125" style="123" customWidth="1"/>
    <col min="5056" max="5058" width="8.140625" style="123" customWidth="1"/>
    <col min="5059" max="5065" width="10.42578125" style="123" customWidth="1"/>
    <col min="5066" max="5066" width="7" style="123" customWidth="1"/>
    <col min="5067" max="5067" width="6.85546875" style="123" customWidth="1"/>
    <col min="5068" max="5068" width="6.42578125" style="123" customWidth="1"/>
    <col min="5069" max="5069" width="6.85546875" style="123" customWidth="1"/>
    <col min="5070" max="5070" width="6.7109375" style="123" customWidth="1"/>
    <col min="5071" max="5071" width="6.42578125" style="123" customWidth="1"/>
    <col min="5072" max="5072" width="5.140625" style="123" customWidth="1"/>
    <col min="5073" max="5073" width="5.7109375" style="123" customWidth="1"/>
    <col min="5074" max="5074" width="5.42578125" style="123" customWidth="1"/>
    <col min="5075" max="5075" width="6.28515625" style="123" customWidth="1"/>
    <col min="5076" max="5076" width="5.140625" style="123" customWidth="1"/>
    <col min="5077" max="5079" width="7.42578125" style="123" customWidth="1"/>
    <col min="5080" max="5083" width="5.42578125" style="123" customWidth="1"/>
    <col min="5084" max="5084" width="7" style="123" customWidth="1"/>
    <col min="5085" max="5085" width="6.140625" style="123" customWidth="1"/>
    <col min="5086" max="5087" width="5.85546875" style="123" customWidth="1"/>
    <col min="5088" max="5089" width="6.42578125" style="123" customWidth="1"/>
    <col min="5090" max="5090" width="5.85546875" style="123" customWidth="1"/>
    <col min="5091" max="5091" width="6.85546875" style="123" customWidth="1"/>
    <col min="5092" max="5093" width="8.42578125" style="123" customWidth="1"/>
    <col min="5094" max="5094" width="50.42578125" style="123" customWidth="1"/>
    <col min="5095" max="5104" width="4.42578125" style="123" customWidth="1"/>
    <col min="5105" max="5106" width="4.28515625" style="123" customWidth="1"/>
    <col min="5107" max="5294" width="4.28515625" style="123"/>
    <col min="5295" max="5295" width="5.85546875" style="123" customWidth="1"/>
    <col min="5296" max="5296" width="11.7109375" style="123" customWidth="1"/>
    <col min="5297" max="5303" width="6.42578125" style="123" customWidth="1"/>
    <col min="5304" max="5304" width="7.140625" style="123" customWidth="1"/>
    <col min="5305" max="5305" width="6.42578125" style="123" customWidth="1"/>
    <col min="5306" max="5306" width="5.7109375" style="123" customWidth="1"/>
    <col min="5307" max="5307" width="6.42578125" style="123" customWidth="1"/>
    <col min="5308" max="5308" width="5.85546875" style="123" customWidth="1"/>
    <col min="5309" max="5309" width="7" style="123" customWidth="1"/>
    <col min="5310" max="5310" width="6.7109375" style="123" customWidth="1"/>
    <col min="5311" max="5311" width="6.42578125" style="123" customWidth="1"/>
    <col min="5312" max="5314" width="8.140625" style="123" customWidth="1"/>
    <col min="5315" max="5321" width="10.42578125" style="123" customWidth="1"/>
    <col min="5322" max="5322" width="7" style="123" customWidth="1"/>
    <col min="5323" max="5323" width="6.85546875" style="123" customWidth="1"/>
    <col min="5324" max="5324" width="6.42578125" style="123" customWidth="1"/>
    <col min="5325" max="5325" width="6.85546875" style="123" customWidth="1"/>
    <col min="5326" max="5326" width="6.7109375" style="123" customWidth="1"/>
    <col min="5327" max="5327" width="6.42578125" style="123" customWidth="1"/>
    <col min="5328" max="5328" width="5.140625" style="123" customWidth="1"/>
    <col min="5329" max="5329" width="5.7109375" style="123" customWidth="1"/>
    <col min="5330" max="5330" width="5.42578125" style="123" customWidth="1"/>
    <col min="5331" max="5331" width="6.28515625" style="123" customWidth="1"/>
    <col min="5332" max="5332" width="5.140625" style="123" customWidth="1"/>
    <col min="5333" max="5335" width="7.42578125" style="123" customWidth="1"/>
    <col min="5336" max="5339" width="5.42578125" style="123" customWidth="1"/>
    <col min="5340" max="5340" width="7" style="123" customWidth="1"/>
    <col min="5341" max="5341" width="6.140625" style="123" customWidth="1"/>
    <col min="5342" max="5343" width="5.85546875" style="123" customWidth="1"/>
    <col min="5344" max="5345" width="6.42578125" style="123" customWidth="1"/>
    <col min="5346" max="5346" width="5.85546875" style="123" customWidth="1"/>
    <col min="5347" max="5347" width="6.85546875" style="123" customWidth="1"/>
    <col min="5348" max="5349" width="8.42578125" style="123" customWidth="1"/>
    <col min="5350" max="5350" width="50.42578125" style="123" customWidth="1"/>
    <col min="5351" max="5360" width="4.42578125" style="123" customWidth="1"/>
    <col min="5361" max="5362" width="4.28515625" style="123" customWidth="1"/>
    <col min="5363" max="5550" width="4.28515625" style="123"/>
    <col min="5551" max="5551" width="5.85546875" style="123" customWidth="1"/>
    <col min="5552" max="5552" width="11.7109375" style="123" customWidth="1"/>
    <col min="5553" max="5559" width="6.42578125" style="123" customWidth="1"/>
    <col min="5560" max="5560" width="7.140625" style="123" customWidth="1"/>
    <col min="5561" max="5561" width="6.42578125" style="123" customWidth="1"/>
    <col min="5562" max="5562" width="5.7109375" style="123" customWidth="1"/>
    <col min="5563" max="5563" width="6.42578125" style="123" customWidth="1"/>
    <col min="5564" max="5564" width="5.85546875" style="123" customWidth="1"/>
    <col min="5565" max="5565" width="7" style="123" customWidth="1"/>
    <col min="5566" max="5566" width="6.7109375" style="123" customWidth="1"/>
    <col min="5567" max="5567" width="6.42578125" style="123" customWidth="1"/>
    <col min="5568" max="5570" width="8.140625" style="123" customWidth="1"/>
    <col min="5571" max="5577" width="10.42578125" style="123" customWidth="1"/>
    <col min="5578" max="5578" width="7" style="123" customWidth="1"/>
    <col min="5579" max="5579" width="6.85546875" style="123" customWidth="1"/>
    <col min="5580" max="5580" width="6.42578125" style="123" customWidth="1"/>
    <col min="5581" max="5581" width="6.85546875" style="123" customWidth="1"/>
    <col min="5582" max="5582" width="6.7109375" style="123" customWidth="1"/>
    <col min="5583" max="5583" width="6.42578125" style="123" customWidth="1"/>
    <col min="5584" max="5584" width="5.140625" style="123" customWidth="1"/>
    <col min="5585" max="5585" width="5.7109375" style="123" customWidth="1"/>
    <col min="5586" max="5586" width="5.42578125" style="123" customWidth="1"/>
    <col min="5587" max="5587" width="6.28515625" style="123" customWidth="1"/>
    <col min="5588" max="5588" width="5.140625" style="123" customWidth="1"/>
    <col min="5589" max="5591" width="7.42578125" style="123" customWidth="1"/>
    <col min="5592" max="5595" width="5.42578125" style="123" customWidth="1"/>
    <col min="5596" max="5596" width="7" style="123" customWidth="1"/>
    <col min="5597" max="5597" width="6.140625" style="123" customWidth="1"/>
    <col min="5598" max="5599" width="5.85546875" style="123" customWidth="1"/>
    <col min="5600" max="5601" width="6.42578125" style="123" customWidth="1"/>
    <col min="5602" max="5602" width="5.85546875" style="123" customWidth="1"/>
    <col min="5603" max="5603" width="6.85546875" style="123" customWidth="1"/>
    <col min="5604" max="5605" width="8.42578125" style="123" customWidth="1"/>
    <col min="5606" max="5606" width="50.42578125" style="123" customWidth="1"/>
    <col min="5607" max="5616" width="4.42578125" style="123" customWidth="1"/>
    <col min="5617" max="5618" width="4.28515625" style="123" customWidth="1"/>
    <col min="5619" max="5806" width="4.28515625" style="123"/>
    <col min="5807" max="5807" width="5.85546875" style="123" customWidth="1"/>
    <col min="5808" max="5808" width="11.7109375" style="123" customWidth="1"/>
    <col min="5809" max="5815" width="6.42578125" style="123" customWidth="1"/>
    <col min="5816" max="5816" width="7.140625" style="123" customWidth="1"/>
    <col min="5817" max="5817" width="6.42578125" style="123" customWidth="1"/>
    <col min="5818" max="5818" width="5.7109375" style="123" customWidth="1"/>
    <col min="5819" max="5819" width="6.42578125" style="123" customWidth="1"/>
    <col min="5820" max="5820" width="5.85546875" style="123" customWidth="1"/>
    <col min="5821" max="5821" width="7" style="123" customWidth="1"/>
    <col min="5822" max="5822" width="6.7109375" style="123" customWidth="1"/>
    <col min="5823" max="5823" width="6.42578125" style="123" customWidth="1"/>
    <col min="5824" max="5826" width="8.140625" style="123" customWidth="1"/>
    <col min="5827" max="5833" width="10.42578125" style="123" customWidth="1"/>
    <col min="5834" max="5834" width="7" style="123" customWidth="1"/>
    <col min="5835" max="5835" width="6.85546875" style="123" customWidth="1"/>
    <col min="5836" max="5836" width="6.42578125" style="123" customWidth="1"/>
    <col min="5837" max="5837" width="6.85546875" style="123" customWidth="1"/>
    <col min="5838" max="5838" width="6.7109375" style="123" customWidth="1"/>
    <col min="5839" max="5839" width="6.42578125" style="123" customWidth="1"/>
    <col min="5840" max="5840" width="5.140625" style="123" customWidth="1"/>
    <col min="5841" max="5841" width="5.7109375" style="123" customWidth="1"/>
    <col min="5842" max="5842" width="5.42578125" style="123" customWidth="1"/>
    <col min="5843" max="5843" width="6.28515625" style="123" customWidth="1"/>
    <col min="5844" max="5844" width="5.140625" style="123" customWidth="1"/>
    <col min="5845" max="5847" width="7.42578125" style="123" customWidth="1"/>
    <col min="5848" max="5851" width="5.42578125" style="123" customWidth="1"/>
    <col min="5852" max="5852" width="7" style="123" customWidth="1"/>
    <col min="5853" max="5853" width="6.140625" style="123" customWidth="1"/>
    <col min="5854" max="5855" width="5.85546875" style="123" customWidth="1"/>
    <col min="5856" max="5857" width="6.42578125" style="123" customWidth="1"/>
    <col min="5858" max="5858" width="5.85546875" style="123" customWidth="1"/>
    <col min="5859" max="5859" width="6.85546875" style="123" customWidth="1"/>
    <col min="5860" max="5861" width="8.42578125" style="123" customWidth="1"/>
    <col min="5862" max="5862" width="50.42578125" style="123" customWidth="1"/>
    <col min="5863" max="5872" width="4.42578125" style="123" customWidth="1"/>
    <col min="5873" max="5874" width="4.28515625" style="123" customWidth="1"/>
    <col min="5875" max="6062" width="4.28515625" style="123"/>
    <col min="6063" max="6063" width="5.85546875" style="123" customWidth="1"/>
    <col min="6064" max="6064" width="11.7109375" style="123" customWidth="1"/>
    <col min="6065" max="6071" width="6.42578125" style="123" customWidth="1"/>
    <col min="6072" max="6072" width="7.140625" style="123" customWidth="1"/>
    <col min="6073" max="6073" width="6.42578125" style="123" customWidth="1"/>
    <col min="6074" max="6074" width="5.7109375" style="123" customWidth="1"/>
    <col min="6075" max="6075" width="6.42578125" style="123" customWidth="1"/>
    <col min="6076" max="6076" width="5.85546875" style="123" customWidth="1"/>
    <col min="6077" max="6077" width="7" style="123" customWidth="1"/>
    <col min="6078" max="6078" width="6.7109375" style="123" customWidth="1"/>
    <col min="6079" max="6079" width="6.42578125" style="123" customWidth="1"/>
    <col min="6080" max="6082" width="8.140625" style="123" customWidth="1"/>
    <col min="6083" max="6089" width="10.42578125" style="123" customWidth="1"/>
    <col min="6090" max="6090" width="7" style="123" customWidth="1"/>
    <col min="6091" max="6091" width="6.85546875" style="123" customWidth="1"/>
    <col min="6092" max="6092" width="6.42578125" style="123" customWidth="1"/>
    <col min="6093" max="6093" width="6.85546875" style="123" customWidth="1"/>
    <col min="6094" max="6094" width="6.7109375" style="123" customWidth="1"/>
    <col min="6095" max="6095" width="6.42578125" style="123" customWidth="1"/>
    <col min="6096" max="6096" width="5.140625" style="123" customWidth="1"/>
    <col min="6097" max="6097" width="5.7109375" style="123" customWidth="1"/>
    <col min="6098" max="6098" width="5.42578125" style="123" customWidth="1"/>
    <col min="6099" max="6099" width="6.28515625" style="123" customWidth="1"/>
    <col min="6100" max="6100" width="5.140625" style="123" customWidth="1"/>
    <col min="6101" max="6103" width="7.42578125" style="123" customWidth="1"/>
    <col min="6104" max="6107" width="5.42578125" style="123" customWidth="1"/>
    <col min="6108" max="6108" width="7" style="123" customWidth="1"/>
    <col min="6109" max="6109" width="6.140625" style="123" customWidth="1"/>
    <col min="6110" max="6111" width="5.85546875" style="123" customWidth="1"/>
    <col min="6112" max="6113" width="6.42578125" style="123" customWidth="1"/>
    <col min="6114" max="6114" width="5.85546875" style="123" customWidth="1"/>
    <col min="6115" max="6115" width="6.85546875" style="123" customWidth="1"/>
    <col min="6116" max="6117" width="8.42578125" style="123" customWidth="1"/>
    <col min="6118" max="6118" width="50.42578125" style="123" customWidth="1"/>
    <col min="6119" max="6128" width="4.42578125" style="123" customWidth="1"/>
    <col min="6129" max="6130" width="4.28515625" style="123" customWidth="1"/>
    <col min="6131" max="6318" width="4.28515625" style="123"/>
    <col min="6319" max="6319" width="5.85546875" style="123" customWidth="1"/>
    <col min="6320" max="6320" width="11.7109375" style="123" customWidth="1"/>
    <col min="6321" max="6327" width="6.42578125" style="123" customWidth="1"/>
    <col min="6328" max="6328" width="7.140625" style="123" customWidth="1"/>
    <col min="6329" max="6329" width="6.42578125" style="123" customWidth="1"/>
    <col min="6330" max="6330" width="5.7109375" style="123" customWidth="1"/>
    <col min="6331" max="6331" width="6.42578125" style="123" customWidth="1"/>
    <col min="6332" max="6332" width="5.85546875" style="123" customWidth="1"/>
    <col min="6333" max="6333" width="7" style="123" customWidth="1"/>
    <col min="6334" max="6334" width="6.7109375" style="123" customWidth="1"/>
    <col min="6335" max="6335" width="6.42578125" style="123" customWidth="1"/>
    <col min="6336" max="6338" width="8.140625" style="123" customWidth="1"/>
    <col min="6339" max="6345" width="10.42578125" style="123" customWidth="1"/>
    <col min="6346" max="6346" width="7" style="123" customWidth="1"/>
    <col min="6347" max="6347" width="6.85546875" style="123" customWidth="1"/>
    <col min="6348" max="6348" width="6.42578125" style="123" customWidth="1"/>
    <col min="6349" max="6349" width="6.85546875" style="123" customWidth="1"/>
    <col min="6350" max="6350" width="6.7109375" style="123" customWidth="1"/>
    <col min="6351" max="6351" width="6.42578125" style="123" customWidth="1"/>
    <col min="6352" max="6352" width="5.140625" style="123" customWidth="1"/>
    <col min="6353" max="6353" width="5.7109375" style="123" customWidth="1"/>
    <col min="6354" max="6354" width="5.42578125" style="123" customWidth="1"/>
    <col min="6355" max="6355" width="6.28515625" style="123" customWidth="1"/>
    <col min="6356" max="6356" width="5.140625" style="123" customWidth="1"/>
    <col min="6357" max="6359" width="7.42578125" style="123" customWidth="1"/>
    <col min="6360" max="6363" width="5.42578125" style="123" customWidth="1"/>
    <col min="6364" max="6364" width="7" style="123" customWidth="1"/>
    <col min="6365" max="6365" width="6.140625" style="123" customWidth="1"/>
    <col min="6366" max="6367" width="5.85546875" style="123" customWidth="1"/>
    <col min="6368" max="6369" width="6.42578125" style="123" customWidth="1"/>
    <col min="6370" max="6370" width="5.85546875" style="123" customWidth="1"/>
    <col min="6371" max="6371" width="6.85546875" style="123" customWidth="1"/>
    <col min="6372" max="6373" width="8.42578125" style="123" customWidth="1"/>
    <col min="6374" max="6374" width="50.42578125" style="123" customWidth="1"/>
    <col min="6375" max="6384" width="4.42578125" style="123" customWidth="1"/>
    <col min="6385" max="6386" width="4.28515625" style="123" customWidth="1"/>
    <col min="6387" max="6574" width="4.28515625" style="123"/>
    <col min="6575" max="6575" width="5.85546875" style="123" customWidth="1"/>
    <col min="6576" max="6576" width="11.7109375" style="123" customWidth="1"/>
    <col min="6577" max="6583" width="6.42578125" style="123" customWidth="1"/>
    <col min="6584" max="6584" width="7.140625" style="123" customWidth="1"/>
    <col min="6585" max="6585" width="6.42578125" style="123" customWidth="1"/>
    <col min="6586" max="6586" width="5.7109375" style="123" customWidth="1"/>
    <col min="6587" max="6587" width="6.42578125" style="123" customWidth="1"/>
    <col min="6588" max="6588" width="5.85546875" style="123" customWidth="1"/>
    <col min="6589" max="6589" width="7" style="123" customWidth="1"/>
    <col min="6590" max="6590" width="6.7109375" style="123" customWidth="1"/>
    <col min="6591" max="6591" width="6.42578125" style="123" customWidth="1"/>
    <col min="6592" max="6594" width="8.140625" style="123" customWidth="1"/>
    <col min="6595" max="6601" width="10.42578125" style="123" customWidth="1"/>
    <col min="6602" max="6602" width="7" style="123" customWidth="1"/>
    <col min="6603" max="6603" width="6.85546875" style="123" customWidth="1"/>
    <col min="6604" max="6604" width="6.42578125" style="123" customWidth="1"/>
    <col min="6605" max="6605" width="6.85546875" style="123" customWidth="1"/>
    <col min="6606" max="6606" width="6.7109375" style="123" customWidth="1"/>
    <col min="6607" max="6607" width="6.42578125" style="123" customWidth="1"/>
    <col min="6608" max="6608" width="5.140625" style="123" customWidth="1"/>
    <col min="6609" max="6609" width="5.7109375" style="123" customWidth="1"/>
    <col min="6610" max="6610" width="5.42578125" style="123" customWidth="1"/>
    <col min="6611" max="6611" width="6.28515625" style="123" customWidth="1"/>
    <col min="6612" max="6612" width="5.140625" style="123" customWidth="1"/>
    <col min="6613" max="6615" width="7.42578125" style="123" customWidth="1"/>
    <col min="6616" max="6619" width="5.42578125" style="123" customWidth="1"/>
    <col min="6620" max="6620" width="7" style="123" customWidth="1"/>
    <col min="6621" max="6621" width="6.140625" style="123" customWidth="1"/>
    <col min="6622" max="6623" width="5.85546875" style="123" customWidth="1"/>
    <col min="6624" max="6625" width="6.42578125" style="123" customWidth="1"/>
    <col min="6626" max="6626" width="5.85546875" style="123" customWidth="1"/>
    <col min="6627" max="6627" width="6.85546875" style="123" customWidth="1"/>
    <col min="6628" max="6629" width="8.42578125" style="123" customWidth="1"/>
    <col min="6630" max="6630" width="50.42578125" style="123" customWidth="1"/>
    <col min="6631" max="6640" width="4.42578125" style="123" customWidth="1"/>
    <col min="6641" max="6642" width="4.28515625" style="123" customWidth="1"/>
    <col min="6643" max="6830" width="4.28515625" style="123"/>
    <col min="6831" max="6831" width="5.85546875" style="123" customWidth="1"/>
    <col min="6832" max="6832" width="11.7109375" style="123" customWidth="1"/>
    <col min="6833" max="6839" width="6.42578125" style="123" customWidth="1"/>
    <col min="6840" max="6840" width="7.140625" style="123" customWidth="1"/>
    <col min="6841" max="6841" width="6.42578125" style="123" customWidth="1"/>
    <col min="6842" max="6842" width="5.7109375" style="123" customWidth="1"/>
    <col min="6843" max="6843" width="6.42578125" style="123" customWidth="1"/>
    <col min="6844" max="6844" width="5.85546875" style="123" customWidth="1"/>
    <col min="6845" max="6845" width="7" style="123" customWidth="1"/>
    <col min="6846" max="6846" width="6.7109375" style="123" customWidth="1"/>
    <col min="6847" max="6847" width="6.42578125" style="123" customWidth="1"/>
    <col min="6848" max="6850" width="8.140625" style="123" customWidth="1"/>
    <col min="6851" max="6857" width="10.42578125" style="123" customWidth="1"/>
    <col min="6858" max="6858" width="7" style="123" customWidth="1"/>
    <col min="6859" max="6859" width="6.85546875" style="123" customWidth="1"/>
    <col min="6860" max="6860" width="6.42578125" style="123" customWidth="1"/>
    <col min="6861" max="6861" width="6.85546875" style="123" customWidth="1"/>
    <col min="6862" max="6862" width="6.7109375" style="123" customWidth="1"/>
    <col min="6863" max="6863" width="6.42578125" style="123" customWidth="1"/>
    <col min="6864" max="6864" width="5.140625" style="123" customWidth="1"/>
    <col min="6865" max="6865" width="5.7109375" style="123" customWidth="1"/>
    <col min="6866" max="6866" width="5.42578125" style="123" customWidth="1"/>
    <col min="6867" max="6867" width="6.28515625" style="123" customWidth="1"/>
    <col min="6868" max="6868" width="5.140625" style="123" customWidth="1"/>
    <col min="6869" max="6871" width="7.42578125" style="123" customWidth="1"/>
    <col min="6872" max="6875" width="5.42578125" style="123" customWidth="1"/>
    <col min="6876" max="6876" width="7" style="123" customWidth="1"/>
    <col min="6877" max="6877" width="6.140625" style="123" customWidth="1"/>
    <col min="6878" max="6879" width="5.85546875" style="123" customWidth="1"/>
    <col min="6880" max="6881" width="6.42578125" style="123" customWidth="1"/>
    <col min="6882" max="6882" width="5.85546875" style="123" customWidth="1"/>
    <col min="6883" max="6883" width="6.85546875" style="123" customWidth="1"/>
    <col min="6884" max="6885" width="8.42578125" style="123" customWidth="1"/>
    <col min="6886" max="6886" width="50.42578125" style="123" customWidth="1"/>
    <col min="6887" max="6896" width="4.42578125" style="123" customWidth="1"/>
    <col min="6897" max="6898" width="4.28515625" style="123" customWidth="1"/>
    <col min="6899" max="7086" width="4.28515625" style="123"/>
    <col min="7087" max="7087" width="5.85546875" style="123" customWidth="1"/>
    <col min="7088" max="7088" width="11.7109375" style="123" customWidth="1"/>
    <col min="7089" max="7095" width="6.42578125" style="123" customWidth="1"/>
    <col min="7096" max="7096" width="7.140625" style="123" customWidth="1"/>
    <col min="7097" max="7097" width="6.42578125" style="123" customWidth="1"/>
    <col min="7098" max="7098" width="5.7109375" style="123" customWidth="1"/>
    <col min="7099" max="7099" width="6.42578125" style="123" customWidth="1"/>
    <col min="7100" max="7100" width="5.85546875" style="123" customWidth="1"/>
    <col min="7101" max="7101" width="7" style="123" customWidth="1"/>
    <col min="7102" max="7102" width="6.7109375" style="123" customWidth="1"/>
    <col min="7103" max="7103" width="6.42578125" style="123" customWidth="1"/>
    <col min="7104" max="7106" width="8.140625" style="123" customWidth="1"/>
    <col min="7107" max="7113" width="10.42578125" style="123" customWidth="1"/>
    <col min="7114" max="7114" width="7" style="123" customWidth="1"/>
    <col min="7115" max="7115" width="6.85546875" style="123" customWidth="1"/>
    <col min="7116" max="7116" width="6.42578125" style="123" customWidth="1"/>
    <col min="7117" max="7117" width="6.85546875" style="123" customWidth="1"/>
    <col min="7118" max="7118" width="6.7109375" style="123" customWidth="1"/>
    <col min="7119" max="7119" width="6.42578125" style="123" customWidth="1"/>
    <col min="7120" max="7120" width="5.140625" style="123" customWidth="1"/>
    <col min="7121" max="7121" width="5.7109375" style="123" customWidth="1"/>
    <col min="7122" max="7122" width="5.42578125" style="123" customWidth="1"/>
    <col min="7123" max="7123" width="6.28515625" style="123" customWidth="1"/>
    <col min="7124" max="7124" width="5.140625" style="123" customWidth="1"/>
    <col min="7125" max="7127" width="7.42578125" style="123" customWidth="1"/>
    <col min="7128" max="7131" width="5.42578125" style="123" customWidth="1"/>
    <col min="7132" max="7132" width="7" style="123" customWidth="1"/>
    <col min="7133" max="7133" width="6.140625" style="123" customWidth="1"/>
    <col min="7134" max="7135" width="5.85546875" style="123" customWidth="1"/>
    <col min="7136" max="7137" width="6.42578125" style="123" customWidth="1"/>
    <col min="7138" max="7138" width="5.85546875" style="123" customWidth="1"/>
    <col min="7139" max="7139" width="6.85546875" style="123" customWidth="1"/>
    <col min="7140" max="7141" width="8.42578125" style="123" customWidth="1"/>
    <col min="7142" max="7142" width="50.42578125" style="123" customWidth="1"/>
    <col min="7143" max="7152" width="4.42578125" style="123" customWidth="1"/>
    <col min="7153" max="7154" width="4.28515625" style="123" customWidth="1"/>
    <col min="7155" max="7342" width="4.28515625" style="123"/>
    <col min="7343" max="7343" width="5.85546875" style="123" customWidth="1"/>
    <col min="7344" max="7344" width="11.7109375" style="123" customWidth="1"/>
    <col min="7345" max="7351" width="6.42578125" style="123" customWidth="1"/>
    <col min="7352" max="7352" width="7.140625" style="123" customWidth="1"/>
    <col min="7353" max="7353" width="6.42578125" style="123" customWidth="1"/>
    <col min="7354" max="7354" width="5.7109375" style="123" customWidth="1"/>
    <col min="7355" max="7355" width="6.42578125" style="123" customWidth="1"/>
    <col min="7356" max="7356" width="5.85546875" style="123" customWidth="1"/>
    <col min="7357" max="7357" width="7" style="123" customWidth="1"/>
    <col min="7358" max="7358" width="6.7109375" style="123" customWidth="1"/>
    <col min="7359" max="7359" width="6.42578125" style="123" customWidth="1"/>
    <col min="7360" max="7362" width="8.140625" style="123" customWidth="1"/>
    <col min="7363" max="7369" width="10.42578125" style="123" customWidth="1"/>
    <col min="7370" max="7370" width="7" style="123" customWidth="1"/>
    <col min="7371" max="7371" width="6.85546875" style="123" customWidth="1"/>
    <col min="7372" max="7372" width="6.42578125" style="123" customWidth="1"/>
    <col min="7373" max="7373" width="6.85546875" style="123" customWidth="1"/>
    <col min="7374" max="7374" width="6.7109375" style="123" customWidth="1"/>
    <col min="7375" max="7375" width="6.42578125" style="123" customWidth="1"/>
    <col min="7376" max="7376" width="5.140625" style="123" customWidth="1"/>
    <col min="7377" max="7377" width="5.7109375" style="123" customWidth="1"/>
    <col min="7378" max="7378" width="5.42578125" style="123" customWidth="1"/>
    <col min="7379" max="7379" width="6.28515625" style="123" customWidth="1"/>
    <col min="7380" max="7380" width="5.140625" style="123" customWidth="1"/>
    <col min="7381" max="7383" width="7.42578125" style="123" customWidth="1"/>
    <col min="7384" max="7387" width="5.42578125" style="123" customWidth="1"/>
    <col min="7388" max="7388" width="7" style="123" customWidth="1"/>
    <col min="7389" max="7389" width="6.140625" style="123" customWidth="1"/>
    <col min="7390" max="7391" width="5.85546875" style="123" customWidth="1"/>
    <col min="7392" max="7393" width="6.42578125" style="123" customWidth="1"/>
    <col min="7394" max="7394" width="5.85546875" style="123" customWidth="1"/>
    <col min="7395" max="7395" width="6.85546875" style="123" customWidth="1"/>
    <col min="7396" max="7397" width="8.42578125" style="123" customWidth="1"/>
    <col min="7398" max="7398" width="50.42578125" style="123" customWidth="1"/>
    <col min="7399" max="7408" width="4.42578125" style="123" customWidth="1"/>
    <col min="7409" max="7410" width="4.28515625" style="123" customWidth="1"/>
    <col min="7411" max="7598" width="4.28515625" style="123"/>
    <col min="7599" max="7599" width="5.85546875" style="123" customWidth="1"/>
    <col min="7600" max="7600" width="11.7109375" style="123" customWidth="1"/>
    <col min="7601" max="7607" width="6.42578125" style="123" customWidth="1"/>
    <col min="7608" max="7608" width="7.140625" style="123" customWidth="1"/>
    <col min="7609" max="7609" width="6.42578125" style="123" customWidth="1"/>
    <col min="7610" max="7610" width="5.7109375" style="123" customWidth="1"/>
    <col min="7611" max="7611" width="6.42578125" style="123" customWidth="1"/>
    <col min="7612" max="7612" width="5.85546875" style="123" customWidth="1"/>
    <col min="7613" max="7613" width="7" style="123" customWidth="1"/>
    <col min="7614" max="7614" width="6.7109375" style="123" customWidth="1"/>
    <col min="7615" max="7615" width="6.42578125" style="123" customWidth="1"/>
    <col min="7616" max="7618" width="8.140625" style="123" customWidth="1"/>
    <col min="7619" max="7625" width="10.42578125" style="123" customWidth="1"/>
    <col min="7626" max="7626" width="7" style="123" customWidth="1"/>
    <col min="7627" max="7627" width="6.85546875" style="123" customWidth="1"/>
    <col min="7628" max="7628" width="6.42578125" style="123" customWidth="1"/>
    <col min="7629" max="7629" width="6.85546875" style="123" customWidth="1"/>
    <col min="7630" max="7630" width="6.7109375" style="123" customWidth="1"/>
    <col min="7631" max="7631" width="6.42578125" style="123" customWidth="1"/>
    <col min="7632" max="7632" width="5.140625" style="123" customWidth="1"/>
    <col min="7633" max="7633" width="5.7109375" style="123" customWidth="1"/>
    <col min="7634" max="7634" width="5.42578125" style="123" customWidth="1"/>
    <col min="7635" max="7635" width="6.28515625" style="123" customWidth="1"/>
    <col min="7636" max="7636" width="5.140625" style="123" customWidth="1"/>
    <col min="7637" max="7639" width="7.42578125" style="123" customWidth="1"/>
    <col min="7640" max="7643" width="5.42578125" style="123" customWidth="1"/>
    <col min="7644" max="7644" width="7" style="123" customWidth="1"/>
    <col min="7645" max="7645" width="6.140625" style="123" customWidth="1"/>
    <col min="7646" max="7647" width="5.85546875" style="123" customWidth="1"/>
    <col min="7648" max="7649" width="6.42578125" style="123" customWidth="1"/>
    <col min="7650" max="7650" width="5.85546875" style="123" customWidth="1"/>
    <col min="7651" max="7651" width="6.85546875" style="123" customWidth="1"/>
    <col min="7652" max="7653" width="8.42578125" style="123" customWidth="1"/>
    <col min="7654" max="7654" width="50.42578125" style="123" customWidth="1"/>
    <col min="7655" max="7664" width="4.42578125" style="123" customWidth="1"/>
    <col min="7665" max="7666" width="4.28515625" style="123" customWidth="1"/>
    <col min="7667" max="7854" width="4.28515625" style="123"/>
    <col min="7855" max="7855" width="5.85546875" style="123" customWidth="1"/>
    <col min="7856" max="7856" width="11.7109375" style="123" customWidth="1"/>
    <col min="7857" max="7863" width="6.42578125" style="123" customWidth="1"/>
    <col min="7864" max="7864" width="7.140625" style="123" customWidth="1"/>
    <col min="7865" max="7865" width="6.42578125" style="123" customWidth="1"/>
    <col min="7866" max="7866" width="5.7109375" style="123" customWidth="1"/>
    <col min="7867" max="7867" width="6.42578125" style="123" customWidth="1"/>
    <col min="7868" max="7868" width="5.85546875" style="123" customWidth="1"/>
    <col min="7869" max="7869" width="7" style="123" customWidth="1"/>
    <col min="7870" max="7870" width="6.7109375" style="123" customWidth="1"/>
    <col min="7871" max="7871" width="6.42578125" style="123" customWidth="1"/>
    <col min="7872" max="7874" width="8.140625" style="123" customWidth="1"/>
    <col min="7875" max="7881" width="10.42578125" style="123" customWidth="1"/>
    <col min="7882" max="7882" width="7" style="123" customWidth="1"/>
    <col min="7883" max="7883" width="6.85546875" style="123" customWidth="1"/>
    <col min="7884" max="7884" width="6.42578125" style="123" customWidth="1"/>
    <col min="7885" max="7885" width="6.85546875" style="123" customWidth="1"/>
    <col min="7886" max="7886" width="6.7109375" style="123" customWidth="1"/>
    <col min="7887" max="7887" width="6.42578125" style="123" customWidth="1"/>
    <col min="7888" max="7888" width="5.140625" style="123" customWidth="1"/>
    <col min="7889" max="7889" width="5.7109375" style="123" customWidth="1"/>
    <col min="7890" max="7890" width="5.42578125" style="123" customWidth="1"/>
    <col min="7891" max="7891" width="6.28515625" style="123" customWidth="1"/>
    <col min="7892" max="7892" width="5.140625" style="123" customWidth="1"/>
    <col min="7893" max="7895" width="7.42578125" style="123" customWidth="1"/>
    <col min="7896" max="7899" width="5.42578125" style="123" customWidth="1"/>
    <col min="7900" max="7900" width="7" style="123" customWidth="1"/>
    <col min="7901" max="7901" width="6.140625" style="123" customWidth="1"/>
    <col min="7902" max="7903" width="5.85546875" style="123" customWidth="1"/>
    <col min="7904" max="7905" width="6.42578125" style="123" customWidth="1"/>
    <col min="7906" max="7906" width="5.85546875" style="123" customWidth="1"/>
    <col min="7907" max="7907" width="6.85546875" style="123" customWidth="1"/>
    <col min="7908" max="7909" width="8.42578125" style="123" customWidth="1"/>
    <col min="7910" max="7910" width="50.42578125" style="123" customWidth="1"/>
    <col min="7911" max="7920" width="4.42578125" style="123" customWidth="1"/>
    <col min="7921" max="7922" width="4.28515625" style="123" customWidth="1"/>
    <col min="7923" max="8110" width="4.28515625" style="123"/>
    <col min="8111" max="8111" width="5.85546875" style="123" customWidth="1"/>
    <col min="8112" max="8112" width="11.7109375" style="123" customWidth="1"/>
    <col min="8113" max="8119" width="6.42578125" style="123" customWidth="1"/>
    <col min="8120" max="8120" width="7.140625" style="123" customWidth="1"/>
    <col min="8121" max="8121" width="6.42578125" style="123" customWidth="1"/>
    <col min="8122" max="8122" width="5.7109375" style="123" customWidth="1"/>
    <col min="8123" max="8123" width="6.42578125" style="123" customWidth="1"/>
    <col min="8124" max="8124" width="5.85546875" style="123" customWidth="1"/>
    <col min="8125" max="8125" width="7" style="123" customWidth="1"/>
    <col min="8126" max="8126" width="6.7109375" style="123" customWidth="1"/>
    <col min="8127" max="8127" width="6.42578125" style="123" customWidth="1"/>
    <col min="8128" max="8130" width="8.140625" style="123" customWidth="1"/>
    <col min="8131" max="8137" width="10.42578125" style="123" customWidth="1"/>
    <col min="8138" max="8138" width="7" style="123" customWidth="1"/>
    <col min="8139" max="8139" width="6.85546875" style="123" customWidth="1"/>
    <col min="8140" max="8140" width="6.42578125" style="123" customWidth="1"/>
    <col min="8141" max="8141" width="6.85546875" style="123" customWidth="1"/>
    <col min="8142" max="8142" width="6.7109375" style="123" customWidth="1"/>
    <col min="8143" max="8143" width="6.42578125" style="123" customWidth="1"/>
    <col min="8144" max="8144" width="5.140625" style="123" customWidth="1"/>
    <col min="8145" max="8145" width="5.7109375" style="123" customWidth="1"/>
    <col min="8146" max="8146" width="5.42578125" style="123" customWidth="1"/>
    <col min="8147" max="8147" width="6.28515625" style="123" customWidth="1"/>
    <col min="8148" max="8148" width="5.140625" style="123" customWidth="1"/>
    <col min="8149" max="8151" width="7.42578125" style="123" customWidth="1"/>
    <col min="8152" max="8155" width="5.42578125" style="123" customWidth="1"/>
    <col min="8156" max="8156" width="7" style="123" customWidth="1"/>
    <col min="8157" max="8157" width="6.140625" style="123" customWidth="1"/>
    <col min="8158" max="8159" width="5.85546875" style="123" customWidth="1"/>
    <col min="8160" max="8161" width="6.42578125" style="123" customWidth="1"/>
    <col min="8162" max="8162" width="5.85546875" style="123" customWidth="1"/>
    <col min="8163" max="8163" width="6.85546875" style="123" customWidth="1"/>
    <col min="8164" max="8165" width="8.42578125" style="123" customWidth="1"/>
    <col min="8166" max="8166" width="50.42578125" style="123" customWidth="1"/>
    <col min="8167" max="8176" width="4.42578125" style="123" customWidth="1"/>
    <col min="8177" max="8178" width="4.28515625" style="123" customWidth="1"/>
    <col min="8179" max="8366" width="4.28515625" style="123"/>
    <col min="8367" max="8367" width="5.85546875" style="123" customWidth="1"/>
    <col min="8368" max="8368" width="11.7109375" style="123" customWidth="1"/>
    <col min="8369" max="8375" width="6.42578125" style="123" customWidth="1"/>
    <col min="8376" max="8376" width="7.140625" style="123" customWidth="1"/>
    <col min="8377" max="8377" width="6.42578125" style="123" customWidth="1"/>
    <col min="8378" max="8378" width="5.7109375" style="123" customWidth="1"/>
    <col min="8379" max="8379" width="6.42578125" style="123" customWidth="1"/>
    <col min="8380" max="8380" width="5.85546875" style="123" customWidth="1"/>
    <col min="8381" max="8381" width="7" style="123" customWidth="1"/>
    <col min="8382" max="8382" width="6.7109375" style="123" customWidth="1"/>
    <col min="8383" max="8383" width="6.42578125" style="123" customWidth="1"/>
    <col min="8384" max="8386" width="8.140625" style="123" customWidth="1"/>
    <col min="8387" max="8393" width="10.42578125" style="123" customWidth="1"/>
    <col min="8394" max="8394" width="7" style="123" customWidth="1"/>
    <col min="8395" max="8395" width="6.85546875" style="123" customWidth="1"/>
    <col min="8396" max="8396" width="6.42578125" style="123" customWidth="1"/>
    <col min="8397" max="8397" width="6.85546875" style="123" customWidth="1"/>
    <col min="8398" max="8398" width="6.7109375" style="123" customWidth="1"/>
    <col min="8399" max="8399" width="6.42578125" style="123" customWidth="1"/>
    <col min="8400" max="8400" width="5.140625" style="123" customWidth="1"/>
    <col min="8401" max="8401" width="5.7109375" style="123" customWidth="1"/>
    <col min="8402" max="8402" width="5.42578125" style="123" customWidth="1"/>
    <col min="8403" max="8403" width="6.28515625" style="123" customWidth="1"/>
    <col min="8404" max="8404" width="5.140625" style="123" customWidth="1"/>
    <col min="8405" max="8407" width="7.42578125" style="123" customWidth="1"/>
    <col min="8408" max="8411" width="5.42578125" style="123" customWidth="1"/>
    <col min="8412" max="8412" width="7" style="123" customWidth="1"/>
    <col min="8413" max="8413" width="6.140625" style="123" customWidth="1"/>
    <col min="8414" max="8415" width="5.85546875" style="123" customWidth="1"/>
    <col min="8416" max="8417" width="6.42578125" style="123" customWidth="1"/>
    <col min="8418" max="8418" width="5.85546875" style="123" customWidth="1"/>
    <col min="8419" max="8419" width="6.85546875" style="123" customWidth="1"/>
    <col min="8420" max="8421" width="8.42578125" style="123" customWidth="1"/>
    <col min="8422" max="8422" width="50.42578125" style="123" customWidth="1"/>
    <col min="8423" max="8432" width="4.42578125" style="123" customWidth="1"/>
    <col min="8433" max="8434" width="4.28515625" style="123" customWidth="1"/>
    <col min="8435" max="8622" width="4.28515625" style="123"/>
    <col min="8623" max="8623" width="5.85546875" style="123" customWidth="1"/>
    <col min="8624" max="8624" width="11.7109375" style="123" customWidth="1"/>
    <col min="8625" max="8631" width="6.42578125" style="123" customWidth="1"/>
    <col min="8632" max="8632" width="7.140625" style="123" customWidth="1"/>
    <col min="8633" max="8633" width="6.42578125" style="123" customWidth="1"/>
    <col min="8634" max="8634" width="5.7109375" style="123" customWidth="1"/>
    <col min="8635" max="8635" width="6.42578125" style="123" customWidth="1"/>
    <col min="8636" max="8636" width="5.85546875" style="123" customWidth="1"/>
    <col min="8637" max="8637" width="7" style="123" customWidth="1"/>
    <col min="8638" max="8638" width="6.7109375" style="123" customWidth="1"/>
    <col min="8639" max="8639" width="6.42578125" style="123" customWidth="1"/>
    <col min="8640" max="8642" width="8.140625" style="123" customWidth="1"/>
    <col min="8643" max="8649" width="10.42578125" style="123" customWidth="1"/>
    <col min="8650" max="8650" width="7" style="123" customWidth="1"/>
    <col min="8651" max="8651" width="6.85546875" style="123" customWidth="1"/>
    <col min="8652" max="8652" width="6.42578125" style="123" customWidth="1"/>
    <col min="8653" max="8653" width="6.85546875" style="123" customWidth="1"/>
    <col min="8654" max="8654" width="6.7109375" style="123" customWidth="1"/>
    <col min="8655" max="8655" width="6.42578125" style="123" customWidth="1"/>
    <col min="8656" max="8656" width="5.140625" style="123" customWidth="1"/>
    <col min="8657" max="8657" width="5.7109375" style="123" customWidth="1"/>
    <col min="8658" max="8658" width="5.42578125" style="123" customWidth="1"/>
    <col min="8659" max="8659" width="6.28515625" style="123" customWidth="1"/>
    <col min="8660" max="8660" width="5.140625" style="123" customWidth="1"/>
    <col min="8661" max="8663" width="7.42578125" style="123" customWidth="1"/>
    <col min="8664" max="8667" width="5.42578125" style="123" customWidth="1"/>
    <col min="8668" max="8668" width="7" style="123" customWidth="1"/>
    <col min="8669" max="8669" width="6.140625" style="123" customWidth="1"/>
    <col min="8670" max="8671" width="5.85546875" style="123" customWidth="1"/>
    <col min="8672" max="8673" width="6.42578125" style="123" customWidth="1"/>
    <col min="8674" max="8674" width="5.85546875" style="123" customWidth="1"/>
    <col min="8675" max="8675" width="6.85546875" style="123" customWidth="1"/>
    <col min="8676" max="8677" width="8.42578125" style="123" customWidth="1"/>
    <col min="8678" max="8678" width="50.42578125" style="123" customWidth="1"/>
    <col min="8679" max="8688" width="4.42578125" style="123" customWidth="1"/>
    <col min="8689" max="8690" width="4.28515625" style="123" customWidth="1"/>
    <col min="8691" max="8878" width="4.28515625" style="123"/>
    <col min="8879" max="8879" width="5.85546875" style="123" customWidth="1"/>
    <col min="8880" max="8880" width="11.7109375" style="123" customWidth="1"/>
    <col min="8881" max="8887" width="6.42578125" style="123" customWidth="1"/>
    <col min="8888" max="8888" width="7.140625" style="123" customWidth="1"/>
    <col min="8889" max="8889" width="6.42578125" style="123" customWidth="1"/>
    <col min="8890" max="8890" width="5.7109375" style="123" customWidth="1"/>
    <col min="8891" max="8891" width="6.42578125" style="123" customWidth="1"/>
    <col min="8892" max="8892" width="5.85546875" style="123" customWidth="1"/>
    <col min="8893" max="8893" width="7" style="123" customWidth="1"/>
    <col min="8894" max="8894" width="6.7109375" style="123" customWidth="1"/>
    <col min="8895" max="8895" width="6.42578125" style="123" customWidth="1"/>
    <col min="8896" max="8898" width="8.140625" style="123" customWidth="1"/>
    <col min="8899" max="8905" width="10.42578125" style="123" customWidth="1"/>
    <col min="8906" max="8906" width="7" style="123" customWidth="1"/>
    <col min="8907" max="8907" width="6.85546875" style="123" customWidth="1"/>
    <col min="8908" max="8908" width="6.42578125" style="123" customWidth="1"/>
    <col min="8909" max="8909" width="6.85546875" style="123" customWidth="1"/>
    <col min="8910" max="8910" width="6.7109375" style="123" customWidth="1"/>
    <col min="8911" max="8911" width="6.42578125" style="123" customWidth="1"/>
    <col min="8912" max="8912" width="5.140625" style="123" customWidth="1"/>
    <col min="8913" max="8913" width="5.7109375" style="123" customWidth="1"/>
    <col min="8914" max="8914" width="5.42578125" style="123" customWidth="1"/>
    <col min="8915" max="8915" width="6.28515625" style="123" customWidth="1"/>
    <col min="8916" max="8916" width="5.140625" style="123" customWidth="1"/>
    <col min="8917" max="8919" width="7.42578125" style="123" customWidth="1"/>
    <col min="8920" max="8923" width="5.42578125" style="123" customWidth="1"/>
    <col min="8924" max="8924" width="7" style="123" customWidth="1"/>
    <col min="8925" max="8925" width="6.140625" style="123" customWidth="1"/>
    <col min="8926" max="8927" width="5.85546875" style="123" customWidth="1"/>
    <col min="8928" max="8929" width="6.42578125" style="123" customWidth="1"/>
    <col min="8930" max="8930" width="5.85546875" style="123" customWidth="1"/>
    <col min="8931" max="8931" width="6.85546875" style="123" customWidth="1"/>
    <col min="8932" max="8933" width="8.42578125" style="123" customWidth="1"/>
    <col min="8934" max="8934" width="50.42578125" style="123" customWidth="1"/>
    <col min="8935" max="8944" width="4.42578125" style="123" customWidth="1"/>
    <col min="8945" max="8946" width="4.28515625" style="123" customWidth="1"/>
    <col min="8947" max="9134" width="4.28515625" style="123"/>
    <col min="9135" max="9135" width="5.85546875" style="123" customWidth="1"/>
    <col min="9136" max="9136" width="11.7109375" style="123" customWidth="1"/>
    <col min="9137" max="9143" width="6.42578125" style="123" customWidth="1"/>
    <col min="9144" max="9144" width="7.140625" style="123" customWidth="1"/>
    <col min="9145" max="9145" width="6.42578125" style="123" customWidth="1"/>
    <col min="9146" max="9146" width="5.7109375" style="123" customWidth="1"/>
    <col min="9147" max="9147" width="6.42578125" style="123" customWidth="1"/>
    <col min="9148" max="9148" width="5.85546875" style="123" customWidth="1"/>
    <col min="9149" max="9149" width="7" style="123" customWidth="1"/>
    <col min="9150" max="9150" width="6.7109375" style="123" customWidth="1"/>
    <col min="9151" max="9151" width="6.42578125" style="123" customWidth="1"/>
    <col min="9152" max="9154" width="8.140625" style="123" customWidth="1"/>
    <col min="9155" max="9161" width="10.42578125" style="123" customWidth="1"/>
    <col min="9162" max="9162" width="7" style="123" customWidth="1"/>
    <col min="9163" max="9163" width="6.85546875" style="123" customWidth="1"/>
    <col min="9164" max="9164" width="6.42578125" style="123" customWidth="1"/>
    <col min="9165" max="9165" width="6.85546875" style="123" customWidth="1"/>
    <col min="9166" max="9166" width="6.7109375" style="123" customWidth="1"/>
    <col min="9167" max="9167" width="6.42578125" style="123" customWidth="1"/>
    <col min="9168" max="9168" width="5.140625" style="123" customWidth="1"/>
    <col min="9169" max="9169" width="5.7109375" style="123" customWidth="1"/>
    <col min="9170" max="9170" width="5.42578125" style="123" customWidth="1"/>
    <col min="9171" max="9171" width="6.28515625" style="123" customWidth="1"/>
    <col min="9172" max="9172" width="5.140625" style="123" customWidth="1"/>
    <col min="9173" max="9175" width="7.42578125" style="123" customWidth="1"/>
    <col min="9176" max="9179" width="5.42578125" style="123" customWidth="1"/>
    <col min="9180" max="9180" width="7" style="123" customWidth="1"/>
    <col min="9181" max="9181" width="6.140625" style="123" customWidth="1"/>
    <col min="9182" max="9183" width="5.85546875" style="123" customWidth="1"/>
    <col min="9184" max="9185" width="6.42578125" style="123" customWidth="1"/>
    <col min="9186" max="9186" width="5.85546875" style="123" customWidth="1"/>
    <col min="9187" max="9187" width="6.85546875" style="123" customWidth="1"/>
    <col min="9188" max="9189" width="8.42578125" style="123" customWidth="1"/>
    <col min="9190" max="9190" width="50.42578125" style="123" customWidth="1"/>
    <col min="9191" max="9200" width="4.42578125" style="123" customWidth="1"/>
    <col min="9201" max="9202" width="4.28515625" style="123" customWidth="1"/>
    <col min="9203" max="9390" width="4.28515625" style="123"/>
    <col min="9391" max="9391" width="5.85546875" style="123" customWidth="1"/>
    <col min="9392" max="9392" width="11.7109375" style="123" customWidth="1"/>
    <col min="9393" max="9399" width="6.42578125" style="123" customWidth="1"/>
    <col min="9400" max="9400" width="7.140625" style="123" customWidth="1"/>
    <col min="9401" max="9401" width="6.42578125" style="123" customWidth="1"/>
    <col min="9402" max="9402" width="5.7109375" style="123" customWidth="1"/>
    <col min="9403" max="9403" width="6.42578125" style="123" customWidth="1"/>
    <col min="9404" max="9404" width="5.85546875" style="123" customWidth="1"/>
    <col min="9405" max="9405" width="7" style="123" customWidth="1"/>
    <col min="9406" max="9406" width="6.7109375" style="123" customWidth="1"/>
    <col min="9407" max="9407" width="6.42578125" style="123" customWidth="1"/>
    <col min="9408" max="9410" width="8.140625" style="123" customWidth="1"/>
    <col min="9411" max="9417" width="10.42578125" style="123" customWidth="1"/>
    <col min="9418" max="9418" width="7" style="123" customWidth="1"/>
    <col min="9419" max="9419" width="6.85546875" style="123" customWidth="1"/>
    <col min="9420" max="9420" width="6.42578125" style="123" customWidth="1"/>
    <col min="9421" max="9421" width="6.85546875" style="123" customWidth="1"/>
    <col min="9422" max="9422" width="6.7109375" style="123" customWidth="1"/>
    <col min="9423" max="9423" width="6.42578125" style="123" customWidth="1"/>
    <col min="9424" max="9424" width="5.140625" style="123" customWidth="1"/>
    <col min="9425" max="9425" width="5.7109375" style="123" customWidth="1"/>
    <col min="9426" max="9426" width="5.42578125" style="123" customWidth="1"/>
    <col min="9427" max="9427" width="6.28515625" style="123" customWidth="1"/>
    <col min="9428" max="9428" width="5.140625" style="123" customWidth="1"/>
    <col min="9429" max="9431" width="7.42578125" style="123" customWidth="1"/>
    <col min="9432" max="9435" width="5.42578125" style="123" customWidth="1"/>
    <col min="9436" max="9436" width="7" style="123" customWidth="1"/>
    <col min="9437" max="9437" width="6.140625" style="123" customWidth="1"/>
    <col min="9438" max="9439" width="5.85546875" style="123" customWidth="1"/>
    <col min="9440" max="9441" width="6.42578125" style="123" customWidth="1"/>
    <col min="9442" max="9442" width="5.85546875" style="123" customWidth="1"/>
    <col min="9443" max="9443" width="6.85546875" style="123" customWidth="1"/>
    <col min="9444" max="9445" width="8.42578125" style="123" customWidth="1"/>
    <col min="9446" max="9446" width="50.42578125" style="123" customWidth="1"/>
    <col min="9447" max="9456" width="4.42578125" style="123" customWidth="1"/>
    <col min="9457" max="9458" width="4.28515625" style="123" customWidth="1"/>
    <col min="9459" max="9646" width="4.28515625" style="123"/>
    <col min="9647" max="9647" width="5.85546875" style="123" customWidth="1"/>
    <col min="9648" max="9648" width="11.7109375" style="123" customWidth="1"/>
    <col min="9649" max="9655" width="6.42578125" style="123" customWidth="1"/>
    <col min="9656" max="9656" width="7.140625" style="123" customWidth="1"/>
    <col min="9657" max="9657" width="6.42578125" style="123" customWidth="1"/>
    <col min="9658" max="9658" width="5.7109375" style="123" customWidth="1"/>
    <col min="9659" max="9659" width="6.42578125" style="123" customWidth="1"/>
    <col min="9660" max="9660" width="5.85546875" style="123" customWidth="1"/>
    <col min="9661" max="9661" width="7" style="123" customWidth="1"/>
    <col min="9662" max="9662" width="6.7109375" style="123" customWidth="1"/>
    <col min="9663" max="9663" width="6.42578125" style="123" customWidth="1"/>
    <col min="9664" max="9666" width="8.140625" style="123" customWidth="1"/>
    <col min="9667" max="9673" width="10.42578125" style="123" customWidth="1"/>
    <col min="9674" max="9674" width="7" style="123" customWidth="1"/>
    <col min="9675" max="9675" width="6.85546875" style="123" customWidth="1"/>
    <col min="9676" max="9676" width="6.42578125" style="123" customWidth="1"/>
    <col min="9677" max="9677" width="6.85546875" style="123" customWidth="1"/>
    <col min="9678" max="9678" width="6.7109375" style="123" customWidth="1"/>
    <col min="9679" max="9679" width="6.42578125" style="123" customWidth="1"/>
    <col min="9680" max="9680" width="5.140625" style="123" customWidth="1"/>
    <col min="9681" max="9681" width="5.7109375" style="123" customWidth="1"/>
    <col min="9682" max="9682" width="5.42578125" style="123" customWidth="1"/>
    <col min="9683" max="9683" width="6.28515625" style="123" customWidth="1"/>
    <col min="9684" max="9684" width="5.140625" style="123" customWidth="1"/>
    <col min="9685" max="9687" width="7.42578125" style="123" customWidth="1"/>
    <col min="9688" max="9691" width="5.42578125" style="123" customWidth="1"/>
    <col min="9692" max="9692" width="7" style="123" customWidth="1"/>
    <col min="9693" max="9693" width="6.140625" style="123" customWidth="1"/>
    <col min="9694" max="9695" width="5.85546875" style="123" customWidth="1"/>
    <col min="9696" max="9697" width="6.42578125" style="123" customWidth="1"/>
    <col min="9698" max="9698" width="5.85546875" style="123" customWidth="1"/>
    <col min="9699" max="9699" width="6.85546875" style="123" customWidth="1"/>
    <col min="9700" max="9701" width="8.42578125" style="123" customWidth="1"/>
    <col min="9702" max="9702" width="50.42578125" style="123" customWidth="1"/>
    <col min="9703" max="9712" width="4.42578125" style="123" customWidth="1"/>
    <col min="9713" max="9714" width="4.28515625" style="123" customWidth="1"/>
    <col min="9715" max="9902" width="4.28515625" style="123"/>
    <col min="9903" max="9903" width="5.85546875" style="123" customWidth="1"/>
    <col min="9904" max="9904" width="11.7109375" style="123" customWidth="1"/>
    <col min="9905" max="9911" width="6.42578125" style="123" customWidth="1"/>
    <col min="9912" max="9912" width="7.140625" style="123" customWidth="1"/>
    <col min="9913" max="9913" width="6.42578125" style="123" customWidth="1"/>
    <col min="9914" max="9914" width="5.7109375" style="123" customWidth="1"/>
    <col min="9915" max="9915" width="6.42578125" style="123" customWidth="1"/>
    <col min="9916" max="9916" width="5.85546875" style="123" customWidth="1"/>
    <col min="9917" max="9917" width="7" style="123" customWidth="1"/>
    <col min="9918" max="9918" width="6.7109375" style="123" customWidth="1"/>
    <col min="9919" max="9919" width="6.42578125" style="123" customWidth="1"/>
    <col min="9920" max="9922" width="8.140625" style="123" customWidth="1"/>
    <col min="9923" max="9929" width="10.42578125" style="123" customWidth="1"/>
    <col min="9930" max="9930" width="7" style="123" customWidth="1"/>
    <col min="9931" max="9931" width="6.85546875" style="123" customWidth="1"/>
    <col min="9932" max="9932" width="6.42578125" style="123" customWidth="1"/>
    <col min="9933" max="9933" width="6.85546875" style="123" customWidth="1"/>
    <col min="9934" max="9934" width="6.7109375" style="123" customWidth="1"/>
    <col min="9935" max="9935" width="6.42578125" style="123" customWidth="1"/>
    <col min="9936" max="9936" width="5.140625" style="123" customWidth="1"/>
    <col min="9937" max="9937" width="5.7109375" style="123" customWidth="1"/>
    <col min="9938" max="9938" width="5.42578125" style="123" customWidth="1"/>
    <col min="9939" max="9939" width="6.28515625" style="123" customWidth="1"/>
    <col min="9940" max="9940" width="5.140625" style="123" customWidth="1"/>
    <col min="9941" max="9943" width="7.42578125" style="123" customWidth="1"/>
    <col min="9944" max="9947" width="5.42578125" style="123" customWidth="1"/>
    <col min="9948" max="9948" width="7" style="123" customWidth="1"/>
    <col min="9949" max="9949" width="6.140625" style="123" customWidth="1"/>
    <col min="9950" max="9951" width="5.85546875" style="123" customWidth="1"/>
    <col min="9952" max="9953" width="6.42578125" style="123" customWidth="1"/>
    <col min="9954" max="9954" width="5.85546875" style="123" customWidth="1"/>
    <col min="9955" max="9955" width="6.85546875" style="123" customWidth="1"/>
    <col min="9956" max="9957" width="8.42578125" style="123" customWidth="1"/>
    <col min="9958" max="9958" width="50.42578125" style="123" customWidth="1"/>
    <col min="9959" max="9968" width="4.42578125" style="123" customWidth="1"/>
    <col min="9969" max="9970" width="4.28515625" style="123" customWidth="1"/>
    <col min="9971" max="10158" width="4.28515625" style="123"/>
    <col min="10159" max="10159" width="5.85546875" style="123" customWidth="1"/>
    <col min="10160" max="10160" width="11.7109375" style="123" customWidth="1"/>
    <col min="10161" max="10167" width="6.42578125" style="123" customWidth="1"/>
    <col min="10168" max="10168" width="7.140625" style="123" customWidth="1"/>
    <col min="10169" max="10169" width="6.42578125" style="123" customWidth="1"/>
    <col min="10170" max="10170" width="5.7109375" style="123" customWidth="1"/>
    <col min="10171" max="10171" width="6.42578125" style="123" customWidth="1"/>
    <col min="10172" max="10172" width="5.85546875" style="123" customWidth="1"/>
    <col min="10173" max="10173" width="7" style="123" customWidth="1"/>
    <col min="10174" max="10174" width="6.7109375" style="123" customWidth="1"/>
    <col min="10175" max="10175" width="6.42578125" style="123" customWidth="1"/>
    <col min="10176" max="10178" width="8.140625" style="123" customWidth="1"/>
    <col min="10179" max="10185" width="10.42578125" style="123" customWidth="1"/>
    <col min="10186" max="10186" width="7" style="123" customWidth="1"/>
    <col min="10187" max="10187" width="6.85546875" style="123" customWidth="1"/>
    <col min="10188" max="10188" width="6.42578125" style="123" customWidth="1"/>
    <col min="10189" max="10189" width="6.85546875" style="123" customWidth="1"/>
    <col min="10190" max="10190" width="6.7109375" style="123" customWidth="1"/>
    <col min="10191" max="10191" width="6.42578125" style="123" customWidth="1"/>
    <col min="10192" max="10192" width="5.140625" style="123" customWidth="1"/>
    <col min="10193" max="10193" width="5.7109375" style="123" customWidth="1"/>
    <col min="10194" max="10194" width="5.42578125" style="123" customWidth="1"/>
    <col min="10195" max="10195" width="6.28515625" style="123" customWidth="1"/>
    <col min="10196" max="10196" width="5.140625" style="123" customWidth="1"/>
    <col min="10197" max="10199" width="7.42578125" style="123" customWidth="1"/>
    <col min="10200" max="10203" width="5.42578125" style="123" customWidth="1"/>
    <col min="10204" max="10204" width="7" style="123" customWidth="1"/>
    <col min="10205" max="10205" width="6.140625" style="123" customWidth="1"/>
    <col min="10206" max="10207" width="5.85546875" style="123" customWidth="1"/>
    <col min="10208" max="10209" width="6.42578125" style="123" customWidth="1"/>
    <col min="10210" max="10210" width="5.85546875" style="123" customWidth="1"/>
    <col min="10211" max="10211" width="6.85546875" style="123" customWidth="1"/>
    <col min="10212" max="10213" width="8.42578125" style="123" customWidth="1"/>
    <col min="10214" max="10214" width="50.42578125" style="123" customWidth="1"/>
    <col min="10215" max="10224" width="4.42578125" style="123" customWidth="1"/>
    <col min="10225" max="10226" width="4.28515625" style="123" customWidth="1"/>
    <col min="10227" max="10414" width="4.28515625" style="123"/>
    <col min="10415" max="10415" width="5.85546875" style="123" customWidth="1"/>
    <col min="10416" max="10416" width="11.7109375" style="123" customWidth="1"/>
    <col min="10417" max="10423" width="6.42578125" style="123" customWidth="1"/>
    <col min="10424" max="10424" width="7.140625" style="123" customWidth="1"/>
    <col min="10425" max="10425" width="6.42578125" style="123" customWidth="1"/>
    <col min="10426" max="10426" width="5.7109375" style="123" customWidth="1"/>
    <col min="10427" max="10427" width="6.42578125" style="123" customWidth="1"/>
    <col min="10428" max="10428" width="5.85546875" style="123" customWidth="1"/>
    <col min="10429" max="10429" width="7" style="123" customWidth="1"/>
    <col min="10430" max="10430" width="6.7109375" style="123" customWidth="1"/>
    <col min="10431" max="10431" width="6.42578125" style="123" customWidth="1"/>
    <col min="10432" max="10434" width="8.140625" style="123" customWidth="1"/>
    <col min="10435" max="10441" width="10.42578125" style="123" customWidth="1"/>
    <col min="10442" max="10442" width="7" style="123" customWidth="1"/>
    <col min="10443" max="10443" width="6.85546875" style="123" customWidth="1"/>
    <col min="10444" max="10444" width="6.42578125" style="123" customWidth="1"/>
    <col min="10445" max="10445" width="6.85546875" style="123" customWidth="1"/>
    <col min="10446" max="10446" width="6.7109375" style="123" customWidth="1"/>
    <col min="10447" max="10447" width="6.42578125" style="123" customWidth="1"/>
    <col min="10448" max="10448" width="5.140625" style="123" customWidth="1"/>
    <col min="10449" max="10449" width="5.7109375" style="123" customWidth="1"/>
    <col min="10450" max="10450" width="5.42578125" style="123" customWidth="1"/>
    <col min="10451" max="10451" width="6.28515625" style="123" customWidth="1"/>
    <col min="10452" max="10452" width="5.140625" style="123" customWidth="1"/>
    <col min="10453" max="10455" width="7.42578125" style="123" customWidth="1"/>
    <col min="10456" max="10459" width="5.42578125" style="123" customWidth="1"/>
    <col min="10460" max="10460" width="7" style="123" customWidth="1"/>
    <col min="10461" max="10461" width="6.140625" style="123" customWidth="1"/>
    <col min="10462" max="10463" width="5.85546875" style="123" customWidth="1"/>
    <col min="10464" max="10465" width="6.42578125" style="123" customWidth="1"/>
    <col min="10466" max="10466" width="5.85546875" style="123" customWidth="1"/>
    <col min="10467" max="10467" width="6.85546875" style="123" customWidth="1"/>
    <col min="10468" max="10469" width="8.42578125" style="123" customWidth="1"/>
    <col min="10470" max="10470" width="50.42578125" style="123" customWidth="1"/>
    <col min="10471" max="10480" width="4.42578125" style="123" customWidth="1"/>
    <col min="10481" max="10482" width="4.28515625" style="123" customWidth="1"/>
    <col min="10483" max="10670" width="4.28515625" style="123"/>
    <col min="10671" max="10671" width="5.85546875" style="123" customWidth="1"/>
    <col min="10672" max="10672" width="11.7109375" style="123" customWidth="1"/>
    <col min="10673" max="10679" width="6.42578125" style="123" customWidth="1"/>
    <col min="10680" max="10680" width="7.140625" style="123" customWidth="1"/>
    <col min="10681" max="10681" width="6.42578125" style="123" customWidth="1"/>
    <col min="10682" max="10682" width="5.7109375" style="123" customWidth="1"/>
    <col min="10683" max="10683" width="6.42578125" style="123" customWidth="1"/>
    <col min="10684" max="10684" width="5.85546875" style="123" customWidth="1"/>
    <col min="10685" max="10685" width="7" style="123" customWidth="1"/>
    <col min="10686" max="10686" width="6.7109375" style="123" customWidth="1"/>
    <col min="10687" max="10687" width="6.42578125" style="123" customWidth="1"/>
    <col min="10688" max="10690" width="8.140625" style="123" customWidth="1"/>
    <col min="10691" max="10697" width="10.42578125" style="123" customWidth="1"/>
    <col min="10698" max="10698" width="7" style="123" customWidth="1"/>
    <col min="10699" max="10699" width="6.85546875" style="123" customWidth="1"/>
    <col min="10700" max="10700" width="6.42578125" style="123" customWidth="1"/>
    <col min="10701" max="10701" width="6.85546875" style="123" customWidth="1"/>
    <col min="10702" max="10702" width="6.7109375" style="123" customWidth="1"/>
    <col min="10703" max="10703" width="6.42578125" style="123" customWidth="1"/>
    <col min="10704" max="10704" width="5.140625" style="123" customWidth="1"/>
    <col min="10705" max="10705" width="5.7109375" style="123" customWidth="1"/>
    <col min="10706" max="10706" width="5.42578125" style="123" customWidth="1"/>
    <col min="10707" max="10707" width="6.28515625" style="123" customWidth="1"/>
    <col min="10708" max="10708" width="5.140625" style="123" customWidth="1"/>
    <col min="10709" max="10711" width="7.42578125" style="123" customWidth="1"/>
    <col min="10712" max="10715" width="5.42578125" style="123" customWidth="1"/>
    <col min="10716" max="10716" width="7" style="123" customWidth="1"/>
    <col min="10717" max="10717" width="6.140625" style="123" customWidth="1"/>
    <col min="10718" max="10719" width="5.85546875" style="123" customWidth="1"/>
    <col min="10720" max="10721" width="6.42578125" style="123" customWidth="1"/>
    <col min="10722" max="10722" width="5.85546875" style="123" customWidth="1"/>
    <col min="10723" max="10723" width="6.85546875" style="123" customWidth="1"/>
    <col min="10724" max="10725" width="8.42578125" style="123" customWidth="1"/>
    <col min="10726" max="10726" width="50.42578125" style="123" customWidth="1"/>
    <col min="10727" max="10736" width="4.42578125" style="123" customWidth="1"/>
    <col min="10737" max="10738" width="4.28515625" style="123" customWidth="1"/>
    <col min="10739" max="10926" width="4.28515625" style="123"/>
    <col min="10927" max="10927" width="5.85546875" style="123" customWidth="1"/>
    <col min="10928" max="10928" width="11.7109375" style="123" customWidth="1"/>
    <col min="10929" max="10935" width="6.42578125" style="123" customWidth="1"/>
    <col min="10936" max="10936" width="7.140625" style="123" customWidth="1"/>
    <col min="10937" max="10937" width="6.42578125" style="123" customWidth="1"/>
    <col min="10938" max="10938" width="5.7109375" style="123" customWidth="1"/>
    <col min="10939" max="10939" width="6.42578125" style="123" customWidth="1"/>
    <col min="10940" max="10940" width="5.85546875" style="123" customWidth="1"/>
    <col min="10941" max="10941" width="7" style="123" customWidth="1"/>
    <col min="10942" max="10942" width="6.7109375" style="123" customWidth="1"/>
    <col min="10943" max="10943" width="6.42578125" style="123" customWidth="1"/>
    <col min="10944" max="10946" width="8.140625" style="123" customWidth="1"/>
    <col min="10947" max="10953" width="10.42578125" style="123" customWidth="1"/>
    <col min="10954" max="10954" width="7" style="123" customWidth="1"/>
    <col min="10955" max="10955" width="6.85546875" style="123" customWidth="1"/>
    <col min="10956" max="10956" width="6.42578125" style="123" customWidth="1"/>
    <col min="10957" max="10957" width="6.85546875" style="123" customWidth="1"/>
    <col min="10958" max="10958" width="6.7109375" style="123" customWidth="1"/>
    <col min="10959" max="10959" width="6.42578125" style="123" customWidth="1"/>
    <col min="10960" max="10960" width="5.140625" style="123" customWidth="1"/>
    <col min="10961" max="10961" width="5.7109375" style="123" customWidth="1"/>
    <col min="10962" max="10962" width="5.42578125" style="123" customWidth="1"/>
    <col min="10963" max="10963" width="6.28515625" style="123" customWidth="1"/>
    <col min="10964" max="10964" width="5.140625" style="123" customWidth="1"/>
    <col min="10965" max="10967" width="7.42578125" style="123" customWidth="1"/>
    <col min="10968" max="10971" width="5.42578125" style="123" customWidth="1"/>
    <col min="10972" max="10972" width="7" style="123" customWidth="1"/>
    <col min="10973" max="10973" width="6.140625" style="123" customWidth="1"/>
    <col min="10974" max="10975" width="5.85546875" style="123" customWidth="1"/>
    <col min="10976" max="10977" width="6.42578125" style="123" customWidth="1"/>
    <col min="10978" max="10978" width="5.85546875" style="123" customWidth="1"/>
    <col min="10979" max="10979" width="6.85546875" style="123" customWidth="1"/>
    <col min="10980" max="10981" width="8.42578125" style="123" customWidth="1"/>
    <col min="10982" max="10982" width="50.42578125" style="123" customWidth="1"/>
    <col min="10983" max="10992" width="4.42578125" style="123" customWidth="1"/>
    <col min="10993" max="10994" width="4.28515625" style="123" customWidth="1"/>
    <col min="10995" max="11182" width="4.28515625" style="123"/>
    <col min="11183" max="11183" width="5.85546875" style="123" customWidth="1"/>
    <col min="11184" max="11184" width="11.7109375" style="123" customWidth="1"/>
    <col min="11185" max="11191" width="6.42578125" style="123" customWidth="1"/>
    <col min="11192" max="11192" width="7.140625" style="123" customWidth="1"/>
    <col min="11193" max="11193" width="6.42578125" style="123" customWidth="1"/>
    <col min="11194" max="11194" width="5.7109375" style="123" customWidth="1"/>
    <col min="11195" max="11195" width="6.42578125" style="123" customWidth="1"/>
    <col min="11196" max="11196" width="5.85546875" style="123" customWidth="1"/>
    <col min="11197" max="11197" width="7" style="123" customWidth="1"/>
    <col min="11198" max="11198" width="6.7109375" style="123" customWidth="1"/>
    <col min="11199" max="11199" width="6.42578125" style="123" customWidth="1"/>
    <col min="11200" max="11202" width="8.140625" style="123" customWidth="1"/>
    <col min="11203" max="11209" width="10.42578125" style="123" customWidth="1"/>
    <col min="11210" max="11210" width="7" style="123" customWidth="1"/>
    <col min="11211" max="11211" width="6.85546875" style="123" customWidth="1"/>
    <col min="11212" max="11212" width="6.42578125" style="123" customWidth="1"/>
    <col min="11213" max="11213" width="6.85546875" style="123" customWidth="1"/>
    <col min="11214" max="11214" width="6.7109375" style="123" customWidth="1"/>
    <col min="11215" max="11215" width="6.42578125" style="123" customWidth="1"/>
    <col min="11216" max="11216" width="5.140625" style="123" customWidth="1"/>
    <col min="11217" max="11217" width="5.7109375" style="123" customWidth="1"/>
    <col min="11218" max="11218" width="5.42578125" style="123" customWidth="1"/>
    <col min="11219" max="11219" width="6.28515625" style="123" customWidth="1"/>
    <col min="11220" max="11220" width="5.140625" style="123" customWidth="1"/>
    <col min="11221" max="11223" width="7.42578125" style="123" customWidth="1"/>
    <col min="11224" max="11227" width="5.42578125" style="123" customWidth="1"/>
    <col min="11228" max="11228" width="7" style="123" customWidth="1"/>
    <col min="11229" max="11229" width="6.140625" style="123" customWidth="1"/>
    <col min="11230" max="11231" width="5.85546875" style="123" customWidth="1"/>
    <col min="11232" max="11233" width="6.42578125" style="123" customWidth="1"/>
    <col min="11234" max="11234" width="5.85546875" style="123" customWidth="1"/>
    <col min="11235" max="11235" width="6.85546875" style="123" customWidth="1"/>
    <col min="11236" max="11237" width="8.42578125" style="123" customWidth="1"/>
    <col min="11238" max="11238" width="50.42578125" style="123" customWidth="1"/>
    <col min="11239" max="11248" width="4.42578125" style="123" customWidth="1"/>
    <col min="11249" max="11250" width="4.28515625" style="123" customWidth="1"/>
    <col min="11251" max="11438" width="4.28515625" style="123"/>
    <col min="11439" max="11439" width="5.85546875" style="123" customWidth="1"/>
    <col min="11440" max="11440" width="11.7109375" style="123" customWidth="1"/>
    <col min="11441" max="11447" width="6.42578125" style="123" customWidth="1"/>
    <col min="11448" max="11448" width="7.140625" style="123" customWidth="1"/>
    <col min="11449" max="11449" width="6.42578125" style="123" customWidth="1"/>
    <col min="11450" max="11450" width="5.7109375" style="123" customWidth="1"/>
    <col min="11451" max="11451" width="6.42578125" style="123" customWidth="1"/>
    <col min="11452" max="11452" width="5.85546875" style="123" customWidth="1"/>
    <col min="11453" max="11453" width="7" style="123" customWidth="1"/>
    <col min="11454" max="11454" width="6.7109375" style="123" customWidth="1"/>
    <col min="11455" max="11455" width="6.42578125" style="123" customWidth="1"/>
    <col min="11456" max="11458" width="8.140625" style="123" customWidth="1"/>
    <col min="11459" max="11465" width="10.42578125" style="123" customWidth="1"/>
    <col min="11466" max="11466" width="7" style="123" customWidth="1"/>
    <col min="11467" max="11467" width="6.85546875" style="123" customWidth="1"/>
    <col min="11468" max="11468" width="6.42578125" style="123" customWidth="1"/>
    <col min="11469" max="11469" width="6.85546875" style="123" customWidth="1"/>
    <col min="11470" max="11470" width="6.7109375" style="123" customWidth="1"/>
    <col min="11471" max="11471" width="6.42578125" style="123" customWidth="1"/>
    <col min="11472" max="11472" width="5.140625" style="123" customWidth="1"/>
    <col min="11473" max="11473" width="5.7109375" style="123" customWidth="1"/>
    <col min="11474" max="11474" width="5.42578125" style="123" customWidth="1"/>
    <col min="11475" max="11475" width="6.28515625" style="123" customWidth="1"/>
    <col min="11476" max="11476" width="5.140625" style="123" customWidth="1"/>
    <col min="11477" max="11479" width="7.42578125" style="123" customWidth="1"/>
    <col min="11480" max="11483" width="5.42578125" style="123" customWidth="1"/>
    <col min="11484" max="11484" width="7" style="123" customWidth="1"/>
    <col min="11485" max="11485" width="6.140625" style="123" customWidth="1"/>
    <col min="11486" max="11487" width="5.85546875" style="123" customWidth="1"/>
    <col min="11488" max="11489" width="6.42578125" style="123" customWidth="1"/>
    <col min="11490" max="11490" width="5.85546875" style="123" customWidth="1"/>
    <col min="11491" max="11491" width="6.85546875" style="123" customWidth="1"/>
    <col min="11492" max="11493" width="8.42578125" style="123" customWidth="1"/>
    <col min="11494" max="11494" width="50.42578125" style="123" customWidth="1"/>
    <col min="11495" max="11504" width="4.42578125" style="123" customWidth="1"/>
    <col min="11505" max="11506" width="4.28515625" style="123" customWidth="1"/>
    <col min="11507" max="11694" width="4.28515625" style="123"/>
    <col min="11695" max="11695" width="5.85546875" style="123" customWidth="1"/>
    <col min="11696" max="11696" width="11.7109375" style="123" customWidth="1"/>
    <col min="11697" max="11703" width="6.42578125" style="123" customWidth="1"/>
    <col min="11704" max="11704" width="7.140625" style="123" customWidth="1"/>
    <col min="11705" max="11705" width="6.42578125" style="123" customWidth="1"/>
    <col min="11706" max="11706" width="5.7109375" style="123" customWidth="1"/>
    <col min="11707" max="11707" width="6.42578125" style="123" customWidth="1"/>
    <col min="11708" max="11708" width="5.85546875" style="123" customWidth="1"/>
    <col min="11709" max="11709" width="7" style="123" customWidth="1"/>
    <col min="11710" max="11710" width="6.7109375" style="123" customWidth="1"/>
    <col min="11711" max="11711" width="6.42578125" style="123" customWidth="1"/>
    <col min="11712" max="11714" width="8.140625" style="123" customWidth="1"/>
    <col min="11715" max="11721" width="10.42578125" style="123" customWidth="1"/>
    <col min="11722" max="11722" width="7" style="123" customWidth="1"/>
    <col min="11723" max="11723" width="6.85546875" style="123" customWidth="1"/>
    <col min="11724" max="11724" width="6.42578125" style="123" customWidth="1"/>
    <col min="11725" max="11725" width="6.85546875" style="123" customWidth="1"/>
    <col min="11726" max="11726" width="6.7109375" style="123" customWidth="1"/>
    <col min="11727" max="11727" width="6.42578125" style="123" customWidth="1"/>
    <col min="11728" max="11728" width="5.140625" style="123" customWidth="1"/>
    <col min="11729" max="11729" width="5.7109375" style="123" customWidth="1"/>
    <col min="11730" max="11730" width="5.42578125" style="123" customWidth="1"/>
    <col min="11731" max="11731" width="6.28515625" style="123" customWidth="1"/>
    <col min="11732" max="11732" width="5.140625" style="123" customWidth="1"/>
    <col min="11733" max="11735" width="7.42578125" style="123" customWidth="1"/>
    <col min="11736" max="11739" width="5.42578125" style="123" customWidth="1"/>
    <col min="11740" max="11740" width="7" style="123" customWidth="1"/>
    <col min="11741" max="11741" width="6.140625" style="123" customWidth="1"/>
    <col min="11742" max="11743" width="5.85546875" style="123" customWidth="1"/>
    <col min="11744" max="11745" width="6.42578125" style="123" customWidth="1"/>
    <col min="11746" max="11746" width="5.85546875" style="123" customWidth="1"/>
    <col min="11747" max="11747" width="6.85546875" style="123" customWidth="1"/>
    <col min="11748" max="11749" width="8.42578125" style="123" customWidth="1"/>
    <col min="11750" max="11750" width="50.42578125" style="123" customWidth="1"/>
    <col min="11751" max="11760" width="4.42578125" style="123" customWidth="1"/>
    <col min="11761" max="11762" width="4.28515625" style="123" customWidth="1"/>
    <col min="11763" max="11950" width="4.28515625" style="123"/>
    <col min="11951" max="11951" width="5.85546875" style="123" customWidth="1"/>
    <col min="11952" max="11952" width="11.7109375" style="123" customWidth="1"/>
    <col min="11953" max="11959" width="6.42578125" style="123" customWidth="1"/>
    <col min="11960" max="11960" width="7.140625" style="123" customWidth="1"/>
    <col min="11961" max="11961" width="6.42578125" style="123" customWidth="1"/>
    <col min="11962" max="11962" width="5.7109375" style="123" customWidth="1"/>
    <col min="11963" max="11963" width="6.42578125" style="123" customWidth="1"/>
    <col min="11964" max="11964" width="5.85546875" style="123" customWidth="1"/>
    <col min="11965" max="11965" width="7" style="123" customWidth="1"/>
    <col min="11966" max="11966" width="6.7109375" style="123" customWidth="1"/>
    <col min="11967" max="11967" width="6.42578125" style="123" customWidth="1"/>
    <col min="11968" max="11970" width="8.140625" style="123" customWidth="1"/>
    <col min="11971" max="11977" width="10.42578125" style="123" customWidth="1"/>
    <col min="11978" max="11978" width="7" style="123" customWidth="1"/>
    <col min="11979" max="11979" width="6.85546875" style="123" customWidth="1"/>
    <col min="11980" max="11980" width="6.42578125" style="123" customWidth="1"/>
    <col min="11981" max="11981" width="6.85546875" style="123" customWidth="1"/>
    <col min="11982" max="11982" width="6.7109375" style="123" customWidth="1"/>
    <col min="11983" max="11983" width="6.42578125" style="123" customWidth="1"/>
    <col min="11984" max="11984" width="5.140625" style="123" customWidth="1"/>
    <col min="11985" max="11985" width="5.7109375" style="123" customWidth="1"/>
    <col min="11986" max="11986" width="5.42578125" style="123" customWidth="1"/>
    <col min="11987" max="11987" width="6.28515625" style="123" customWidth="1"/>
    <col min="11988" max="11988" width="5.140625" style="123" customWidth="1"/>
    <col min="11989" max="11991" width="7.42578125" style="123" customWidth="1"/>
    <col min="11992" max="11995" width="5.42578125" style="123" customWidth="1"/>
    <col min="11996" max="11996" width="7" style="123" customWidth="1"/>
    <col min="11997" max="11997" width="6.140625" style="123" customWidth="1"/>
    <col min="11998" max="11999" width="5.85546875" style="123" customWidth="1"/>
    <col min="12000" max="12001" width="6.42578125" style="123" customWidth="1"/>
    <col min="12002" max="12002" width="5.85546875" style="123" customWidth="1"/>
    <col min="12003" max="12003" width="6.85546875" style="123" customWidth="1"/>
    <col min="12004" max="12005" width="8.42578125" style="123" customWidth="1"/>
    <col min="12006" max="12006" width="50.42578125" style="123" customWidth="1"/>
    <col min="12007" max="12016" width="4.42578125" style="123" customWidth="1"/>
    <col min="12017" max="12018" width="4.28515625" style="123" customWidth="1"/>
    <col min="12019" max="12206" width="4.28515625" style="123"/>
    <col min="12207" max="12207" width="5.85546875" style="123" customWidth="1"/>
    <col min="12208" max="12208" width="11.7109375" style="123" customWidth="1"/>
    <col min="12209" max="12215" width="6.42578125" style="123" customWidth="1"/>
    <col min="12216" max="12216" width="7.140625" style="123" customWidth="1"/>
    <col min="12217" max="12217" width="6.42578125" style="123" customWidth="1"/>
    <col min="12218" max="12218" width="5.7109375" style="123" customWidth="1"/>
    <col min="12219" max="12219" width="6.42578125" style="123" customWidth="1"/>
    <col min="12220" max="12220" width="5.85546875" style="123" customWidth="1"/>
    <col min="12221" max="12221" width="7" style="123" customWidth="1"/>
    <col min="12222" max="12222" width="6.7109375" style="123" customWidth="1"/>
    <col min="12223" max="12223" width="6.42578125" style="123" customWidth="1"/>
    <col min="12224" max="12226" width="8.140625" style="123" customWidth="1"/>
    <col min="12227" max="12233" width="10.42578125" style="123" customWidth="1"/>
    <col min="12234" max="12234" width="7" style="123" customWidth="1"/>
    <col min="12235" max="12235" width="6.85546875" style="123" customWidth="1"/>
    <col min="12236" max="12236" width="6.42578125" style="123" customWidth="1"/>
    <col min="12237" max="12237" width="6.85546875" style="123" customWidth="1"/>
    <col min="12238" max="12238" width="6.7109375" style="123" customWidth="1"/>
    <col min="12239" max="12239" width="6.42578125" style="123" customWidth="1"/>
    <col min="12240" max="12240" width="5.140625" style="123" customWidth="1"/>
    <col min="12241" max="12241" width="5.7109375" style="123" customWidth="1"/>
    <col min="12242" max="12242" width="5.42578125" style="123" customWidth="1"/>
    <col min="12243" max="12243" width="6.28515625" style="123" customWidth="1"/>
    <col min="12244" max="12244" width="5.140625" style="123" customWidth="1"/>
    <col min="12245" max="12247" width="7.42578125" style="123" customWidth="1"/>
    <col min="12248" max="12251" width="5.42578125" style="123" customWidth="1"/>
    <col min="12252" max="12252" width="7" style="123" customWidth="1"/>
    <col min="12253" max="12253" width="6.140625" style="123" customWidth="1"/>
    <col min="12254" max="12255" width="5.85546875" style="123" customWidth="1"/>
    <col min="12256" max="12257" width="6.42578125" style="123" customWidth="1"/>
    <col min="12258" max="12258" width="5.85546875" style="123" customWidth="1"/>
    <col min="12259" max="12259" width="6.85546875" style="123" customWidth="1"/>
    <col min="12260" max="12261" width="8.42578125" style="123" customWidth="1"/>
    <col min="12262" max="12262" width="50.42578125" style="123" customWidth="1"/>
    <col min="12263" max="12272" width="4.42578125" style="123" customWidth="1"/>
    <col min="12273" max="12274" width="4.28515625" style="123" customWidth="1"/>
    <col min="12275" max="12462" width="4.28515625" style="123"/>
    <col min="12463" max="12463" width="5.85546875" style="123" customWidth="1"/>
    <col min="12464" max="12464" width="11.7109375" style="123" customWidth="1"/>
    <col min="12465" max="12471" width="6.42578125" style="123" customWidth="1"/>
    <col min="12472" max="12472" width="7.140625" style="123" customWidth="1"/>
    <col min="12473" max="12473" width="6.42578125" style="123" customWidth="1"/>
    <col min="12474" max="12474" width="5.7109375" style="123" customWidth="1"/>
    <col min="12475" max="12475" width="6.42578125" style="123" customWidth="1"/>
    <col min="12476" max="12476" width="5.85546875" style="123" customWidth="1"/>
    <col min="12477" max="12477" width="7" style="123" customWidth="1"/>
    <col min="12478" max="12478" width="6.7109375" style="123" customWidth="1"/>
    <col min="12479" max="12479" width="6.42578125" style="123" customWidth="1"/>
    <col min="12480" max="12482" width="8.140625" style="123" customWidth="1"/>
    <col min="12483" max="12489" width="10.42578125" style="123" customWidth="1"/>
    <col min="12490" max="12490" width="7" style="123" customWidth="1"/>
    <col min="12491" max="12491" width="6.85546875" style="123" customWidth="1"/>
    <col min="12492" max="12492" width="6.42578125" style="123" customWidth="1"/>
    <col min="12493" max="12493" width="6.85546875" style="123" customWidth="1"/>
    <col min="12494" max="12494" width="6.7109375" style="123" customWidth="1"/>
    <col min="12495" max="12495" width="6.42578125" style="123" customWidth="1"/>
    <col min="12496" max="12496" width="5.140625" style="123" customWidth="1"/>
    <col min="12497" max="12497" width="5.7109375" style="123" customWidth="1"/>
    <col min="12498" max="12498" width="5.42578125" style="123" customWidth="1"/>
    <col min="12499" max="12499" width="6.28515625" style="123" customWidth="1"/>
    <col min="12500" max="12500" width="5.140625" style="123" customWidth="1"/>
    <col min="12501" max="12503" width="7.42578125" style="123" customWidth="1"/>
    <col min="12504" max="12507" width="5.42578125" style="123" customWidth="1"/>
    <col min="12508" max="12508" width="7" style="123" customWidth="1"/>
    <col min="12509" max="12509" width="6.140625" style="123" customWidth="1"/>
    <col min="12510" max="12511" width="5.85546875" style="123" customWidth="1"/>
    <col min="12512" max="12513" width="6.42578125" style="123" customWidth="1"/>
    <col min="12514" max="12514" width="5.85546875" style="123" customWidth="1"/>
    <col min="12515" max="12515" width="6.85546875" style="123" customWidth="1"/>
    <col min="12516" max="12517" width="8.42578125" style="123" customWidth="1"/>
    <col min="12518" max="12518" width="50.42578125" style="123" customWidth="1"/>
    <col min="12519" max="12528" width="4.42578125" style="123" customWidth="1"/>
    <col min="12529" max="12530" width="4.28515625" style="123" customWidth="1"/>
    <col min="12531" max="12718" width="4.28515625" style="123"/>
    <col min="12719" max="12719" width="5.85546875" style="123" customWidth="1"/>
    <col min="12720" max="12720" width="11.7109375" style="123" customWidth="1"/>
    <col min="12721" max="12727" width="6.42578125" style="123" customWidth="1"/>
    <col min="12728" max="12728" width="7.140625" style="123" customWidth="1"/>
    <col min="12729" max="12729" width="6.42578125" style="123" customWidth="1"/>
    <col min="12730" max="12730" width="5.7109375" style="123" customWidth="1"/>
    <col min="12731" max="12731" width="6.42578125" style="123" customWidth="1"/>
    <col min="12732" max="12732" width="5.85546875" style="123" customWidth="1"/>
    <col min="12733" max="12733" width="7" style="123" customWidth="1"/>
    <col min="12734" max="12734" width="6.7109375" style="123" customWidth="1"/>
    <col min="12735" max="12735" width="6.42578125" style="123" customWidth="1"/>
    <col min="12736" max="12738" width="8.140625" style="123" customWidth="1"/>
    <col min="12739" max="12745" width="10.42578125" style="123" customWidth="1"/>
    <col min="12746" max="12746" width="7" style="123" customWidth="1"/>
    <col min="12747" max="12747" width="6.85546875" style="123" customWidth="1"/>
    <col min="12748" max="12748" width="6.42578125" style="123" customWidth="1"/>
    <col min="12749" max="12749" width="6.85546875" style="123" customWidth="1"/>
    <col min="12750" max="12750" width="6.7109375" style="123" customWidth="1"/>
    <col min="12751" max="12751" width="6.42578125" style="123" customWidth="1"/>
    <col min="12752" max="12752" width="5.140625" style="123" customWidth="1"/>
    <col min="12753" max="12753" width="5.7109375" style="123" customWidth="1"/>
    <col min="12754" max="12754" width="5.42578125" style="123" customWidth="1"/>
    <col min="12755" max="12755" width="6.28515625" style="123" customWidth="1"/>
    <col min="12756" max="12756" width="5.140625" style="123" customWidth="1"/>
    <col min="12757" max="12759" width="7.42578125" style="123" customWidth="1"/>
    <col min="12760" max="12763" width="5.42578125" style="123" customWidth="1"/>
    <col min="12764" max="12764" width="7" style="123" customWidth="1"/>
    <col min="12765" max="12765" width="6.140625" style="123" customWidth="1"/>
    <col min="12766" max="12767" width="5.85546875" style="123" customWidth="1"/>
    <col min="12768" max="12769" width="6.42578125" style="123" customWidth="1"/>
    <col min="12770" max="12770" width="5.85546875" style="123" customWidth="1"/>
    <col min="12771" max="12771" width="6.85546875" style="123" customWidth="1"/>
    <col min="12772" max="12773" width="8.42578125" style="123" customWidth="1"/>
    <col min="12774" max="12774" width="50.42578125" style="123" customWidth="1"/>
    <col min="12775" max="12784" width="4.42578125" style="123" customWidth="1"/>
    <col min="12785" max="12786" width="4.28515625" style="123" customWidth="1"/>
    <col min="12787" max="12974" width="4.28515625" style="123"/>
    <col min="12975" max="12975" width="5.85546875" style="123" customWidth="1"/>
    <col min="12976" max="12976" width="11.7109375" style="123" customWidth="1"/>
    <col min="12977" max="12983" width="6.42578125" style="123" customWidth="1"/>
    <col min="12984" max="12984" width="7.140625" style="123" customWidth="1"/>
    <col min="12985" max="12985" width="6.42578125" style="123" customWidth="1"/>
    <col min="12986" max="12986" width="5.7109375" style="123" customWidth="1"/>
    <col min="12987" max="12987" width="6.42578125" style="123" customWidth="1"/>
    <col min="12988" max="12988" width="5.85546875" style="123" customWidth="1"/>
    <col min="12989" max="12989" width="7" style="123" customWidth="1"/>
    <col min="12990" max="12990" width="6.7109375" style="123" customWidth="1"/>
    <col min="12991" max="12991" width="6.42578125" style="123" customWidth="1"/>
    <col min="12992" max="12994" width="8.140625" style="123" customWidth="1"/>
    <col min="12995" max="13001" width="10.42578125" style="123" customWidth="1"/>
    <col min="13002" max="13002" width="7" style="123" customWidth="1"/>
    <col min="13003" max="13003" width="6.85546875" style="123" customWidth="1"/>
    <col min="13004" max="13004" width="6.42578125" style="123" customWidth="1"/>
    <col min="13005" max="13005" width="6.85546875" style="123" customWidth="1"/>
    <col min="13006" max="13006" width="6.7109375" style="123" customWidth="1"/>
    <col min="13007" max="13007" width="6.42578125" style="123" customWidth="1"/>
    <col min="13008" max="13008" width="5.140625" style="123" customWidth="1"/>
    <col min="13009" max="13009" width="5.7109375" style="123" customWidth="1"/>
    <col min="13010" max="13010" width="5.42578125" style="123" customWidth="1"/>
    <col min="13011" max="13011" width="6.28515625" style="123" customWidth="1"/>
    <col min="13012" max="13012" width="5.140625" style="123" customWidth="1"/>
    <col min="13013" max="13015" width="7.42578125" style="123" customWidth="1"/>
    <col min="13016" max="13019" width="5.42578125" style="123" customWidth="1"/>
    <col min="13020" max="13020" width="7" style="123" customWidth="1"/>
    <col min="13021" max="13021" width="6.140625" style="123" customWidth="1"/>
    <col min="13022" max="13023" width="5.85546875" style="123" customWidth="1"/>
    <col min="13024" max="13025" width="6.42578125" style="123" customWidth="1"/>
    <col min="13026" max="13026" width="5.85546875" style="123" customWidth="1"/>
    <col min="13027" max="13027" width="6.85546875" style="123" customWidth="1"/>
    <col min="13028" max="13029" width="8.42578125" style="123" customWidth="1"/>
    <col min="13030" max="13030" width="50.42578125" style="123" customWidth="1"/>
    <col min="13031" max="13040" width="4.42578125" style="123" customWidth="1"/>
    <col min="13041" max="13042" width="4.28515625" style="123" customWidth="1"/>
    <col min="13043" max="13230" width="4.28515625" style="123"/>
    <col min="13231" max="13231" width="5.85546875" style="123" customWidth="1"/>
    <col min="13232" max="13232" width="11.7109375" style="123" customWidth="1"/>
    <col min="13233" max="13239" width="6.42578125" style="123" customWidth="1"/>
    <col min="13240" max="13240" width="7.140625" style="123" customWidth="1"/>
    <col min="13241" max="13241" width="6.42578125" style="123" customWidth="1"/>
    <col min="13242" max="13242" width="5.7109375" style="123" customWidth="1"/>
    <col min="13243" max="13243" width="6.42578125" style="123" customWidth="1"/>
    <col min="13244" max="13244" width="5.85546875" style="123" customWidth="1"/>
    <col min="13245" max="13245" width="7" style="123" customWidth="1"/>
    <col min="13246" max="13246" width="6.7109375" style="123" customWidth="1"/>
    <col min="13247" max="13247" width="6.42578125" style="123" customWidth="1"/>
    <col min="13248" max="13250" width="8.140625" style="123" customWidth="1"/>
    <col min="13251" max="13257" width="10.42578125" style="123" customWidth="1"/>
    <col min="13258" max="13258" width="7" style="123" customWidth="1"/>
    <col min="13259" max="13259" width="6.85546875" style="123" customWidth="1"/>
    <col min="13260" max="13260" width="6.42578125" style="123" customWidth="1"/>
    <col min="13261" max="13261" width="6.85546875" style="123" customWidth="1"/>
    <col min="13262" max="13262" width="6.7109375" style="123" customWidth="1"/>
    <col min="13263" max="13263" width="6.42578125" style="123" customWidth="1"/>
    <col min="13264" max="13264" width="5.140625" style="123" customWidth="1"/>
    <col min="13265" max="13265" width="5.7109375" style="123" customWidth="1"/>
    <col min="13266" max="13266" width="5.42578125" style="123" customWidth="1"/>
    <col min="13267" max="13267" width="6.28515625" style="123" customWidth="1"/>
    <col min="13268" max="13268" width="5.140625" style="123" customWidth="1"/>
    <col min="13269" max="13271" width="7.42578125" style="123" customWidth="1"/>
    <col min="13272" max="13275" width="5.42578125" style="123" customWidth="1"/>
    <col min="13276" max="13276" width="7" style="123" customWidth="1"/>
    <col min="13277" max="13277" width="6.140625" style="123" customWidth="1"/>
    <col min="13278" max="13279" width="5.85546875" style="123" customWidth="1"/>
    <col min="13280" max="13281" width="6.42578125" style="123" customWidth="1"/>
    <col min="13282" max="13282" width="5.85546875" style="123" customWidth="1"/>
    <col min="13283" max="13283" width="6.85546875" style="123" customWidth="1"/>
    <col min="13284" max="13285" width="8.42578125" style="123" customWidth="1"/>
    <col min="13286" max="13286" width="50.42578125" style="123" customWidth="1"/>
    <col min="13287" max="13296" width="4.42578125" style="123" customWidth="1"/>
    <col min="13297" max="13298" width="4.28515625" style="123" customWidth="1"/>
    <col min="13299" max="13486" width="4.28515625" style="123"/>
    <col min="13487" max="13487" width="5.85546875" style="123" customWidth="1"/>
    <col min="13488" max="13488" width="11.7109375" style="123" customWidth="1"/>
    <col min="13489" max="13495" width="6.42578125" style="123" customWidth="1"/>
    <col min="13496" max="13496" width="7.140625" style="123" customWidth="1"/>
    <col min="13497" max="13497" width="6.42578125" style="123" customWidth="1"/>
    <col min="13498" max="13498" width="5.7109375" style="123" customWidth="1"/>
    <col min="13499" max="13499" width="6.42578125" style="123" customWidth="1"/>
    <col min="13500" max="13500" width="5.85546875" style="123" customWidth="1"/>
    <col min="13501" max="13501" width="7" style="123" customWidth="1"/>
    <col min="13502" max="13502" width="6.7109375" style="123" customWidth="1"/>
    <col min="13503" max="13503" width="6.42578125" style="123" customWidth="1"/>
    <col min="13504" max="13506" width="8.140625" style="123" customWidth="1"/>
    <col min="13507" max="13513" width="10.42578125" style="123" customWidth="1"/>
    <col min="13514" max="13514" width="7" style="123" customWidth="1"/>
    <col min="13515" max="13515" width="6.85546875" style="123" customWidth="1"/>
    <col min="13516" max="13516" width="6.42578125" style="123" customWidth="1"/>
    <col min="13517" max="13517" width="6.85546875" style="123" customWidth="1"/>
    <col min="13518" max="13518" width="6.7109375" style="123" customWidth="1"/>
    <col min="13519" max="13519" width="6.42578125" style="123" customWidth="1"/>
    <col min="13520" max="13520" width="5.140625" style="123" customWidth="1"/>
    <col min="13521" max="13521" width="5.7109375" style="123" customWidth="1"/>
    <col min="13522" max="13522" width="5.42578125" style="123" customWidth="1"/>
    <col min="13523" max="13523" width="6.28515625" style="123" customWidth="1"/>
    <col min="13524" max="13524" width="5.140625" style="123" customWidth="1"/>
    <col min="13525" max="13527" width="7.42578125" style="123" customWidth="1"/>
    <col min="13528" max="13531" width="5.42578125" style="123" customWidth="1"/>
    <col min="13532" max="13532" width="7" style="123" customWidth="1"/>
    <col min="13533" max="13533" width="6.140625" style="123" customWidth="1"/>
    <col min="13534" max="13535" width="5.85546875" style="123" customWidth="1"/>
    <col min="13536" max="13537" width="6.42578125" style="123" customWidth="1"/>
    <col min="13538" max="13538" width="5.85546875" style="123" customWidth="1"/>
    <col min="13539" max="13539" width="6.85546875" style="123" customWidth="1"/>
    <col min="13540" max="13541" width="8.42578125" style="123" customWidth="1"/>
    <col min="13542" max="13542" width="50.42578125" style="123" customWidth="1"/>
    <col min="13543" max="13552" width="4.42578125" style="123" customWidth="1"/>
    <col min="13553" max="13554" width="4.28515625" style="123" customWidth="1"/>
    <col min="13555" max="13742" width="4.28515625" style="123"/>
    <col min="13743" max="13743" width="5.85546875" style="123" customWidth="1"/>
    <col min="13744" max="13744" width="11.7109375" style="123" customWidth="1"/>
    <col min="13745" max="13751" width="6.42578125" style="123" customWidth="1"/>
    <col min="13752" max="13752" width="7.140625" style="123" customWidth="1"/>
    <col min="13753" max="13753" width="6.42578125" style="123" customWidth="1"/>
    <col min="13754" max="13754" width="5.7109375" style="123" customWidth="1"/>
    <col min="13755" max="13755" width="6.42578125" style="123" customWidth="1"/>
    <col min="13756" max="13756" width="5.85546875" style="123" customWidth="1"/>
    <col min="13757" max="13757" width="7" style="123" customWidth="1"/>
    <col min="13758" max="13758" width="6.7109375" style="123" customWidth="1"/>
    <col min="13759" max="13759" width="6.42578125" style="123" customWidth="1"/>
    <col min="13760" max="13762" width="8.140625" style="123" customWidth="1"/>
    <col min="13763" max="13769" width="10.42578125" style="123" customWidth="1"/>
    <col min="13770" max="13770" width="7" style="123" customWidth="1"/>
    <col min="13771" max="13771" width="6.85546875" style="123" customWidth="1"/>
    <col min="13772" max="13772" width="6.42578125" style="123" customWidth="1"/>
    <col min="13773" max="13773" width="6.85546875" style="123" customWidth="1"/>
    <col min="13774" max="13774" width="6.7109375" style="123" customWidth="1"/>
    <col min="13775" max="13775" width="6.42578125" style="123" customWidth="1"/>
    <col min="13776" max="13776" width="5.140625" style="123" customWidth="1"/>
    <col min="13777" max="13777" width="5.7109375" style="123" customWidth="1"/>
    <col min="13778" max="13778" width="5.42578125" style="123" customWidth="1"/>
    <col min="13779" max="13779" width="6.28515625" style="123" customWidth="1"/>
    <col min="13780" max="13780" width="5.140625" style="123" customWidth="1"/>
    <col min="13781" max="13783" width="7.42578125" style="123" customWidth="1"/>
    <col min="13784" max="13787" width="5.42578125" style="123" customWidth="1"/>
    <col min="13788" max="13788" width="7" style="123" customWidth="1"/>
    <col min="13789" max="13789" width="6.140625" style="123" customWidth="1"/>
    <col min="13790" max="13791" width="5.85546875" style="123" customWidth="1"/>
    <col min="13792" max="13793" width="6.42578125" style="123" customWidth="1"/>
    <col min="13794" max="13794" width="5.85546875" style="123" customWidth="1"/>
    <col min="13795" max="13795" width="6.85546875" style="123" customWidth="1"/>
    <col min="13796" max="13797" width="8.42578125" style="123" customWidth="1"/>
    <col min="13798" max="13798" width="50.42578125" style="123" customWidth="1"/>
    <col min="13799" max="13808" width="4.42578125" style="123" customWidth="1"/>
    <col min="13809" max="13810" width="4.28515625" style="123" customWidth="1"/>
    <col min="13811" max="13998" width="4.28515625" style="123"/>
    <col min="13999" max="13999" width="5.85546875" style="123" customWidth="1"/>
    <col min="14000" max="14000" width="11.7109375" style="123" customWidth="1"/>
    <col min="14001" max="14007" width="6.42578125" style="123" customWidth="1"/>
    <col min="14008" max="14008" width="7.140625" style="123" customWidth="1"/>
    <col min="14009" max="14009" width="6.42578125" style="123" customWidth="1"/>
    <col min="14010" max="14010" width="5.7109375" style="123" customWidth="1"/>
    <col min="14011" max="14011" width="6.42578125" style="123" customWidth="1"/>
    <col min="14012" max="14012" width="5.85546875" style="123" customWidth="1"/>
    <col min="14013" max="14013" width="7" style="123" customWidth="1"/>
    <col min="14014" max="14014" width="6.7109375" style="123" customWidth="1"/>
    <col min="14015" max="14015" width="6.42578125" style="123" customWidth="1"/>
    <col min="14016" max="14018" width="8.140625" style="123" customWidth="1"/>
    <col min="14019" max="14025" width="10.42578125" style="123" customWidth="1"/>
    <col min="14026" max="14026" width="7" style="123" customWidth="1"/>
    <col min="14027" max="14027" width="6.85546875" style="123" customWidth="1"/>
    <col min="14028" max="14028" width="6.42578125" style="123" customWidth="1"/>
    <col min="14029" max="14029" width="6.85546875" style="123" customWidth="1"/>
    <col min="14030" max="14030" width="6.7109375" style="123" customWidth="1"/>
    <col min="14031" max="14031" width="6.42578125" style="123" customWidth="1"/>
    <col min="14032" max="14032" width="5.140625" style="123" customWidth="1"/>
    <col min="14033" max="14033" width="5.7109375" style="123" customWidth="1"/>
    <col min="14034" max="14034" width="5.42578125" style="123" customWidth="1"/>
    <col min="14035" max="14035" width="6.28515625" style="123" customWidth="1"/>
    <col min="14036" max="14036" width="5.140625" style="123" customWidth="1"/>
    <col min="14037" max="14039" width="7.42578125" style="123" customWidth="1"/>
    <col min="14040" max="14043" width="5.42578125" style="123" customWidth="1"/>
    <col min="14044" max="14044" width="7" style="123" customWidth="1"/>
    <col min="14045" max="14045" width="6.140625" style="123" customWidth="1"/>
    <col min="14046" max="14047" width="5.85546875" style="123" customWidth="1"/>
    <col min="14048" max="14049" width="6.42578125" style="123" customWidth="1"/>
    <col min="14050" max="14050" width="5.85546875" style="123" customWidth="1"/>
    <col min="14051" max="14051" width="6.85546875" style="123" customWidth="1"/>
    <col min="14052" max="14053" width="8.42578125" style="123" customWidth="1"/>
    <col min="14054" max="14054" width="50.42578125" style="123" customWidth="1"/>
    <col min="14055" max="14064" width="4.42578125" style="123" customWidth="1"/>
    <col min="14065" max="14066" width="4.28515625" style="123" customWidth="1"/>
    <col min="14067" max="14254" width="4.28515625" style="123"/>
    <col min="14255" max="14255" width="5.85546875" style="123" customWidth="1"/>
    <col min="14256" max="14256" width="11.7109375" style="123" customWidth="1"/>
    <col min="14257" max="14263" width="6.42578125" style="123" customWidth="1"/>
    <col min="14264" max="14264" width="7.140625" style="123" customWidth="1"/>
    <col min="14265" max="14265" width="6.42578125" style="123" customWidth="1"/>
    <col min="14266" max="14266" width="5.7109375" style="123" customWidth="1"/>
    <col min="14267" max="14267" width="6.42578125" style="123" customWidth="1"/>
    <col min="14268" max="14268" width="5.85546875" style="123" customWidth="1"/>
    <col min="14269" max="14269" width="7" style="123" customWidth="1"/>
    <col min="14270" max="14270" width="6.7109375" style="123" customWidth="1"/>
    <col min="14271" max="14271" width="6.42578125" style="123" customWidth="1"/>
    <col min="14272" max="14274" width="8.140625" style="123" customWidth="1"/>
    <col min="14275" max="14281" width="10.42578125" style="123" customWidth="1"/>
    <col min="14282" max="14282" width="7" style="123" customWidth="1"/>
    <col min="14283" max="14283" width="6.85546875" style="123" customWidth="1"/>
    <col min="14284" max="14284" width="6.42578125" style="123" customWidth="1"/>
    <col min="14285" max="14285" width="6.85546875" style="123" customWidth="1"/>
    <col min="14286" max="14286" width="6.7109375" style="123" customWidth="1"/>
    <col min="14287" max="14287" width="6.42578125" style="123" customWidth="1"/>
    <col min="14288" max="14288" width="5.140625" style="123" customWidth="1"/>
    <col min="14289" max="14289" width="5.7109375" style="123" customWidth="1"/>
    <col min="14290" max="14290" width="5.42578125" style="123" customWidth="1"/>
    <col min="14291" max="14291" width="6.28515625" style="123" customWidth="1"/>
    <col min="14292" max="14292" width="5.140625" style="123" customWidth="1"/>
    <col min="14293" max="14295" width="7.42578125" style="123" customWidth="1"/>
    <col min="14296" max="14299" width="5.42578125" style="123" customWidth="1"/>
    <col min="14300" max="14300" width="7" style="123" customWidth="1"/>
    <col min="14301" max="14301" width="6.140625" style="123" customWidth="1"/>
    <col min="14302" max="14303" width="5.85546875" style="123" customWidth="1"/>
    <col min="14304" max="14305" width="6.42578125" style="123" customWidth="1"/>
    <col min="14306" max="14306" width="5.85546875" style="123" customWidth="1"/>
    <col min="14307" max="14307" width="6.85546875" style="123" customWidth="1"/>
    <col min="14308" max="14309" width="8.42578125" style="123" customWidth="1"/>
    <col min="14310" max="14310" width="50.42578125" style="123" customWidth="1"/>
    <col min="14311" max="14320" width="4.42578125" style="123" customWidth="1"/>
    <col min="14321" max="14322" width="4.28515625" style="123" customWidth="1"/>
    <col min="14323" max="14510" width="4.28515625" style="123"/>
    <col min="14511" max="14511" width="5.85546875" style="123" customWidth="1"/>
    <col min="14512" max="14512" width="11.7109375" style="123" customWidth="1"/>
    <col min="14513" max="14519" width="6.42578125" style="123" customWidth="1"/>
    <col min="14520" max="14520" width="7.140625" style="123" customWidth="1"/>
    <col min="14521" max="14521" width="6.42578125" style="123" customWidth="1"/>
    <col min="14522" max="14522" width="5.7109375" style="123" customWidth="1"/>
    <col min="14523" max="14523" width="6.42578125" style="123" customWidth="1"/>
    <col min="14524" max="14524" width="5.85546875" style="123" customWidth="1"/>
    <col min="14525" max="14525" width="7" style="123" customWidth="1"/>
    <col min="14526" max="14526" width="6.7109375" style="123" customWidth="1"/>
    <col min="14527" max="14527" width="6.42578125" style="123" customWidth="1"/>
    <col min="14528" max="14530" width="8.140625" style="123" customWidth="1"/>
    <col min="14531" max="14537" width="10.42578125" style="123" customWidth="1"/>
    <col min="14538" max="14538" width="7" style="123" customWidth="1"/>
    <col min="14539" max="14539" width="6.85546875" style="123" customWidth="1"/>
    <col min="14540" max="14540" width="6.42578125" style="123" customWidth="1"/>
    <col min="14541" max="14541" width="6.85546875" style="123" customWidth="1"/>
    <col min="14542" max="14542" width="6.7109375" style="123" customWidth="1"/>
    <col min="14543" max="14543" width="6.42578125" style="123" customWidth="1"/>
    <col min="14544" max="14544" width="5.140625" style="123" customWidth="1"/>
    <col min="14545" max="14545" width="5.7109375" style="123" customWidth="1"/>
    <col min="14546" max="14546" width="5.42578125" style="123" customWidth="1"/>
    <col min="14547" max="14547" width="6.28515625" style="123" customWidth="1"/>
    <col min="14548" max="14548" width="5.140625" style="123" customWidth="1"/>
    <col min="14549" max="14551" width="7.42578125" style="123" customWidth="1"/>
    <col min="14552" max="14555" width="5.42578125" style="123" customWidth="1"/>
    <col min="14556" max="14556" width="7" style="123" customWidth="1"/>
    <col min="14557" max="14557" width="6.140625" style="123" customWidth="1"/>
    <col min="14558" max="14559" width="5.85546875" style="123" customWidth="1"/>
    <col min="14560" max="14561" width="6.42578125" style="123" customWidth="1"/>
    <col min="14562" max="14562" width="5.85546875" style="123" customWidth="1"/>
    <col min="14563" max="14563" width="6.85546875" style="123" customWidth="1"/>
    <col min="14564" max="14565" width="8.42578125" style="123" customWidth="1"/>
    <col min="14566" max="14566" width="50.42578125" style="123" customWidth="1"/>
    <col min="14567" max="14576" width="4.42578125" style="123" customWidth="1"/>
    <col min="14577" max="14578" width="4.28515625" style="123" customWidth="1"/>
    <col min="14579" max="14766" width="4.28515625" style="123"/>
    <col min="14767" max="14767" width="5.85546875" style="123" customWidth="1"/>
    <col min="14768" max="14768" width="11.7109375" style="123" customWidth="1"/>
    <col min="14769" max="14775" width="6.42578125" style="123" customWidth="1"/>
    <col min="14776" max="14776" width="7.140625" style="123" customWidth="1"/>
    <col min="14777" max="14777" width="6.42578125" style="123" customWidth="1"/>
    <col min="14778" max="14778" width="5.7109375" style="123" customWidth="1"/>
    <col min="14779" max="14779" width="6.42578125" style="123" customWidth="1"/>
    <col min="14780" max="14780" width="5.85546875" style="123" customWidth="1"/>
    <col min="14781" max="14781" width="7" style="123" customWidth="1"/>
    <col min="14782" max="14782" width="6.7109375" style="123" customWidth="1"/>
    <col min="14783" max="14783" width="6.42578125" style="123" customWidth="1"/>
    <col min="14784" max="14786" width="8.140625" style="123" customWidth="1"/>
    <col min="14787" max="14793" width="10.42578125" style="123" customWidth="1"/>
    <col min="14794" max="14794" width="7" style="123" customWidth="1"/>
    <col min="14795" max="14795" width="6.85546875" style="123" customWidth="1"/>
    <col min="14796" max="14796" width="6.42578125" style="123" customWidth="1"/>
    <col min="14797" max="14797" width="6.85546875" style="123" customWidth="1"/>
    <col min="14798" max="14798" width="6.7109375" style="123" customWidth="1"/>
    <col min="14799" max="14799" width="6.42578125" style="123" customWidth="1"/>
    <col min="14800" max="14800" width="5.140625" style="123" customWidth="1"/>
    <col min="14801" max="14801" width="5.7109375" style="123" customWidth="1"/>
    <col min="14802" max="14802" width="5.42578125" style="123" customWidth="1"/>
    <col min="14803" max="14803" width="6.28515625" style="123" customWidth="1"/>
    <col min="14804" max="14804" width="5.140625" style="123" customWidth="1"/>
    <col min="14805" max="14807" width="7.42578125" style="123" customWidth="1"/>
    <col min="14808" max="14811" width="5.42578125" style="123" customWidth="1"/>
    <col min="14812" max="14812" width="7" style="123" customWidth="1"/>
    <col min="14813" max="14813" width="6.140625" style="123" customWidth="1"/>
    <col min="14814" max="14815" width="5.85546875" style="123" customWidth="1"/>
    <col min="14816" max="14817" width="6.42578125" style="123" customWidth="1"/>
    <col min="14818" max="14818" width="5.85546875" style="123" customWidth="1"/>
    <col min="14819" max="14819" width="6.85546875" style="123" customWidth="1"/>
    <col min="14820" max="14821" width="8.42578125" style="123" customWidth="1"/>
    <col min="14822" max="14822" width="50.42578125" style="123" customWidth="1"/>
    <col min="14823" max="14832" width="4.42578125" style="123" customWidth="1"/>
    <col min="14833" max="14834" width="4.28515625" style="123" customWidth="1"/>
    <col min="14835" max="15022" width="4.28515625" style="123"/>
    <col min="15023" max="15023" width="5.85546875" style="123" customWidth="1"/>
    <col min="15024" max="15024" width="11.7109375" style="123" customWidth="1"/>
    <col min="15025" max="15031" width="6.42578125" style="123" customWidth="1"/>
    <col min="15032" max="15032" width="7.140625" style="123" customWidth="1"/>
    <col min="15033" max="15033" width="6.42578125" style="123" customWidth="1"/>
    <col min="15034" max="15034" width="5.7109375" style="123" customWidth="1"/>
    <col min="15035" max="15035" width="6.42578125" style="123" customWidth="1"/>
    <col min="15036" max="15036" width="5.85546875" style="123" customWidth="1"/>
    <col min="15037" max="15037" width="7" style="123" customWidth="1"/>
    <col min="15038" max="15038" width="6.7109375" style="123" customWidth="1"/>
    <col min="15039" max="15039" width="6.42578125" style="123" customWidth="1"/>
    <col min="15040" max="15042" width="8.140625" style="123" customWidth="1"/>
    <col min="15043" max="15049" width="10.42578125" style="123" customWidth="1"/>
    <col min="15050" max="15050" width="7" style="123" customWidth="1"/>
    <col min="15051" max="15051" width="6.85546875" style="123" customWidth="1"/>
    <col min="15052" max="15052" width="6.42578125" style="123" customWidth="1"/>
    <col min="15053" max="15053" width="6.85546875" style="123" customWidth="1"/>
    <col min="15054" max="15054" width="6.7109375" style="123" customWidth="1"/>
    <col min="15055" max="15055" width="6.42578125" style="123" customWidth="1"/>
    <col min="15056" max="15056" width="5.140625" style="123" customWidth="1"/>
    <col min="15057" max="15057" width="5.7109375" style="123" customWidth="1"/>
    <col min="15058" max="15058" width="5.42578125" style="123" customWidth="1"/>
    <col min="15059" max="15059" width="6.28515625" style="123" customWidth="1"/>
    <col min="15060" max="15060" width="5.140625" style="123" customWidth="1"/>
    <col min="15061" max="15063" width="7.42578125" style="123" customWidth="1"/>
    <col min="15064" max="15067" width="5.42578125" style="123" customWidth="1"/>
    <col min="15068" max="15068" width="7" style="123" customWidth="1"/>
    <col min="15069" max="15069" width="6.140625" style="123" customWidth="1"/>
    <col min="15070" max="15071" width="5.85546875" style="123" customWidth="1"/>
    <col min="15072" max="15073" width="6.42578125" style="123" customWidth="1"/>
    <col min="15074" max="15074" width="5.85546875" style="123" customWidth="1"/>
    <col min="15075" max="15075" width="6.85546875" style="123" customWidth="1"/>
    <col min="15076" max="15077" width="8.42578125" style="123" customWidth="1"/>
    <col min="15078" max="15078" width="50.42578125" style="123" customWidth="1"/>
    <col min="15079" max="15088" width="4.42578125" style="123" customWidth="1"/>
    <col min="15089" max="15090" width="4.28515625" style="123" customWidth="1"/>
    <col min="15091" max="15278" width="4.28515625" style="123"/>
    <col min="15279" max="15279" width="5.85546875" style="123" customWidth="1"/>
    <col min="15280" max="15280" width="11.7109375" style="123" customWidth="1"/>
    <col min="15281" max="15287" width="6.42578125" style="123" customWidth="1"/>
    <col min="15288" max="15288" width="7.140625" style="123" customWidth="1"/>
    <col min="15289" max="15289" width="6.42578125" style="123" customWidth="1"/>
    <col min="15290" max="15290" width="5.7109375" style="123" customWidth="1"/>
    <col min="15291" max="15291" width="6.42578125" style="123" customWidth="1"/>
    <col min="15292" max="15292" width="5.85546875" style="123" customWidth="1"/>
    <col min="15293" max="15293" width="7" style="123" customWidth="1"/>
    <col min="15294" max="15294" width="6.7109375" style="123" customWidth="1"/>
    <col min="15295" max="15295" width="6.42578125" style="123" customWidth="1"/>
    <col min="15296" max="15298" width="8.140625" style="123" customWidth="1"/>
    <col min="15299" max="15305" width="10.42578125" style="123" customWidth="1"/>
    <col min="15306" max="15306" width="7" style="123" customWidth="1"/>
    <col min="15307" max="15307" width="6.85546875" style="123" customWidth="1"/>
    <col min="15308" max="15308" width="6.42578125" style="123" customWidth="1"/>
    <col min="15309" max="15309" width="6.85546875" style="123" customWidth="1"/>
    <col min="15310" max="15310" width="6.7109375" style="123" customWidth="1"/>
    <col min="15311" max="15311" width="6.42578125" style="123" customWidth="1"/>
    <col min="15312" max="15312" width="5.140625" style="123" customWidth="1"/>
    <col min="15313" max="15313" width="5.7109375" style="123" customWidth="1"/>
    <col min="15314" max="15314" width="5.42578125" style="123" customWidth="1"/>
    <col min="15315" max="15315" width="6.28515625" style="123" customWidth="1"/>
    <col min="15316" max="15316" width="5.140625" style="123" customWidth="1"/>
    <col min="15317" max="15319" width="7.42578125" style="123" customWidth="1"/>
    <col min="15320" max="15323" width="5.42578125" style="123" customWidth="1"/>
    <col min="15324" max="15324" width="7" style="123" customWidth="1"/>
    <col min="15325" max="15325" width="6.140625" style="123" customWidth="1"/>
    <col min="15326" max="15327" width="5.85546875" style="123" customWidth="1"/>
    <col min="15328" max="15329" width="6.42578125" style="123" customWidth="1"/>
    <col min="15330" max="15330" width="5.85546875" style="123" customWidth="1"/>
    <col min="15331" max="15331" width="6.85546875" style="123" customWidth="1"/>
    <col min="15332" max="15333" width="8.42578125" style="123" customWidth="1"/>
    <col min="15334" max="15334" width="50.42578125" style="123" customWidth="1"/>
    <col min="15335" max="15344" width="4.42578125" style="123" customWidth="1"/>
    <col min="15345" max="15346" width="4.28515625" style="123" customWidth="1"/>
    <col min="15347" max="15534" width="4.28515625" style="123"/>
    <col min="15535" max="15535" width="5.85546875" style="123" customWidth="1"/>
    <col min="15536" max="15536" width="11.7109375" style="123" customWidth="1"/>
    <col min="15537" max="15543" width="6.42578125" style="123" customWidth="1"/>
    <col min="15544" max="15544" width="7.140625" style="123" customWidth="1"/>
    <col min="15545" max="15545" width="6.42578125" style="123" customWidth="1"/>
    <col min="15546" max="15546" width="5.7109375" style="123" customWidth="1"/>
    <col min="15547" max="15547" width="6.42578125" style="123" customWidth="1"/>
    <col min="15548" max="15548" width="5.85546875" style="123" customWidth="1"/>
    <col min="15549" max="15549" width="7" style="123" customWidth="1"/>
    <col min="15550" max="15550" width="6.7109375" style="123" customWidth="1"/>
    <col min="15551" max="15551" width="6.42578125" style="123" customWidth="1"/>
    <col min="15552" max="15554" width="8.140625" style="123" customWidth="1"/>
    <col min="15555" max="15561" width="10.42578125" style="123" customWidth="1"/>
    <col min="15562" max="15562" width="7" style="123" customWidth="1"/>
    <col min="15563" max="15563" width="6.85546875" style="123" customWidth="1"/>
    <col min="15564" max="15564" width="6.42578125" style="123" customWidth="1"/>
    <col min="15565" max="15565" width="6.85546875" style="123" customWidth="1"/>
    <col min="15566" max="15566" width="6.7109375" style="123" customWidth="1"/>
    <col min="15567" max="15567" width="6.42578125" style="123" customWidth="1"/>
    <col min="15568" max="15568" width="5.140625" style="123" customWidth="1"/>
    <col min="15569" max="15569" width="5.7109375" style="123" customWidth="1"/>
    <col min="15570" max="15570" width="5.42578125" style="123" customWidth="1"/>
    <col min="15571" max="15571" width="6.28515625" style="123" customWidth="1"/>
    <col min="15572" max="15572" width="5.140625" style="123" customWidth="1"/>
    <col min="15573" max="15575" width="7.42578125" style="123" customWidth="1"/>
    <col min="15576" max="15579" width="5.42578125" style="123" customWidth="1"/>
    <col min="15580" max="15580" width="7" style="123" customWidth="1"/>
    <col min="15581" max="15581" width="6.140625" style="123" customWidth="1"/>
    <col min="15582" max="15583" width="5.85546875" style="123" customWidth="1"/>
    <col min="15584" max="15585" width="6.42578125" style="123" customWidth="1"/>
    <col min="15586" max="15586" width="5.85546875" style="123" customWidth="1"/>
    <col min="15587" max="15587" width="6.85546875" style="123" customWidth="1"/>
    <col min="15588" max="15589" width="8.42578125" style="123" customWidth="1"/>
    <col min="15590" max="15590" width="50.42578125" style="123" customWidth="1"/>
    <col min="15591" max="15600" width="4.42578125" style="123" customWidth="1"/>
    <col min="15601" max="15602" width="4.28515625" style="123" customWidth="1"/>
    <col min="15603" max="15790" width="4.28515625" style="123"/>
    <col min="15791" max="15791" width="5.85546875" style="123" customWidth="1"/>
    <col min="15792" max="15792" width="11.7109375" style="123" customWidth="1"/>
    <col min="15793" max="15799" width="6.42578125" style="123" customWidth="1"/>
    <col min="15800" max="15800" width="7.140625" style="123" customWidth="1"/>
    <col min="15801" max="15801" width="6.42578125" style="123" customWidth="1"/>
    <col min="15802" max="15802" width="5.7109375" style="123" customWidth="1"/>
    <col min="15803" max="15803" width="6.42578125" style="123" customWidth="1"/>
    <col min="15804" max="15804" width="5.85546875" style="123" customWidth="1"/>
    <col min="15805" max="15805" width="7" style="123" customWidth="1"/>
    <col min="15806" max="15806" width="6.7109375" style="123" customWidth="1"/>
    <col min="15807" max="15807" width="6.42578125" style="123" customWidth="1"/>
    <col min="15808" max="15810" width="8.140625" style="123" customWidth="1"/>
    <col min="15811" max="15817" width="10.42578125" style="123" customWidth="1"/>
    <col min="15818" max="15818" width="7" style="123" customWidth="1"/>
    <col min="15819" max="15819" width="6.85546875" style="123" customWidth="1"/>
    <col min="15820" max="15820" width="6.42578125" style="123" customWidth="1"/>
    <col min="15821" max="15821" width="6.85546875" style="123" customWidth="1"/>
    <col min="15822" max="15822" width="6.7109375" style="123" customWidth="1"/>
    <col min="15823" max="15823" width="6.42578125" style="123" customWidth="1"/>
    <col min="15824" max="15824" width="5.140625" style="123" customWidth="1"/>
    <col min="15825" max="15825" width="5.7109375" style="123" customWidth="1"/>
    <col min="15826" max="15826" width="5.42578125" style="123" customWidth="1"/>
    <col min="15827" max="15827" width="6.28515625" style="123" customWidth="1"/>
    <col min="15828" max="15828" width="5.140625" style="123" customWidth="1"/>
    <col min="15829" max="15831" width="7.42578125" style="123" customWidth="1"/>
    <col min="15832" max="15835" width="5.42578125" style="123" customWidth="1"/>
    <col min="15836" max="15836" width="7" style="123" customWidth="1"/>
    <col min="15837" max="15837" width="6.140625" style="123" customWidth="1"/>
    <col min="15838" max="15839" width="5.85546875" style="123" customWidth="1"/>
    <col min="15840" max="15841" width="6.42578125" style="123" customWidth="1"/>
    <col min="15842" max="15842" width="5.85546875" style="123" customWidth="1"/>
    <col min="15843" max="15843" width="6.85546875" style="123" customWidth="1"/>
    <col min="15844" max="15845" width="8.42578125" style="123" customWidth="1"/>
    <col min="15846" max="15846" width="50.42578125" style="123" customWidth="1"/>
    <col min="15847" max="15856" width="4.42578125" style="123" customWidth="1"/>
    <col min="15857" max="15858" width="4.28515625" style="123" customWidth="1"/>
    <col min="15859" max="16046" width="4.28515625" style="123"/>
    <col min="16047" max="16047" width="5.85546875" style="123" customWidth="1"/>
    <col min="16048" max="16048" width="11.7109375" style="123" customWidth="1"/>
    <col min="16049" max="16055" width="6.42578125" style="123" customWidth="1"/>
    <col min="16056" max="16056" width="7.140625" style="123" customWidth="1"/>
    <col min="16057" max="16057" width="6.42578125" style="123" customWidth="1"/>
    <col min="16058" max="16058" width="5.7109375" style="123" customWidth="1"/>
    <col min="16059" max="16059" width="6.42578125" style="123" customWidth="1"/>
    <col min="16060" max="16060" width="5.85546875" style="123" customWidth="1"/>
    <col min="16061" max="16061" width="7" style="123" customWidth="1"/>
    <col min="16062" max="16062" width="6.7109375" style="123" customWidth="1"/>
    <col min="16063" max="16063" width="6.42578125" style="123" customWidth="1"/>
    <col min="16064" max="16066" width="8.140625" style="123" customWidth="1"/>
    <col min="16067" max="16073" width="10.42578125" style="123" customWidth="1"/>
    <col min="16074" max="16074" width="7" style="123" customWidth="1"/>
    <col min="16075" max="16075" width="6.85546875" style="123" customWidth="1"/>
    <col min="16076" max="16076" width="6.42578125" style="123" customWidth="1"/>
    <col min="16077" max="16077" width="6.85546875" style="123" customWidth="1"/>
    <col min="16078" max="16078" width="6.7109375" style="123" customWidth="1"/>
    <col min="16079" max="16079" width="6.42578125" style="123" customWidth="1"/>
    <col min="16080" max="16080" width="5.140625" style="123" customWidth="1"/>
    <col min="16081" max="16081" width="5.7109375" style="123" customWidth="1"/>
    <col min="16082" max="16082" width="5.42578125" style="123" customWidth="1"/>
    <col min="16083" max="16083" width="6.28515625" style="123" customWidth="1"/>
    <col min="16084" max="16084" width="5.140625" style="123" customWidth="1"/>
    <col min="16085" max="16087" width="7.42578125" style="123" customWidth="1"/>
    <col min="16088" max="16091" width="5.42578125" style="123" customWidth="1"/>
    <col min="16092" max="16092" width="7" style="123" customWidth="1"/>
    <col min="16093" max="16093" width="6.140625" style="123" customWidth="1"/>
    <col min="16094" max="16095" width="5.85546875" style="123" customWidth="1"/>
    <col min="16096" max="16097" width="6.42578125" style="123" customWidth="1"/>
    <col min="16098" max="16098" width="5.85546875" style="123" customWidth="1"/>
    <col min="16099" max="16099" width="6.85546875" style="123" customWidth="1"/>
    <col min="16100" max="16101" width="8.42578125" style="123" customWidth="1"/>
    <col min="16102" max="16102" width="50.42578125" style="123" customWidth="1"/>
    <col min="16103" max="16112" width="4.42578125" style="123" customWidth="1"/>
    <col min="16113" max="16114" width="4.28515625" style="123" customWidth="1"/>
    <col min="16115" max="16384" width="4.28515625" style="123"/>
  </cols>
  <sheetData>
    <row r="1" spans="1:57" ht="15.75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701" t="s">
        <v>265</v>
      </c>
      <c r="S1" s="701"/>
      <c r="T1" s="701"/>
      <c r="Z1" s="702"/>
      <c r="AA1" s="702"/>
      <c r="AL1" s="703" t="s">
        <v>266</v>
      </c>
      <c r="AM1" s="703"/>
      <c r="AN1" s="703"/>
      <c r="AO1" s="260"/>
      <c r="AP1" s="260"/>
      <c r="AQ1" s="260"/>
      <c r="AR1" s="260"/>
      <c r="BB1" s="260"/>
      <c r="BC1" s="703" t="s">
        <v>266</v>
      </c>
      <c r="BD1" s="703"/>
      <c r="BE1" s="703"/>
    </row>
    <row r="2" spans="1:57" ht="14.2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51"/>
      <c r="X2" s="251"/>
      <c r="Y2" s="251"/>
    </row>
    <row r="3" spans="1:57" ht="14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51"/>
      <c r="X3" s="251"/>
      <c r="Y3" s="251"/>
    </row>
    <row r="4" spans="1:57" s="231" customFormat="1" ht="56.25" customHeight="1">
      <c r="B4" s="198"/>
      <c r="C4" s="198"/>
      <c r="D4" s="704" t="s">
        <v>267</v>
      </c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198"/>
      <c r="R4" s="198"/>
      <c r="S4" s="198"/>
      <c r="T4" s="198"/>
      <c r="U4" s="198"/>
      <c r="V4" s="198"/>
      <c r="W4" s="197"/>
      <c r="X4" s="197"/>
      <c r="Y4" s="197"/>
    </row>
    <row r="5" spans="1:57" ht="18">
      <c r="B5" s="234"/>
      <c r="C5" s="234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234"/>
      <c r="Q5" s="234"/>
      <c r="R5" s="234"/>
      <c r="S5" s="234"/>
      <c r="T5" s="234"/>
      <c r="U5" s="234"/>
      <c r="V5" s="234"/>
      <c r="W5" s="176"/>
      <c r="X5" s="176"/>
      <c r="Y5" s="176"/>
    </row>
    <row r="6" spans="1:57" ht="18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57" ht="20.25">
      <c r="A7" s="235"/>
      <c r="B7" s="235"/>
      <c r="C7" s="235"/>
      <c r="D7" s="235"/>
      <c r="E7" s="235"/>
      <c r="F7" s="235"/>
      <c r="G7" s="235"/>
      <c r="H7" s="235"/>
      <c r="I7" s="249"/>
      <c r="J7" s="249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</row>
    <row r="8" spans="1:57" s="80" customFormat="1" ht="0.75" customHeight="1">
      <c r="A8" s="659"/>
      <c r="B8" s="659"/>
      <c r="C8" s="237"/>
      <c r="D8" s="237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1:57" s="80" customFormat="1" ht="12.75">
      <c r="A9" s="47"/>
      <c r="B9" s="2"/>
      <c r="C9" s="2"/>
      <c r="D9" s="2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</row>
    <row r="10" spans="1:57" s="80" customFormat="1" ht="1.5" customHeight="1">
      <c r="A10" s="86"/>
      <c r="B10" s="651"/>
      <c r="C10" s="651"/>
      <c r="D10" s="651"/>
      <c r="E10" s="65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</row>
    <row r="11" spans="1:57" s="80" customFormat="1" ht="12.75">
      <c r="A11" s="174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26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</row>
    <row r="12" spans="1:57" s="80" customFormat="1" ht="12.75">
      <c r="A12" s="116"/>
      <c r="T12" s="15" t="s">
        <v>3</v>
      </c>
      <c r="U12" s="15"/>
      <c r="V12" s="15"/>
      <c r="W12" s="87"/>
      <c r="X12" s="87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262"/>
      <c r="AL12" s="262"/>
      <c r="AM12" s="262"/>
      <c r="AN12" s="13" t="s">
        <v>3</v>
      </c>
      <c r="AO12" s="13"/>
      <c r="AP12" s="13"/>
      <c r="AQ12" s="262"/>
      <c r="AR12" s="81"/>
      <c r="AS12" s="262"/>
      <c r="AT12" s="262"/>
      <c r="AU12" s="87"/>
      <c r="AV12" s="81"/>
      <c r="AW12" s="81"/>
      <c r="AX12" s="81"/>
      <c r="AY12" s="81"/>
      <c r="AZ12" s="81"/>
      <c r="BA12" s="81"/>
      <c r="BB12" s="81"/>
      <c r="BC12" s="81"/>
      <c r="BD12" s="81"/>
      <c r="BE12" s="13" t="s">
        <v>3</v>
      </c>
    </row>
    <row r="13" spans="1:57" s="80" customFormat="1" ht="12.75">
      <c r="A13" s="662" t="s">
        <v>268</v>
      </c>
      <c r="B13" s="662" t="s">
        <v>5</v>
      </c>
      <c r="C13" s="693" t="s">
        <v>113</v>
      </c>
      <c r="D13" s="239"/>
      <c r="E13" s="699"/>
      <c r="F13" s="699"/>
      <c r="G13" s="699"/>
      <c r="H13" s="699"/>
      <c r="I13" s="699"/>
      <c r="J13" s="699"/>
      <c r="K13" s="699"/>
      <c r="L13" s="699"/>
      <c r="M13" s="699"/>
      <c r="N13" s="700"/>
      <c r="O13" s="662" t="s">
        <v>269</v>
      </c>
      <c r="P13" s="662"/>
      <c r="Q13" s="662"/>
      <c r="R13" s="662"/>
      <c r="S13" s="662"/>
      <c r="T13" s="662"/>
      <c r="U13" s="662" t="s">
        <v>268</v>
      </c>
      <c r="V13" s="662" t="s">
        <v>5</v>
      </c>
      <c r="W13" s="693" t="s">
        <v>270</v>
      </c>
      <c r="X13" s="239"/>
      <c r="Y13" s="255"/>
      <c r="Z13" s="255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6"/>
      <c r="AO13" s="662" t="s">
        <v>268</v>
      </c>
      <c r="AP13" s="662" t="s">
        <v>5</v>
      </c>
      <c r="AQ13" s="663" t="s">
        <v>270</v>
      </c>
      <c r="AR13" s="695"/>
      <c r="AS13" s="695"/>
      <c r="AT13" s="695"/>
      <c r="AU13" s="695"/>
      <c r="AV13" s="695"/>
      <c r="AW13" s="695"/>
      <c r="AX13" s="695"/>
      <c r="AY13" s="695"/>
      <c r="AZ13" s="695"/>
      <c r="BA13" s="695"/>
      <c r="BB13" s="695"/>
      <c r="BC13" s="695"/>
      <c r="BD13" s="695"/>
      <c r="BE13" s="696"/>
    </row>
    <row r="14" spans="1:57" s="170" customFormat="1" ht="12.75">
      <c r="A14" s="662"/>
      <c r="B14" s="662"/>
      <c r="C14" s="667"/>
      <c r="D14" s="697" t="s">
        <v>117</v>
      </c>
      <c r="E14" s="662" t="s">
        <v>119</v>
      </c>
      <c r="F14" s="667" t="s">
        <v>16</v>
      </c>
      <c r="I14" s="693" t="s">
        <v>15</v>
      </c>
      <c r="K14" s="250"/>
      <c r="L14" s="693" t="s">
        <v>17</v>
      </c>
      <c r="O14" s="693" t="s">
        <v>271</v>
      </c>
      <c r="R14" s="663" t="s">
        <v>272</v>
      </c>
      <c r="S14" s="252"/>
      <c r="T14" s="253"/>
      <c r="U14" s="662"/>
      <c r="V14" s="662"/>
      <c r="W14" s="667"/>
      <c r="X14" s="697" t="s">
        <v>117</v>
      </c>
      <c r="Y14" s="662" t="s">
        <v>119</v>
      </c>
      <c r="Z14" s="693" t="s">
        <v>273</v>
      </c>
      <c r="AA14" s="252"/>
      <c r="AB14" s="256"/>
      <c r="AC14" s="693" t="s">
        <v>274</v>
      </c>
      <c r="AD14" s="252"/>
      <c r="AE14" s="252"/>
      <c r="AF14" s="693" t="s">
        <v>275</v>
      </c>
      <c r="AG14" s="252"/>
      <c r="AH14" s="252"/>
      <c r="AI14" s="693" t="s">
        <v>276</v>
      </c>
      <c r="AJ14" s="252"/>
      <c r="AK14" s="252"/>
      <c r="AL14" s="693" t="s">
        <v>277</v>
      </c>
      <c r="AM14" s="252"/>
      <c r="AN14" s="256"/>
      <c r="AO14" s="662"/>
      <c r="AP14" s="662"/>
      <c r="AQ14" s="663" t="s">
        <v>277</v>
      </c>
      <c r="AR14" s="695"/>
      <c r="AS14" s="695"/>
      <c r="AT14" s="695"/>
      <c r="AU14" s="695"/>
      <c r="AV14" s="696"/>
      <c r="AW14" s="693" t="s">
        <v>278</v>
      </c>
      <c r="AX14" s="252"/>
      <c r="AY14" s="252"/>
      <c r="AZ14" s="693" t="s">
        <v>14</v>
      </c>
      <c r="BA14" s="252"/>
      <c r="BB14" s="252"/>
      <c r="BC14" s="693" t="s">
        <v>279</v>
      </c>
      <c r="BD14" s="252"/>
      <c r="BE14" s="256"/>
    </row>
    <row r="15" spans="1:57" s="170" customFormat="1" ht="12.75">
      <c r="A15" s="662"/>
      <c r="B15" s="662"/>
      <c r="C15" s="667"/>
      <c r="D15" s="698"/>
      <c r="E15" s="662"/>
      <c r="F15" s="667"/>
      <c r="G15" s="662" t="s">
        <v>117</v>
      </c>
      <c r="H15" s="663" t="s">
        <v>119</v>
      </c>
      <c r="I15" s="667"/>
      <c r="J15" s="662" t="s">
        <v>117</v>
      </c>
      <c r="K15" s="662" t="s">
        <v>119</v>
      </c>
      <c r="L15" s="667"/>
      <c r="M15" s="662" t="s">
        <v>117</v>
      </c>
      <c r="N15" s="662" t="s">
        <v>119</v>
      </c>
      <c r="O15" s="667"/>
      <c r="P15" s="662" t="s">
        <v>117</v>
      </c>
      <c r="Q15" s="662" t="s">
        <v>119</v>
      </c>
      <c r="R15" s="663"/>
      <c r="S15" s="662" t="s">
        <v>117</v>
      </c>
      <c r="T15" s="662" t="s">
        <v>119</v>
      </c>
      <c r="U15" s="662"/>
      <c r="V15" s="662"/>
      <c r="W15" s="667"/>
      <c r="X15" s="698"/>
      <c r="Y15" s="662"/>
      <c r="Z15" s="667"/>
      <c r="AA15" s="662" t="s">
        <v>117</v>
      </c>
      <c r="AB15" s="662" t="s">
        <v>119</v>
      </c>
      <c r="AC15" s="667"/>
      <c r="AD15" s="662" t="s">
        <v>117</v>
      </c>
      <c r="AE15" s="662" t="s">
        <v>119</v>
      </c>
      <c r="AF15" s="667"/>
      <c r="AG15" s="662" t="s">
        <v>117</v>
      </c>
      <c r="AH15" s="663" t="s">
        <v>119</v>
      </c>
      <c r="AI15" s="667"/>
      <c r="AJ15" s="662" t="s">
        <v>117</v>
      </c>
      <c r="AK15" s="663" t="s">
        <v>119</v>
      </c>
      <c r="AL15" s="667"/>
      <c r="AM15" s="662" t="s">
        <v>117</v>
      </c>
      <c r="AN15" s="662" t="s">
        <v>119</v>
      </c>
      <c r="AO15" s="662"/>
      <c r="AP15" s="662"/>
      <c r="AQ15" s="693" t="s">
        <v>280</v>
      </c>
      <c r="AR15" s="252"/>
      <c r="AS15" s="252"/>
      <c r="AT15" s="693" t="s">
        <v>281</v>
      </c>
      <c r="AU15" s="252"/>
      <c r="AV15" s="252"/>
      <c r="AW15" s="667"/>
      <c r="AX15" s="662" t="s">
        <v>117</v>
      </c>
      <c r="AY15" s="662" t="s">
        <v>119</v>
      </c>
      <c r="AZ15" s="667"/>
      <c r="BA15" s="662" t="s">
        <v>117</v>
      </c>
      <c r="BB15" s="663" t="s">
        <v>119</v>
      </c>
      <c r="BC15" s="667"/>
      <c r="BD15" s="662" t="s">
        <v>117</v>
      </c>
      <c r="BE15" s="662" t="s">
        <v>119</v>
      </c>
    </row>
    <row r="16" spans="1:57" s="170" customFormat="1" ht="12.75">
      <c r="A16" s="662"/>
      <c r="B16" s="662"/>
      <c r="C16" s="694"/>
      <c r="D16" s="668"/>
      <c r="E16" s="662"/>
      <c r="F16" s="694"/>
      <c r="G16" s="662"/>
      <c r="H16" s="663"/>
      <c r="I16" s="694"/>
      <c r="J16" s="662"/>
      <c r="K16" s="662"/>
      <c r="L16" s="694"/>
      <c r="M16" s="662"/>
      <c r="N16" s="662"/>
      <c r="O16" s="694"/>
      <c r="P16" s="662"/>
      <c r="Q16" s="662"/>
      <c r="R16" s="662"/>
      <c r="S16" s="662"/>
      <c r="T16" s="662"/>
      <c r="U16" s="662"/>
      <c r="V16" s="662"/>
      <c r="W16" s="694"/>
      <c r="X16" s="668"/>
      <c r="Y16" s="662"/>
      <c r="Z16" s="694"/>
      <c r="AA16" s="662"/>
      <c r="AB16" s="662"/>
      <c r="AC16" s="694"/>
      <c r="AD16" s="662"/>
      <c r="AE16" s="662"/>
      <c r="AF16" s="694"/>
      <c r="AG16" s="662"/>
      <c r="AH16" s="663"/>
      <c r="AI16" s="694"/>
      <c r="AJ16" s="662"/>
      <c r="AK16" s="663"/>
      <c r="AL16" s="694"/>
      <c r="AM16" s="662"/>
      <c r="AN16" s="662"/>
      <c r="AO16" s="662"/>
      <c r="AP16" s="662"/>
      <c r="AQ16" s="694"/>
      <c r="AR16" s="238" t="s">
        <v>117</v>
      </c>
      <c r="AS16" s="240" t="s">
        <v>119</v>
      </c>
      <c r="AT16" s="694"/>
      <c r="AU16" s="238" t="s">
        <v>117</v>
      </c>
      <c r="AV16" s="240" t="s">
        <v>119</v>
      </c>
      <c r="AW16" s="694"/>
      <c r="AX16" s="662"/>
      <c r="AY16" s="662"/>
      <c r="AZ16" s="694"/>
      <c r="BA16" s="662"/>
      <c r="BB16" s="663"/>
      <c r="BC16" s="694"/>
      <c r="BD16" s="662"/>
      <c r="BE16" s="662"/>
    </row>
    <row r="17" spans="1:64" s="174" customFormat="1" ht="12.75">
      <c r="A17" s="240" t="s">
        <v>31</v>
      </c>
      <c r="B17" s="238" t="s">
        <v>32</v>
      </c>
      <c r="C17" s="241">
        <v>1</v>
      </c>
      <c r="D17" s="241">
        <v>2</v>
      </c>
      <c r="E17" s="241">
        <v>3</v>
      </c>
      <c r="F17" s="241">
        <v>4</v>
      </c>
      <c r="G17" s="241">
        <v>5</v>
      </c>
      <c r="H17" s="241">
        <v>6</v>
      </c>
      <c r="I17" s="241">
        <v>7</v>
      </c>
      <c r="J17" s="241">
        <v>8</v>
      </c>
      <c r="K17" s="241">
        <v>9</v>
      </c>
      <c r="L17" s="241">
        <v>10</v>
      </c>
      <c r="M17" s="241">
        <v>11</v>
      </c>
      <c r="N17" s="241">
        <v>12</v>
      </c>
      <c r="O17" s="241">
        <v>13</v>
      </c>
      <c r="P17" s="241">
        <v>14</v>
      </c>
      <c r="Q17" s="241">
        <v>15</v>
      </c>
      <c r="R17" s="241">
        <v>16</v>
      </c>
      <c r="S17" s="241">
        <v>17</v>
      </c>
      <c r="T17" s="241">
        <v>18</v>
      </c>
      <c r="U17" s="240" t="s">
        <v>31</v>
      </c>
      <c r="V17" s="238" t="s">
        <v>32</v>
      </c>
      <c r="W17" s="241">
        <v>19</v>
      </c>
      <c r="X17" s="241">
        <v>20</v>
      </c>
      <c r="Y17" s="241">
        <v>21</v>
      </c>
      <c r="Z17" s="241">
        <v>22</v>
      </c>
      <c r="AA17" s="241">
        <v>23</v>
      </c>
      <c r="AB17" s="241">
        <v>24</v>
      </c>
      <c r="AC17" s="241">
        <v>25</v>
      </c>
      <c r="AD17" s="241">
        <v>26</v>
      </c>
      <c r="AE17" s="241">
        <v>27</v>
      </c>
      <c r="AF17" s="241">
        <v>28</v>
      </c>
      <c r="AG17" s="241">
        <v>29</v>
      </c>
      <c r="AH17" s="241">
        <v>30</v>
      </c>
      <c r="AI17" s="241">
        <v>31</v>
      </c>
      <c r="AJ17" s="241">
        <v>32</v>
      </c>
      <c r="AK17" s="241">
        <v>33</v>
      </c>
      <c r="AL17" s="241">
        <v>34</v>
      </c>
      <c r="AM17" s="241">
        <v>35</v>
      </c>
      <c r="AN17" s="241">
        <v>36</v>
      </c>
      <c r="AO17" s="240" t="s">
        <v>31</v>
      </c>
      <c r="AP17" s="238" t="s">
        <v>32</v>
      </c>
      <c r="AQ17" s="241">
        <v>37</v>
      </c>
      <c r="AR17" s="241">
        <v>38</v>
      </c>
      <c r="AS17" s="241">
        <v>39</v>
      </c>
      <c r="AT17" s="241">
        <v>40</v>
      </c>
      <c r="AU17" s="241">
        <v>41</v>
      </c>
      <c r="AV17" s="241">
        <v>42</v>
      </c>
      <c r="AW17" s="241">
        <v>43</v>
      </c>
      <c r="AX17" s="241">
        <v>44</v>
      </c>
      <c r="AY17" s="241">
        <v>45</v>
      </c>
      <c r="AZ17" s="241">
        <v>46</v>
      </c>
      <c r="BA17" s="241">
        <v>47</v>
      </c>
      <c r="BB17" s="241">
        <v>48</v>
      </c>
      <c r="BC17" s="241">
        <v>49</v>
      </c>
      <c r="BD17" s="241">
        <v>50</v>
      </c>
      <c r="BE17" s="241">
        <v>51</v>
      </c>
    </row>
    <row r="18" spans="1:64" s="325" customFormat="1" ht="16.5" customHeight="1">
      <c r="A18" s="506" t="s">
        <v>282</v>
      </c>
      <c r="B18" s="509">
        <v>1</v>
      </c>
      <c r="C18" s="508">
        <v>40906</v>
      </c>
      <c r="D18" s="508">
        <v>26515</v>
      </c>
      <c r="E18" s="508">
        <v>14391</v>
      </c>
      <c r="F18" s="508">
        <v>4667</v>
      </c>
      <c r="G18" s="508">
        <v>3126</v>
      </c>
      <c r="H18" s="508">
        <v>1541</v>
      </c>
      <c r="I18" s="508">
        <v>34747</v>
      </c>
      <c r="J18" s="508">
        <v>22264</v>
      </c>
      <c r="K18" s="508">
        <v>12483</v>
      </c>
      <c r="L18" s="508">
        <v>1492</v>
      </c>
      <c r="M18" s="508">
        <v>1125</v>
      </c>
      <c r="N18" s="508">
        <v>367</v>
      </c>
      <c r="O18" s="508">
        <v>2291</v>
      </c>
      <c r="P18" s="508">
        <v>1444</v>
      </c>
      <c r="Q18" s="508">
        <v>847</v>
      </c>
      <c r="R18" s="508">
        <v>276</v>
      </c>
      <c r="S18" s="508">
        <v>175</v>
      </c>
      <c r="T18" s="508">
        <v>101</v>
      </c>
      <c r="U18" s="507" t="s">
        <v>282</v>
      </c>
      <c r="V18" s="508">
        <v>1</v>
      </c>
      <c r="W18" s="508">
        <v>653</v>
      </c>
      <c r="X18" s="508">
        <v>389</v>
      </c>
      <c r="Y18" s="508">
        <v>264</v>
      </c>
      <c r="Z18" s="508">
        <v>145</v>
      </c>
      <c r="AA18" s="508">
        <v>88</v>
      </c>
      <c r="AB18" s="508">
        <v>57</v>
      </c>
      <c r="AC18" s="508">
        <v>64</v>
      </c>
      <c r="AD18" s="508">
        <v>47</v>
      </c>
      <c r="AE18" s="508">
        <v>17</v>
      </c>
      <c r="AF18" s="508">
        <v>57</v>
      </c>
      <c r="AG18" s="508">
        <v>34</v>
      </c>
      <c r="AH18" s="508">
        <v>23</v>
      </c>
      <c r="AI18" s="508">
        <v>123</v>
      </c>
      <c r="AJ18" s="508">
        <v>66</v>
      </c>
      <c r="AK18" s="508">
        <v>57</v>
      </c>
      <c r="AL18" s="508">
        <v>136</v>
      </c>
      <c r="AM18" s="508">
        <v>84</v>
      </c>
      <c r="AN18" s="508">
        <v>52</v>
      </c>
      <c r="AO18" s="507" t="s">
        <v>282</v>
      </c>
      <c r="AP18" s="508">
        <v>1</v>
      </c>
      <c r="AQ18" s="508">
        <v>21</v>
      </c>
      <c r="AR18" s="508">
        <v>16</v>
      </c>
      <c r="AS18" s="508">
        <v>5</v>
      </c>
      <c r="AT18" s="508">
        <v>115</v>
      </c>
      <c r="AU18" s="508">
        <v>68</v>
      </c>
      <c r="AV18" s="508">
        <v>47</v>
      </c>
      <c r="AW18" s="508">
        <v>18</v>
      </c>
      <c r="AX18" s="508">
        <v>9</v>
      </c>
      <c r="AY18" s="508">
        <v>9</v>
      </c>
      <c r="AZ18" s="508">
        <v>54</v>
      </c>
      <c r="BA18" s="508">
        <v>29</v>
      </c>
      <c r="BB18" s="508">
        <v>25</v>
      </c>
      <c r="BC18" s="508">
        <v>56</v>
      </c>
      <c r="BD18" s="508">
        <v>32</v>
      </c>
      <c r="BE18" s="508">
        <v>24</v>
      </c>
      <c r="BG18" s="325">
        <f>+C18-F18-I18-L18</f>
        <v>0</v>
      </c>
      <c r="BH18" s="325">
        <f t="shared" ref="BH18:BI18" si="0">+D18-G18-J18-M18</f>
        <v>0</v>
      </c>
      <c r="BI18" s="325">
        <f t="shared" si="0"/>
        <v>0</v>
      </c>
      <c r="BJ18" s="325">
        <f>+W18-Z18-AC18-AF18-AI18-AL18-AW18-AZ18-BC18</f>
        <v>0</v>
      </c>
      <c r="BK18" s="325">
        <f t="shared" ref="BK18:BL18" si="1">+X18-AA18-AD18-AG18-AJ18-AM18-AX18-BA18-BD18</f>
        <v>0</v>
      </c>
      <c r="BL18" s="325">
        <f t="shared" si="1"/>
        <v>0</v>
      </c>
    </row>
    <row r="19" spans="1:64" s="174" customFormat="1" ht="16.5" customHeight="1">
      <c r="A19" s="241" t="s">
        <v>283</v>
      </c>
      <c r="B19" s="241">
        <v>2</v>
      </c>
      <c r="C19" s="243">
        <v>1</v>
      </c>
      <c r="D19" s="243">
        <v>1</v>
      </c>
      <c r="E19" s="243">
        <v>0</v>
      </c>
      <c r="F19" s="243">
        <v>0</v>
      </c>
      <c r="G19" s="244">
        <v>0</v>
      </c>
      <c r="H19" s="244">
        <v>0</v>
      </c>
      <c r="I19" s="243">
        <v>1</v>
      </c>
      <c r="J19" s="241">
        <v>1</v>
      </c>
      <c r="K19" s="241">
        <v>0</v>
      </c>
      <c r="L19" s="243">
        <v>0</v>
      </c>
      <c r="M19" s="241">
        <v>0</v>
      </c>
      <c r="N19" s="241">
        <v>0</v>
      </c>
      <c r="O19" s="243">
        <v>0</v>
      </c>
      <c r="P19" s="242">
        <v>0</v>
      </c>
      <c r="Q19" s="242">
        <v>0</v>
      </c>
      <c r="R19" s="243">
        <v>0</v>
      </c>
      <c r="S19" s="242">
        <v>0</v>
      </c>
      <c r="T19" s="242">
        <v>0</v>
      </c>
      <c r="U19" s="241" t="s">
        <v>283</v>
      </c>
      <c r="V19" s="241">
        <v>2</v>
      </c>
      <c r="W19" s="243">
        <v>0</v>
      </c>
      <c r="X19" s="243">
        <v>0</v>
      </c>
      <c r="Y19" s="243">
        <v>0</v>
      </c>
      <c r="Z19" s="243">
        <v>0</v>
      </c>
      <c r="AA19" s="257">
        <v>0</v>
      </c>
      <c r="AB19" s="257">
        <v>0</v>
      </c>
      <c r="AC19" s="243">
        <v>0</v>
      </c>
      <c r="AD19" s="257">
        <v>0</v>
      </c>
      <c r="AE19" s="257">
        <v>0</v>
      </c>
      <c r="AF19" s="243">
        <v>0</v>
      </c>
      <c r="AG19" s="257">
        <v>0</v>
      </c>
      <c r="AH19" s="257">
        <v>0</v>
      </c>
      <c r="AI19" s="243">
        <v>0</v>
      </c>
      <c r="AJ19" s="257">
        <v>0</v>
      </c>
      <c r="AK19" s="257">
        <v>0</v>
      </c>
      <c r="AL19" s="263">
        <v>0</v>
      </c>
      <c r="AM19" s="263">
        <v>0</v>
      </c>
      <c r="AN19" s="263">
        <v>0</v>
      </c>
      <c r="AO19" s="241" t="s">
        <v>283</v>
      </c>
      <c r="AP19" s="241">
        <v>2</v>
      </c>
      <c r="AQ19" s="243">
        <v>0</v>
      </c>
      <c r="AR19" s="257">
        <v>0</v>
      </c>
      <c r="AS19" s="257">
        <v>0</v>
      </c>
      <c r="AT19" s="243">
        <v>0</v>
      </c>
      <c r="AU19" s="241">
        <v>0</v>
      </c>
      <c r="AV19" s="241">
        <v>0</v>
      </c>
      <c r="AW19" s="243">
        <v>0</v>
      </c>
      <c r="AX19" s="241">
        <v>0</v>
      </c>
      <c r="AY19" s="241">
        <v>0</v>
      </c>
      <c r="AZ19" s="243">
        <v>0</v>
      </c>
      <c r="BA19" s="241">
        <v>0</v>
      </c>
      <c r="BB19" s="241">
        <v>0</v>
      </c>
      <c r="BC19" s="243">
        <v>0</v>
      </c>
      <c r="BD19" s="241">
        <v>0</v>
      </c>
      <c r="BE19" s="241">
        <v>0</v>
      </c>
      <c r="BG19" s="325">
        <f t="shared" ref="BG19:BG47" si="2">+C19-F19-I19-L19</f>
        <v>0</v>
      </c>
      <c r="BH19" s="325">
        <f t="shared" ref="BH19:BH47" si="3">+D19-G19-J19-M19</f>
        <v>0</v>
      </c>
      <c r="BI19" s="325">
        <f t="shared" ref="BI19:BI47" si="4">+E19-H19-K19-N19</f>
        <v>0</v>
      </c>
      <c r="BJ19" s="325">
        <f t="shared" ref="BJ19:BJ47" si="5">+W19-Z19-AC19-AF19-AI19-AL19-AW19-AZ19-BC19</f>
        <v>0</v>
      </c>
      <c r="BK19" s="325">
        <f t="shared" ref="BK19:BK47" si="6">+X19-AA19-AD19-AG19-AJ19-AM19-AX19-BA19-BD19</f>
        <v>0</v>
      </c>
      <c r="BL19" s="325">
        <f t="shared" ref="BL19:BL47" si="7">+Y19-AB19-AE19-AH19-AK19-AN19-AY19-BB19-BE19</f>
        <v>0</v>
      </c>
    </row>
    <row r="20" spans="1:64" s="174" customFormat="1" ht="16.5" customHeight="1">
      <c r="A20" s="241">
        <v>14</v>
      </c>
      <c r="B20" s="241">
        <v>3</v>
      </c>
      <c r="C20" s="243">
        <v>260</v>
      </c>
      <c r="D20" s="243">
        <v>169</v>
      </c>
      <c r="E20" s="243">
        <v>91</v>
      </c>
      <c r="F20" s="243">
        <v>7</v>
      </c>
      <c r="G20" s="244">
        <v>3</v>
      </c>
      <c r="H20" s="244">
        <v>4</v>
      </c>
      <c r="I20" s="243">
        <v>253</v>
      </c>
      <c r="J20" s="241">
        <v>166</v>
      </c>
      <c r="K20" s="241">
        <v>87</v>
      </c>
      <c r="L20" s="243">
        <v>0</v>
      </c>
      <c r="M20" s="241">
        <v>0</v>
      </c>
      <c r="N20" s="241">
        <v>0</v>
      </c>
      <c r="O20" s="243">
        <v>23</v>
      </c>
      <c r="P20" s="242">
        <v>14</v>
      </c>
      <c r="Q20" s="242">
        <v>9</v>
      </c>
      <c r="R20" s="243">
        <v>3</v>
      </c>
      <c r="S20" s="242">
        <v>2</v>
      </c>
      <c r="T20" s="242">
        <v>1</v>
      </c>
      <c r="U20" s="241">
        <v>14</v>
      </c>
      <c r="V20" s="241">
        <v>3</v>
      </c>
      <c r="W20" s="243">
        <v>4</v>
      </c>
      <c r="X20" s="243">
        <v>4</v>
      </c>
      <c r="Y20" s="243">
        <v>0</v>
      </c>
      <c r="Z20" s="243">
        <v>1</v>
      </c>
      <c r="AA20" s="257">
        <v>1</v>
      </c>
      <c r="AB20" s="257">
        <v>0</v>
      </c>
      <c r="AC20" s="243">
        <v>2</v>
      </c>
      <c r="AD20" s="257">
        <v>2</v>
      </c>
      <c r="AE20" s="257">
        <v>0</v>
      </c>
      <c r="AF20" s="243">
        <v>0</v>
      </c>
      <c r="AG20" s="257">
        <v>0</v>
      </c>
      <c r="AH20" s="257">
        <v>0</v>
      </c>
      <c r="AI20" s="243">
        <v>1</v>
      </c>
      <c r="AJ20" s="257">
        <v>1</v>
      </c>
      <c r="AK20" s="257">
        <v>0</v>
      </c>
      <c r="AL20" s="263">
        <v>0</v>
      </c>
      <c r="AM20" s="263">
        <v>0</v>
      </c>
      <c r="AN20" s="263">
        <v>0</v>
      </c>
      <c r="AO20" s="241">
        <v>14</v>
      </c>
      <c r="AP20" s="241">
        <v>3</v>
      </c>
      <c r="AQ20" s="243">
        <v>0</v>
      </c>
      <c r="AR20" s="257">
        <v>0</v>
      </c>
      <c r="AS20" s="257">
        <v>0</v>
      </c>
      <c r="AT20" s="243">
        <v>0</v>
      </c>
      <c r="AU20" s="241">
        <v>0</v>
      </c>
      <c r="AV20" s="241">
        <v>0</v>
      </c>
      <c r="AW20" s="243">
        <v>0</v>
      </c>
      <c r="AX20" s="241">
        <v>0</v>
      </c>
      <c r="AY20" s="241">
        <v>0</v>
      </c>
      <c r="AZ20" s="243">
        <v>0</v>
      </c>
      <c r="BA20" s="241">
        <v>0</v>
      </c>
      <c r="BB20" s="241">
        <v>0</v>
      </c>
      <c r="BC20" s="243">
        <v>0</v>
      </c>
      <c r="BD20" s="241">
        <v>0</v>
      </c>
      <c r="BE20" s="241">
        <v>0</v>
      </c>
      <c r="BG20" s="325">
        <f t="shared" si="2"/>
        <v>0</v>
      </c>
      <c r="BH20" s="325">
        <f t="shared" si="3"/>
        <v>0</v>
      </c>
      <c r="BI20" s="325">
        <f t="shared" si="4"/>
        <v>0</v>
      </c>
      <c r="BJ20" s="325">
        <f t="shared" si="5"/>
        <v>0</v>
      </c>
      <c r="BK20" s="325">
        <f t="shared" si="6"/>
        <v>0</v>
      </c>
      <c r="BL20" s="325">
        <f t="shared" si="7"/>
        <v>0</v>
      </c>
    </row>
    <row r="21" spans="1:64" s="174" customFormat="1" ht="16.5" customHeight="1">
      <c r="A21" s="241">
        <v>15</v>
      </c>
      <c r="B21" s="241">
        <v>4</v>
      </c>
      <c r="C21" s="243">
        <v>8547</v>
      </c>
      <c r="D21" s="243">
        <v>6034</v>
      </c>
      <c r="E21" s="243">
        <v>2513</v>
      </c>
      <c r="F21" s="243">
        <v>72</v>
      </c>
      <c r="G21" s="244">
        <v>43</v>
      </c>
      <c r="H21" s="244">
        <v>29</v>
      </c>
      <c r="I21" s="243">
        <v>8472</v>
      </c>
      <c r="J21" s="241">
        <v>5988</v>
      </c>
      <c r="K21" s="241">
        <v>2484</v>
      </c>
      <c r="L21" s="243">
        <v>3</v>
      </c>
      <c r="M21" s="241">
        <v>3</v>
      </c>
      <c r="N21" s="241">
        <v>0</v>
      </c>
      <c r="O21" s="243">
        <v>1002</v>
      </c>
      <c r="P21" s="242">
        <v>645</v>
      </c>
      <c r="Q21" s="242">
        <v>357</v>
      </c>
      <c r="R21" s="243">
        <v>127</v>
      </c>
      <c r="S21" s="242">
        <v>84</v>
      </c>
      <c r="T21" s="242">
        <v>43</v>
      </c>
      <c r="U21" s="241">
        <v>15</v>
      </c>
      <c r="V21" s="241">
        <v>4</v>
      </c>
      <c r="W21" s="243">
        <v>82</v>
      </c>
      <c r="X21" s="243">
        <v>52</v>
      </c>
      <c r="Y21" s="243">
        <v>30</v>
      </c>
      <c r="Z21" s="243">
        <v>18</v>
      </c>
      <c r="AA21" s="257">
        <v>9</v>
      </c>
      <c r="AB21" s="257">
        <v>9</v>
      </c>
      <c r="AC21" s="243">
        <v>17</v>
      </c>
      <c r="AD21" s="257">
        <v>14</v>
      </c>
      <c r="AE21" s="258">
        <v>3</v>
      </c>
      <c r="AF21" s="243">
        <v>9</v>
      </c>
      <c r="AG21" s="257">
        <v>6</v>
      </c>
      <c r="AH21" s="257">
        <v>3</v>
      </c>
      <c r="AI21" s="243">
        <v>9</v>
      </c>
      <c r="AJ21" s="257">
        <v>5</v>
      </c>
      <c r="AK21" s="257">
        <v>4</v>
      </c>
      <c r="AL21" s="263">
        <v>18</v>
      </c>
      <c r="AM21" s="263">
        <v>12</v>
      </c>
      <c r="AN21" s="263">
        <v>6</v>
      </c>
      <c r="AO21" s="241">
        <v>15</v>
      </c>
      <c r="AP21" s="241">
        <v>4</v>
      </c>
      <c r="AQ21" s="243">
        <v>4</v>
      </c>
      <c r="AR21" s="257">
        <v>4</v>
      </c>
      <c r="AS21" s="257">
        <v>0</v>
      </c>
      <c r="AT21" s="243">
        <v>14</v>
      </c>
      <c r="AU21" s="241">
        <v>8</v>
      </c>
      <c r="AV21" s="241">
        <v>6</v>
      </c>
      <c r="AW21" s="243">
        <v>3</v>
      </c>
      <c r="AX21" s="241">
        <v>1</v>
      </c>
      <c r="AY21" s="241">
        <v>2</v>
      </c>
      <c r="AZ21" s="243">
        <v>5</v>
      </c>
      <c r="BA21" s="241">
        <v>4</v>
      </c>
      <c r="BB21" s="241">
        <v>1</v>
      </c>
      <c r="BC21" s="243">
        <v>3</v>
      </c>
      <c r="BD21" s="241">
        <v>1</v>
      </c>
      <c r="BE21" s="241">
        <v>2</v>
      </c>
      <c r="BG21" s="325">
        <f t="shared" si="2"/>
        <v>0</v>
      </c>
      <c r="BH21" s="325">
        <f t="shared" si="3"/>
        <v>0</v>
      </c>
      <c r="BI21" s="325">
        <f t="shared" si="4"/>
        <v>0</v>
      </c>
      <c r="BJ21" s="325">
        <f t="shared" si="5"/>
        <v>0</v>
      </c>
      <c r="BK21" s="325">
        <f t="shared" si="6"/>
        <v>0</v>
      </c>
      <c r="BL21" s="325">
        <f t="shared" si="7"/>
        <v>0</v>
      </c>
    </row>
    <row r="22" spans="1:64" s="174" customFormat="1" ht="16.5" customHeight="1">
      <c r="A22" s="241">
        <v>16</v>
      </c>
      <c r="B22" s="241">
        <v>5</v>
      </c>
      <c r="C22" s="243">
        <v>8218</v>
      </c>
      <c r="D22" s="243">
        <v>5696</v>
      </c>
      <c r="E22" s="243">
        <v>2522</v>
      </c>
      <c r="F22" s="243">
        <v>48</v>
      </c>
      <c r="G22" s="244">
        <v>28</v>
      </c>
      <c r="H22" s="244">
        <v>20</v>
      </c>
      <c r="I22" s="243">
        <v>8163</v>
      </c>
      <c r="J22" s="241">
        <v>5663</v>
      </c>
      <c r="K22" s="241">
        <v>2500</v>
      </c>
      <c r="L22" s="243">
        <v>7</v>
      </c>
      <c r="M22" s="241">
        <v>5</v>
      </c>
      <c r="N22" s="241">
        <v>2</v>
      </c>
      <c r="O22" s="243">
        <v>688</v>
      </c>
      <c r="P22" s="242">
        <v>430</v>
      </c>
      <c r="Q22" s="242">
        <v>258</v>
      </c>
      <c r="R22" s="243">
        <v>96</v>
      </c>
      <c r="S22" s="242">
        <v>64</v>
      </c>
      <c r="T22" s="242">
        <v>32</v>
      </c>
      <c r="U22" s="241">
        <v>16</v>
      </c>
      <c r="V22" s="241">
        <v>5</v>
      </c>
      <c r="W22" s="243">
        <v>85</v>
      </c>
      <c r="X22" s="243">
        <v>52</v>
      </c>
      <c r="Y22" s="243">
        <v>33</v>
      </c>
      <c r="Z22" s="243">
        <v>13</v>
      </c>
      <c r="AA22" s="257">
        <v>7</v>
      </c>
      <c r="AB22" s="257">
        <v>6</v>
      </c>
      <c r="AC22" s="243">
        <v>10</v>
      </c>
      <c r="AD22" s="257">
        <v>8</v>
      </c>
      <c r="AE22" s="257">
        <v>2</v>
      </c>
      <c r="AF22" s="243">
        <v>7</v>
      </c>
      <c r="AG22" s="257">
        <v>6</v>
      </c>
      <c r="AH22" s="257">
        <v>1</v>
      </c>
      <c r="AI22" s="243">
        <v>19</v>
      </c>
      <c r="AJ22" s="257">
        <v>12</v>
      </c>
      <c r="AK22" s="257">
        <v>7</v>
      </c>
      <c r="AL22" s="263">
        <v>19</v>
      </c>
      <c r="AM22" s="263">
        <v>11</v>
      </c>
      <c r="AN22" s="263">
        <v>8</v>
      </c>
      <c r="AO22" s="241">
        <v>16</v>
      </c>
      <c r="AP22" s="241">
        <v>5</v>
      </c>
      <c r="AQ22" s="243">
        <v>3</v>
      </c>
      <c r="AR22" s="257">
        <v>3</v>
      </c>
      <c r="AS22" s="257">
        <v>0</v>
      </c>
      <c r="AT22" s="243">
        <v>16</v>
      </c>
      <c r="AU22" s="241">
        <v>8</v>
      </c>
      <c r="AV22" s="241">
        <v>8</v>
      </c>
      <c r="AW22" s="243">
        <v>2</v>
      </c>
      <c r="AX22" s="241">
        <v>1</v>
      </c>
      <c r="AY22" s="241">
        <v>1</v>
      </c>
      <c r="AZ22" s="243">
        <v>7</v>
      </c>
      <c r="BA22" s="241">
        <v>3</v>
      </c>
      <c r="BB22" s="241">
        <v>4</v>
      </c>
      <c r="BC22" s="243">
        <v>8</v>
      </c>
      <c r="BD22" s="241">
        <v>4</v>
      </c>
      <c r="BE22" s="241">
        <v>4</v>
      </c>
      <c r="BG22" s="325">
        <f t="shared" si="2"/>
        <v>0</v>
      </c>
      <c r="BH22" s="325">
        <f t="shared" si="3"/>
        <v>0</v>
      </c>
      <c r="BI22" s="325">
        <f t="shared" si="4"/>
        <v>0</v>
      </c>
      <c r="BJ22" s="325">
        <f t="shared" si="5"/>
        <v>0</v>
      </c>
      <c r="BK22" s="325">
        <f t="shared" si="6"/>
        <v>0</v>
      </c>
      <c r="BL22" s="325">
        <f t="shared" si="7"/>
        <v>0</v>
      </c>
    </row>
    <row r="23" spans="1:64" s="174" customFormat="1" ht="16.5" customHeight="1">
      <c r="A23" s="241">
        <v>17</v>
      </c>
      <c r="B23" s="241">
        <v>6</v>
      </c>
      <c r="C23" s="243">
        <v>6513</v>
      </c>
      <c r="D23" s="243">
        <v>4485</v>
      </c>
      <c r="E23" s="243">
        <v>2028</v>
      </c>
      <c r="F23" s="243">
        <v>131</v>
      </c>
      <c r="G23" s="244">
        <v>85</v>
      </c>
      <c r="H23" s="244">
        <v>46</v>
      </c>
      <c r="I23" s="243">
        <v>6375</v>
      </c>
      <c r="J23" s="241">
        <v>4394</v>
      </c>
      <c r="K23" s="241">
        <v>1981</v>
      </c>
      <c r="L23" s="243">
        <v>7</v>
      </c>
      <c r="M23" s="241">
        <v>6</v>
      </c>
      <c r="N23" s="241">
        <v>1</v>
      </c>
      <c r="O23" s="243">
        <v>578</v>
      </c>
      <c r="P23" s="242">
        <v>355</v>
      </c>
      <c r="Q23" s="242">
        <v>223</v>
      </c>
      <c r="R23" s="243">
        <v>50</v>
      </c>
      <c r="S23" s="242">
        <v>25</v>
      </c>
      <c r="T23" s="242">
        <v>25</v>
      </c>
      <c r="U23" s="241">
        <v>17</v>
      </c>
      <c r="V23" s="241">
        <v>6</v>
      </c>
      <c r="W23" s="243">
        <v>73</v>
      </c>
      <c r="X23" s="243">
        <v>49</v>
      </c>
      <c r="Y23" s="243">
        <v>24</v>
      </c>
      <c r="Z23" s="243">
        <v>9</v>
      </c>
      <c r="AA23" s="257">
        <v>4</v>
      </c>
      <c r="AB23" s="257">
        <v>5</v>
      </c>
      <c r="AC23" s="243">
        <v>8</v>
      </c>
      <c r="AD23" s="257">
        <v>6</v>
      </c>
      <c r="AE23" s="257">
        <v>2</v>
      </c>
      <c r="AF23" s="243">
        <v>7</v>
      </c>
      <c r="AG23" s="257">
        <v>5</v>
      </c>
      <c r="AH23" s="257">
        <v>2</v>
      </c>
      <c r="AI23" s="243">
        <v>14</v>
      </c>
      <c r="AJ23" s="257">
        <v>10</v>
      </c>
      <c r="AK23" s="257">
        <v>4</v>
      </c>
      <c r="AL23" s="263">
        <v>21</v>
      </c>
      <c r="AM23" s="263">
        <v>14</v>
      </c>
      <c r="AN23" s="263">
        <v>7</v>
      </c>
      <c r="AO23" s="241">
        <v>17</v>
      </c>
      <c r="AP23" s="241">
        <v>6</v>
      </c>
      <c r="AQ23" s="243">
        <v>8</v>
      </c>
      <c r="AR23" s="257">
        <v>4</v>
      </c>
      <c r="AS23" s="257">
        <v>4</v>
      </c>
      <c r="AT23" s="243">
        <v>13</v>
      </c>
      <c r="AU23" s="241">
        <v>10</v>
      </c>
      <c r="AV23" s="241">
        <v>3</v>
      </c>
      <c r="AW23" s="243">
        <v>2</v>
      </c>
      <c r="AX23" s="241">
        <v>1</v>
      </c>
      <c r="AY23" s="241">
        <v>1</v>
      </c>
      <c r="AZ23" s="243">
        <v>4</v>
      </c>
      <c r="BA23" s="241">
        <v>3</v>
      </c>
      <c r="BB23" s="241">
        <v>1</v>
      </c>
      <c r="BC23" s="243">
        <v>8</v>
      </c>
      <c r="BD23" s="241">
        <v>6</v>
      </c>
      <c r="BE23" s="241">
        <v>2</v>
      </c>
      <c r="BG23" s="325">
        <f t="shared" si="2"/>
        <v>0</v>
      </c>
      <c r="BH23" s="325">
        <f t="shared" si="3"/>
        <v>0</v>
      </c>
      <c r="BI23" s="325">
        <f t="shared" si="4"/>
        <v>0</v>
      </c>
      <c r="BJ23" s="325">
        <f t="shared" si="5"/>
        <v>0</v>
      </c>
      <c r="BK23" s="325">
        <f t="shared" si="6"/>
        <v>0</v>
      </c>
      <c r="BL23" s="325">
        <f t="shared" si="7"/>
        <v>0</v>
      </c>
    </row>
    <row r="24" spans="1:64" s="174" customFormat="1" ht="16.5" customHeight="1">
      <c r="A24" s="241">
        <v>18</v>
      </c>
      <c r="B24" s="241">
        <v>7</v>
      </c>
      <c r="C24" s="243">
        <v>3425</v>
      </c>
      <c r="D24" s="243">
        <v>2353</v>
      </c>
      <c r="E24" s="243">
        <v>1072</v>
      </c>
      <c r="F24" s="243">
        <v>1200</v>
      </c>
      <c r="G24" s="244">
        <v>912</v>
      </c>
      <c r="H24" s="244">
        <v>288</v>
      </c>
      <c r="I24" s="243">
        <v>2150</v>
      </c>
      <c r="J24" s="241">
        <v>1391</v>
      </c>
      <c r="K24" s="241">
        <v>759</v>
      </c>
      <c r="L24" s="243">
        <v>75</v>
      </c>
      <c r="M24" s="241">
        <v>50</v>
      </c>
      <c r="N24" s="241">
        <v>25</v>
      </c>
      <c r="O24" s="241" t="s">
        <v>284</v>
      </c>
      <c r="P24" s="241" t="s">
        <v>284</v>
      </c>
      <c r="Q24" s="241" t="s">
        <v>284</v>
      </c>
      <c r="R24" s="241" t="s">
        <v>284</v>
      </c>
      <c r="S24" s="241" t="s">
        <v>284</v>
      </c>
      <c r="T24" s="241" t="s">
        <v>284</v>
      </c>
      <c r="U24" s="241">
        <v>18</v>
      </c>
      <c r="V24" s="241">
        <v>7</v>
      </c>
      <c r="W24" s="243">
        <v>56</v>
      </c>
      <c r="X24" s="243">
        <v>41</v>
      </c>
      <c r="Y24" s="243">
        <v>15</v>
      </c>
      <c r="Z24" s="243">
        <v>6</v>
      </c>
      <c r="AA24" s="257">
        <v>5</v>
      </c>
      <c r="AB24" s="257">
        <v>1</v>
      </c>
      <c r="AC24" s="243">
        <v>5</v>
      </c>
      <c r="AD24" s="257">
        <v>3</v>
      </c>
      <c r="AE24" s="257">
        <v>2</v>
      </c>
      <c r="AF24" s="243">
        <v>6</v>
      </c>
      <c r="AG24" s="257">
        <v>6</v>
      </c>
      <c r="AH24" s="257">
        <v>0</v>
      </c>
      <c r="AI24" s="243">
        <v>12</v>
      </c>
      <c r="AJ24" s="257">
        <v>8</v>
      </c>
      <c r="AK24" s="257">
        <v>4</v>
      </c>
      <c r="AL24" s="263">
        <v>12</v>
      </c>
      <c r="AM24" s="263">
        <v>7</v>
      </c>
      <c r="AN24" s="263">
        <v>5</v>
      </c>
      <c r="AO24" s="241">
        <v>18</v>
      </c>
      <c r="AP24" s="241">
        <v>7</v>
      </c>
      <c r="AQ24" s="243">
        <v>4</v>
      </c>
      <c r="AR24" s="257">
        <v>4</v>
      </c>
      <c r="AS24" s="257">
        <v>0</v>
      </c>
      <c r="AT24" s="243">
        <v>8</v>
      </c>
      <c r="AU24" s="241">
        <v>3</v>
      </c>
      <c r="AV24" s="241">
        <v>5</v>
      </c>
      <c r="AW24" s="243">
        <v>3</v>
      </c>
      <c r="AX24" s="241">
        <v>2</v>
      </c>
      <c r="AY24" s="241">
        <v>1</v>
      </c>
      <c r="AZ24" s="243">
        <v>7</v>
      </c>
      <c r="BA24" s="241">
        <v>6</v>
      </c>
      <c r="BB24" s="241">
        <v>1</v>
      </c>
      <c r="BC24" s="243">
        <v>5</v>
      </c>
      <c r="BD24" s="241">
        <v>4</v>
      </c>
      <c r="BE24" s="241">
        <v>1</v>
      </c>
      <c r="BG24" s="325">
        <f t="shared" si="2"/>
        <v>0</v>
      </c>
      <c r="BH24" s="325">
        <f t="shared" si="3"/>
        <v>0</v>
      </c>
      <c r="BI24" s="325">
        <f t="shared" si="4"/>
        <v>0</v>
      </c>
      <c r="BJ24" s="325">
        <f t="shared" si="5"/>
        <v>0</v>
      </c>
      <c r="BK24" s="325">
        <f t="shared" si="6"/>
        <v>0</v>
      </c>
      <c r="BL24" s="325">
        <f t="shared" si="7"/>
        <v>0</v>
      </c>
    </row>
    <row r="25" spans="1:64" s="174" customFormat="1" ht="16.5" customHeight="1">
      <c r="A25" s="241">
        <v>19</v>
      </c>
      <c r="B25" s="241">
        <v>8</v>
      </c>
      <c r="C25" s="243">
        <v>1456</v>
      </c>
      <c r="D25" s="243">
        <v>928</v>
      </c>
      <c r="E25" s="243">
        <v>528</v>
      </c>
      <c r="F25" s="243">
        <v>615</v>
      </c>
      <c r="G25" s="244">
        <v>424</v>
      </c>
      <c r="H25" s="244">
        <v>191</v>
      </c>
      <c r="I25" s="243">
        <v>742</v>
      </c>
      <c r="J25" s="241">
        <v>431</v>
      </c>
      <c r="K25" s="241">
        <v>311</v>
      </c>
      <c r="L25" s="243">
        <v>99</v>
      </c>
      <c r="M25" s="241">
        <v>73</v>
      </c>
      <c r="N25" s="241">
        <v>26</v>
      </c>
      <c r="O25" s="241" t="s">
        <v>284</v>
      </c>
      <c r="P25" s="241" t="s">
        <v>284</v>
      </c>
      <c r="Q25" s="241" t="s">
        <v>284</v>
      </c>
      <c r="R25" s="241" t="s">
        <v>284</v>
      </c>
      <c r="S25" s="241" t="s">
        <v>284</v>
      </c>
      <c r="T25" s="241" t="s">
        <v>284</v>
      </c>
      <c r="U25" s="241">
        <v>19</v>
      </c>
      <c r="V25" s="241">
        <v>8</v>
      </c>
      <c r="W25" s="243">
        <v>34</v>
      </c>
      <c r="X25" s="243">
        <v>20</v>
      </c>
      <c r="Y25" s="243">
        <v>14</v>
      </c>
      <c r="Z25" s="243">
        <v>4</v>
      </c>
      <c r="AA25" s="257">
        <v>2</v>
      </c>
      <c r="AB25" s="257">
        <v>2</v>
      </c>
      <c r="AC25" s="243">
        <v>6</v>
      </c>
      <c r="AD25" s="257">
        <v>6</v>
      </c>
      <c r="AE25" s="257">
        <v>0</v>
      </c>
      <c r="AF25" s="243">
        <v>5</v>
      </c>
      <c r="AG25" s="257">
        <v>3</v>
      </c>
      <c r="AH25" s="257">
        <v>2</v>
      </c>
      <c r="AI25" s="243">
        <v>6</v>
      </c>
      <c r="AJ25" s="257">
        <v>4</v>
      </c>
      <c r="AK25" s="257">
        <v>2</v>
      </c>
      <c r="AL25" s="263">
        <v>3</v>
      </c>
      <c r="AM25" s="263">
        <v>1</v>
      </c>
      <c r="AN25" s="263">
        <v>2</v>
      </c>
      <c r="AO25" s="241">
        <v>19</v>
      </c>
      <c r="AP25" s="241">
        <v>8</v>
      </c>
      <c r="AQ25" s="243">
        <v>0</v>
      </c>
      <c r="AR25" s="257">
        <v>0</v>
      </c>
      <c r="AS25" s="257">
        <v>0</v>
      </c>
      <c r="AT25" s="243">
        <v>3</v>
      </c>
      <c r="AU25" s="241">
        <v>1</v>
      </c>
      <c r="AV25" s="241">
        <v>2</v>
      </c>
      <c r="AW25" s="243">
        <v>1</v>
      </c>
      <c r="AX25" s="241">
        <v>0</v>
      </c>
      <c r="AY25" s="241">
        <v>1</v>
      </c>
      <c r="AZ25" s="243">
        <v>2</v>
      </c>
      <c r="BA25" s="241">
        <v>1</v>
      </c>
      <c r="BB25" s="241">
        <v>1</v>
      </c>
      <c r="BC25" s="243">
        <v>7</v>
      </c>
      <c r="BD25" s="241">
        <v>3</v>
      </c>
      <c r="BE25" s="241">
        <v>4</v>
      </c>
      <c r="BG25" s="325">
        <f t="shared" si="2"/>
        <v>0</v>
      </c>
      <c r="BH25" s="325">
        <f t="shared" si="3"/>
        <v>0</v>
      </c>
      <c r="BI25" s="325">
        <f t="shared" si="4"/>
        <v>0</v>
      </c>
      <c r="BJ25" s="325">
        <f t="shared" si="5"/>
        <v>0</v>
      </c>
      <c r="BK25" s="325">
        <f t="shared" si="6"/>
        <v>0</v>
      </c>
      <c r="BL25" s="325">
        <f t="shared" si="7"/>
        <v>0</v>
      </c>
    </row>
    <row r="26" spans="1:64" s="174" customFormat="1" ht="16.5" customHeight="1">
      <c r="A26" s="241">
        <v>20</v>
      </c>
      <c r="B26" s="241">
        <v>9</v>
      </c>
      <c r="C26" s="243">
        <v>880</v>
      </c>
      <c r="D26" s="243">
        <v>574</v>
      </c>
      <c r="E26" s="243">
        <v>306</v>
      </c>
      <c r="F26" s="243">
        <v>388</v>
      </c>
      <c r="G26" s="244">
        <v>260</v>
      </c>
      <c r="H26" s="244">
        <v>128</v>
      </c>
      <c r="I26" s="243">
        <v>411</v>
      </c>
      <c r="J26" s="241">
        <v>245</v>
      </c>
      <c r="K26" s="241">
        <v>166</v>
      </c>
      <c r="L26" s="243">
        <v>81</v>
      </c>
      <c r="M26" s="241">
        <v>69</v>
      </c>
      <c r="N26" s="241">
        <v>12</v>
      </c>
      <c r="O26" s="241" t="s">
        <v>284</v>
      </c>
      <c r="P26" s="241" t="s">
        <v>284</v>
      </c>
      <c r="Q26" s="241" t="s">
        <v>284</v>
      </c>
      <c r="R26" s="241" t="s">
        <v>284</v>
      </c>
      <c r="S26" s="241" t="s">
        <v>284</v>
      </c>
      <c r="T26" s="241" t="s">
        <v>284</v>
      </c>
      <c r="U26" s="241">
        <v>20</v>
      </c>
      <c r="V26" s="241">
        <v>9</v>
      </c>
      <c r="W26" s="243">
        <v>39</v>
      </c>
      <c r="X26" s="243">
        <v>23</v>
      </c>
      <c r="Y26" s="243">
        <v>16</v>
      </c>
      <c r="Z26" s="243">
        <v>7</v>
      </c>
      <c r="AA26" s="257">
        <v>5</v>
      </c>
      <c r="AB26" s="257">
        <v>2</v>
      </c>
      <c r="AC26" s="243">
        <v>4</v>
      </c>
      <c r="AD26" s="257">
        <v>2</v>
      </c>
      <c r="AE26" s="257">
        <v>2</v>
      </c>
      <c r="AF26" s="243">
        <v>3</v>
      </c>
      <c r="AG26" s="257">
        <v>1</v>
      </c>
      <c r="AH26" s="257">
        <v>2</v>
      </c>
      <c r="AI26" s="243">
        <v>6</v>
      </c>
      <c r="AJ26" s="257">
        <v>2</v>
      </c>
      <c r="AK26" s="257">
        <v>4</v>
      </c>
      <c r="AL26" s="263">
        <v>7</v>
      </c>
      <c r="AM26" s="263">
        <v>5</v>
      </c>
      <c r="AN26" s="263">
        <v>2</v>
      </c>
      <c r="AO26" s="241">
        <v>20</v>
      </c>
      <c r="AP26" s="241">
        <v>9</v>
      </c>
      <c r="AQ26" s="243">
        <v>0</v>
      </c>
      <c r="AR26" s="257">
        <v>0</v>
      </c>
      <c r="AS26" s="257">
        <v>0</v>
      </c>
      <c r="AT26" s="243">
        <v>7</v>
      </c>
      <c r="AU26" s="241">
        <v>5</v>
      </c>
      <c r="AV26" s="241">
        <v>2</v>
      </c>
      <c r="AW26" s="243">
        <v>1</v>
      </c>
      <c r="AX26" s="241">
        <v>1</v>
      </c>
      <c r="AY26" s="241">
        <v>0</v>
      </c>
      <c r="AZ26" s="243">
        <v>5</v>
      </c>
      <c r="BA26" s="241">
        <v>3</v>
      </c>
      <c r="BB26" s="241">
        <v>2</v>
      </c>
      <c r="BC26" s="243">
        <v>6</v>
      </c>
      <c r="BD26" s="241">
        <v>4</v>
      </c>
      <c r="BE26" s="241">
        <v>2</v>
      </c>
      <c r="BG26" s="325">
        <f t="shared" si="2"/>
        <v>0</v>
      </c>
      <c r="BH26" s="325">
        <f t="shared" si="3"/>
        <v>0</v>
      </c>
      <c r="BI26" s="325">
        <f t="shared" si="4"/>
        <v>0</v>
      </c>
      <c r="BJ26" s="325">
        <f t="shared" si="5"/>
        <v>0</v>
      </c>
      <c r="BK26" s="325">
        <f t="shared" si="6"/>
        <v>0</v>
      </c>
      <c r="BL26" s="325">
        <f t="shared" si="7"/>
        <v>0</v>
      </c>
    </row>
    <row r="27" spans="1:64" s="174" customFormat="1" ht="16.5" customHeight="1">
      <c r="A27" s="241">
        <v>21</v>
      </c>
      <c r="B27" s="241">
        <v>10</v>
      </c>
      <c r="C27" s="243">
        <v>656</v>
      </c>
      <c r="D27" s="243">
        <v>432</v>
      </c>
      <c r="E27" s="243">
        <v>224</v>
      </c>
      <c r="F27" s="243">
        <v>262</v>
      </c>
      <c r="G27" s="244">
        <v>193</v>
      </c>
      <c r="H27" s="244">
        <v>69</v>
      </c>
      <c r="I27" s="243">
        <v>341</v>
      </c>
      <c r="J27" s="241">
        <v>191</v>
      </c>
      <c r="K27" s="241">
        <v>150</v>
      </c>
      <c r="L27" s="243">
        <v>53</v>
      </c>
      <c r="M27" s="241">
        <v>48</v>
      </c>
      <c r="N27" s="241">
        <v>5</v>
      </c>
      <c r="O27" s="241" t="s">
        <v>284</v>
      </c>
      <c r="P27" s="241" t="s">
        <v>284</v>
      </c>
      <c r="Q27" s="241" t="s">
        <v>284</v>
      </c>
      <c r="R27" s="241" t="s">
        <v>284</v>
      </c>
      <c r="S27" s="241" t="s">
        <v>284</v>
      </c>
      <c r="T27" s="241" t="s">
        <v>284</v>
      </c>
      <c r="U27" s="241">
        <v>21</v>
      </c>
      <c r="V27" s="241">
        <v>10</v>
      </c>
      <c r="W27" s="243">
        <v>26</v>
      </c>
      <c r="X27" s="243">
        <v>13</v>
      </c>
      <c r="Y27" s="243">
        <v>13</v>
      </c>
      <c r="Z27" s="243">
        <v>5</v>
      </c>
      <c r="AA27" s="257">
        <v>2</v>
      </c>
      <c r="AB27" s="257">
        <v>3</v>
      </c>
      <c r="AC27" s="243">
        <v>3</v>
      </c>
      <c r="AD27" s="257">
        <v>2</v>
      </c>
      <c r="AE27" s="257">
        <v>1</v>
      </c>
      <c r="AF27" s="243">
        <v>1</v>
      </c>
      <c r="AG27" s="257">
        <v>0</v>
      </c>
      <c r="AH27" s="257">
        <v>1</v>
      </c>
      <c r="AI27" s="243">
        <v>6</v>
      </c>
      <c r="AJ27" s="257">
        <v>2</v>
      </c>
      <c r="AK27" s="257">
        <v>4</v>
      </c>
      <c r="AL27" s="263">
        <v>8</v>
      </c>
      <c r="AM27" s="263">
        <v>6</v>
      </c>
      <c r="AN27" s="263">
        <v>2</v>
      </c>
      <c r="AO27" s="241">
        <v>21</v>
      </c>
      <c r="AP27" s="241">
        <v>10</v>
      </c>
      <c r="AQ27" s="243">
        <v>0</v>
      </c>
      <c r="AR27" s="257">
        <v>0</v>
      </c>
      <c r="AS27" s="257">
        <v>0</v>
      </c>
      <c r="AT27" s="243">
        <v>8</v>
      </c>
      <c r="AU27" s="241">
        <v>6</v>
      </c>
      <c r="AV27" s="241">
        <v>2</v>
      </c>
      <c r="AW27" s="243">
        <v>1</v>
      </c>
      <c r="AX27" s="241">
        <v>1</v>
      </c>
      <c r="AY27" s="241">
        <v>0</v>
      </c>
      <c r="AZ27" s="243">
        <v>0</v>
      </c>
      <c r="BA27" s="241">
        <v>0</v>
      </c>
      <c r="BB27" s="241">
        <v>0</v>
      </c>
      <c r="BC27" s="243">
        <v>2</v>
      </c>
      <c r="BD27" s="241">
        <v>0</v>
      </c>
      <c r="BE27" s="241">
        <v>2</v>
      </c>
      <c r="BG27" s="325">
        <f t="shared" si="2"/>
        <v>0</v>
      </c>
      <c r="BH27" s="325">
        <f t="shared" si="3"/>
        <v>0</v>
      </c>
      <c r="BI27" s="325">
        <f t="shared" si="4"/>
        <v>0</v>
      </c>
      <c r="BJ27" s="325">
        <f t="shared" si="5"/>
        <v>0</v>
      </c>
      <c r="BK27" s="325">
        <f t="shared" si="6"/>
        <v>0</v>
      </c>
      <c r="BL27" s="325">
        <f t="shared" si="7"/>
        <v>0</v>
      </c>
    </row>
    <row r="28" spans="1:64" s="174" customFormat="1" ht="16.5" customHeight="1">
      <c r="A28" s="241">
        <v>22</v>
      </c>
      <c r="B28" s="241">
        <v>11</v>
      </c>
      <c r="C28" s="243">
        <v>588</v>
      </c>
      <c r="D28" s="243">
        <v>363</v>
      </c>
      <c r="E28" s="243">
        <v>225</v>
      </c>
      <c r="F28" s="243">
        <v>179</v>
      </c>
      <c r="G28" s="244">
        <v>119</v>
      </c>
      <c r="H28" s="244">
        <v>60</v>
      </c>
      <c r="I28" s="243">
        <v>319</v>
      </c>
      <c r="J28" s="241">
        <v>178</v>
      </c>
      <c r="K28" s="241">
        <v>141</v>
      </c>
      <c r="L28" s="243">
        <v>90</v>
      </c>
      <c r="M28" s="241">
        <v>66</v>
      </c>
      <c r="N28" s="241">
        <v>24</v>
      </c>
      <c r="O28" s="241" t="s">
        <v>284</v>
      </c>
      <c r="P28" s="241" t="s">
        <v>284</v>
      </c>
      <c r="Q28" s="241" t="s">
        <v>284</v>
      </c>
      <c r="R28" s="241" t="s">
        <v>284</v>
      </c>
      <c r="S28" s="241" t="s">
        <v>284</v>
      </c>
      <c r="T28" s="241" t="s">
        <v>284</v>
      </c>
      <c r="U28" s="241">
        <v>22</v>
      </c>
      <c r="V28" s="241">
        <v>11</v>
      </c>
      <c r="W28" s="243">
        <v>21</v>
      </c>
      <c r="X28" s="243">
        <v>13</v>
      </c>
      <c r="Y28" s="243">
        <v>8</v>
      </c>
      <c r="Z28" s="243">
        <v>3</v>
      </c>
      <c r="AA28" s="257">
        <v>2</v>
      </c>
      <c r="AB28" s="257">
        <v>1</v>
      </c>
      <c r="AC28" s="243">
        <v>1</v>
      </c>
      <c r="AD28" s="257">
        <v>1</v>
      </c>
      <c r="AE28" s="257">
        <v>0</v>
      </c>
      <c r="AF28" s="243">
        <v>2</v>
      </c>
      <c r="AG28" s="257">
        <v>1</v>
      </c>
      <c r="AH28" s="257">
        <v>1</v>
      </c>
      <c r="AI28" s="243">
        <v>1</v>
      </c>
      <c r="AJ28" s="257">
        <v>1</v>
      </c>
      <c r="AK28" s="257">
        <v>0</v>
      </c>
      <c r="AL28" s="263">
        <v>7</v>
      </c>
      <c r="AM28" s="263">
        <v>5</v>
      </c>
      <c r="AN28" s="263">
        <v>2</v>
      </c>
      <c r="AO28" s="241">
        <v>22</v>
      </c>
      <c r="AP28" s="241">
        <v>11</v>
      </c>
      <c r="AQ28" s="243">
        <v>1</v>
      </c>
      <c r="AR28" s="257">
        <v>1</v>
      </c>
      <c r="AS28" s="257">
        <v>0</v>
      </c>
      <c r="AT28" s="243">
        <v>6</v>
      </c>
      <c r="AU28" s="241">
        <v>4</v>
      </c>
      <c r="AV28" s="241">
        <v>2</v>
      </c>
      <c r="AW28" s="243">
        <v>1</v>
      </c>
      <c r="AX28" s="241">
        <v>0</v>
      </c>
      <c r="AY28" s="241">
        <v>1</v>
      </c>
      <c r="AZ28" s="243">
        <v>2</v>
      </c>
      <c r="BA28" s="241">
        <v>2</v>
      </c>
      <c r="BB28" s="241">
        <v>0</v>
      </c>
      <c r="BC28" s="243">
        <v>4</v>
      </c>
      <c r="BD28" s="241">
        <v>1</v>
      </c>
      <c r="BE28" s="241">
        <v>3</v>
      </c>
      <c r="BG28" s="325">
        <f t="shared" si="2"/>
        <v>0</v>
      </c>
      <c r="BH28" s="325">
        <f t="shared" si="3"/>
        <v>0</v>
      </c>
      <c r="BI28" s="325">
        <f t="shared" si="4"/>
        <v>0</v>
      </c>
      <c r="BJ28" s="325">
        <f t="shared" si="5"/>
        <v>0</v>
      </c>
      <c r="BK28" s="325">
        <f t="shared" si="6"/>
        <v>0</v>
      </c>
      <c r="BL28" s="325">
        <f t="shared" si="7"/>
        <v>0</v>
      </c>
    </row>
    <row r="29" spans="1:64" s="174" customFormat="1" ht="16.5" customHeight="1">
      <c r="A29" s="241">
        <v>23</v>
      </c>
      <c r="B29" s="241">
        <v>12</v>
      </c>
      <c r="C29" s="243">
        <v>466</v>
      </c>
      <c r="D29" s="243">
        <v>276</v>
      </c>
      <c r="E29" s="243">
        <v>190</v>
      </c>
      <c r="F29" s="243">
        <v>109</v>
      </c>
      <c r="G29" s="244">
        <v>73</v>
      </c>
      <c r="H29" s="244">
        <v>36</v>
      </c>
      <c r="I29" s="243">
        <v>286</v>
      </c>
      <c r="J29" s="241">
        <v>150</v>
      </c>
      <c r="K29" s="241">
        <v>136</v>
      </c>
      <c r="L29" s="243">
        <v>71</v>
      </c>
      <c r="M29" s="241">
        <v>53</v>
      </c>
      <c r="N29" s="241">
        <v>18</v>
      </c>
      <c r="O29" s="241" t="s">
        <v>284</v>
      </c>
      <c r="P29" s="241" t="s">
        <v>284</v>
      </c>
      <c r="Q29" s="241" t="s">
        <v>284</v>
      </c>
      <c r="R29" s="241" t="s">
        <v>284</v>
      </c>
      <c r="S29" s="241" t="s">
        <v>284</v>
      </c>
      <c r="T29" s="241" t="s">
        <v>284</v>
      </c>
      <c r="U29" s="241">
        <v>23</v>
      </c>
      <c r="V29" s="241">
        <v>12</v>
      </c>
      <c r="W29" s="243">
        <v>12</v>
      </c>
      <c r="X29" s="243">
        <v>10</v>
      </c>
      <c r="Y29" s="243">
        <v>2</v>
      </c>
      <c r="Z29" s="243">
        <v>2</v>
      </c>
      <c r="AA29" s="257">
        <v>2</v>
      </c>
      <c r="AB29" s="257">
        <v>0</v>
      </c>
      <c r="AC29" s="243">
        <v>0</v>
      </c>
      <c r="AD29" s="257">
        <v>0</v>
      </c>
      <c r="AE29" s="257">
        <v>0</v>
      </c>
      <c r="AF29" s="243">
        <v>2</v>
      </c>
      <c r="AG29" s="257">
        <v>1</v>
      </c>
      <c r="AH29" s="257">
        <v>1</v>
      </c>
      <c r="AI29" s="243">
        <v>2</v>
      </c>
      <c r="AJ29" s="257">
        <v>2</v>
      </c>
      <c r="AK29" s="257">
        <v>0</v>
      </c>
      <c r="AL29" s="263">
        <v>2</v>
      </c>
      <c r="AM29" s="263">
        <v>1</v>
      </c>
      <c r="AN29" s="263">
        <v>1</v>
      </c>
      <c r="AO29" s="241">
        <v>23</v>
      </c>
      <c r="AP29" s="241">
        <v>12</v>
      </c>
      <c r="AQ29" s="243">
        <v>0</v>
      </c>
      <c r="AR29" s="257">
        <v>0</v>
      </c>
      <c r="AS29" s="257">
        <v>0</v>
      </c>
      <c r="AT29" s="243">
        <v>2</v>
      </c>
      <c r="AU29" s="241">
        <v>1</v>
      </c>
      <c r="AV29" s="241">
        <v>1</v>
      </c>
      <c r="AW29" s="243">
        <v>0</v>
      </c>
      <c r="AX29" s="241">
        <v>0</v>
      </c>
      <c r="AY29" s="241">
        <v>0</v>
      </c>
      <c r="AZ29" s="243">
        <v>0</v>
      </c>
      <c r="BA29" s="241">
        <v>0</v>
      </c>
      <c r="BB29" s="241">
        <v>0</v>
      </c>
      <c r="BC29" s="243">
        <v>4</v>
      </c>
      <c r="BD29" s="241">
        <v>4</v>
      </c>
      <c r="BE29" s="241">
        <v>0</v>
      </c>
      <c r="BG29" s="325">
        <f t="shared" si="2"/>
        <v>0</v>
      </c>
      <c r="BH29" s="325">
        <f t="shared" si="3"/>
        <v>0</v>
      </c>
      <c r="BI29" s="325">
        <f t="shared" si="4"/>
        <v>0</v>
      </c>
      <c r="BJ29" s="325">
        <f t="shared" si="5"/>
        <v>0</v>
      </c>
      <c r="BK29" s="325">
        <f t="shared" si="6"/>
        <v>0</v>
      </c>
      <c r="BL29" s="325">
        <f t="shared" si="7"/>
        <v>0</v>
      </c>
    </row>
    <row r="30" spans="1:64" s="174" customFormat="1" ht="16.5" customHeight="1">
      <c r="A30" s="241">
        <v>24</v>
      </c>
      <c r="B30" s="241">
        <v>13</v>
      </c>
      <c r="C30" s="243">
        <v>482</v>
      </c>
      <c r="D30" s="243">
        <v>255</v>
      </c>
      <c r="E30" s="243">
        <v>227</v>
      </c>
      <c r="F30" s="243">
        <v>127</v>
      </c>
      <c r="G30" s="244">
        <v>78</v>
      </c>
      <c r="H30" s="244">
        <v>49</v>
      </c>
      <c r="I30" s="243">
        <v>294</v>
      </c>
      <c r="J30" s="241">
        <v>141</v>
      </c>
      <c r="K30" s="241">
        <v>153</v>
      </c>
      <c r="L30" s="243">
        <v>61</v>
      </c>
      <c r="M30" s="241">
        <v>36</v>
      </c>
      <c r="N30" s="241">
        <v>25</v>
      </c>
      <c r="O30" s="241" t="s">
        <v>284</v>
      </c>
      <c r="P30" s="241" t="s">
        <v>284</v>
      </c>
      <c r="Q30" s="241" t="s">
        <v>284</v>
      </c>
      <c r="R30" s="241" t="s">
        <v>284</v>
      </c>
      <c r="S30" s="241" t="s">
        <v>284</v>
      </c>
      <c r="T30" s="241" t="s">
        <v>284</v>
      </c>
      <c r="U30" s="241">
        <v>24</v>
      </c>
      <c r="V30" s="241">
        <v>13</v>
      </c>
      <c r="W30" s="243">
        <v>9</v>
      </c>
      <c r="X30" s="243">
        <v>6</v>
      </c>
      <c r="Y30" s="243">
        <v>3</v>
      </c>
      <c r="Z30" s="243">
        <v>2</v>
      </c>
      <c r="AA30" s="257">
        <v>1</v>
      </c>
      <c r="AB30" s="257">
        <v>1</v>
      </c>
      <c r="AC30" s="243">
        <v>0</v>
      </c>
      <c r="AD30" s="257">
        <v>0</v>
      </c>
      <c r="AE30" s="257">
        <v>0</v>
      </c>
      <c r="AF30" s="243">
        <v>0</v>
      </c>
      <c r="AG30" s="257">
        <v>0</v>
      </c>
      <c r="AH30" s="257">
        <v>0</v>
      </c>
      <c r="AI30" s="243">
        <v>1</v>
      </c>
      <c r="AJ30" s="257">
        <v>1</v>
      </c>
      <c r="AK30" s="257">
        <v>0</v>
      </c>
      <c r="AL30" s="263">
        <v>3</v>
      </c>
      <c r="AM30" s="263">
        <v>2</v>
      </c>
      <c r="AN30" s="263">
        <v>1</v>
      </c>
      <c r="AO30" s="241">
        <v>24</v>
      </c>
      <c r="AP30" s="241">
        <v>13</v>
      </c>
      <c r="AQ30" s="243">
        <v>0</v>
      </c>
      <c r="AR30" s="257">
        <v>0</v>
      </c>
      <c r="AS30" s="257">
        <v>0</v>
      </c>
      <c r="AT30" s="243">
        <v>3</v>
      </c>
      <c r="AU30" s="241">
        <v>2</v>
      </c>
      <c r="AV30" s="241">
        <v>1</v>
      </c>
      <c r="AW30" s="243">
        <v>0</v>
      </c>
      <c r="AX30" s="241">
        <v>0</v>
      </c>
      <c r="AY30" s="241">
        <v>0</v>
      </c>
      <c r="AZ30" s="243">
        <v>2</v>
      </c>
      <c r="BA30" s="241">
        <v>1</v>
      </c>
      <c r="BB30" s="241">
        <v>1</v>
      </c>
      <c r="BC30" s="243">
        <v>1</v>
      </c>
      <c r="BD30" s="241">
        <v>1</v>
      </c>
      <c r="BE30" s="241">
        <v>0</v>
      </c>
      <c r="BG30" s="325">
        <f t="shared" si="2"/>
        <v>0</v>
      </c>
      <c r="BH30" s="325">
        <f t="shared" si="3"/>
        <v>0</v>
      </c>
      <c r="BI30" s="325">
        <f t="shared" si="4"/>
        <v>0</v>
      </c>
      <c r="BJ30" s="325">
        <f t="shared" si="5"/>
        <v>0</v>
      </c>
      <c r="BK30" s="325">
        <f t="shared" si="6"/>
        <v>0</v>
      </c>
      <c r="BL30" s="325">
        <f t="shared" si="7"/>
        <v>0</v>
      </c>
    </row>
    <row r="31" spans="1:64" s="174" customFormat="1" ht="16.5" customHeight="1">
      <c r="A31" s="241">
        <v>25</v>
      </c>
      <c r="B31" s="241">
        <v>14</v>
      </c>
      <c r="C31" s="243">
        <v>491</v>
      </c>
      <c r="D31" s="243">
        <v>298</v>
      </c>
      <c r="E31" s="243">
        <v>193</v>
      </c>
      <c r="F31" s="243">
        <v>108</v>
      </c>
      <c r="G31" s="244">
        <v>80</v>
      </c>
      <c r="H31" s="244">
        <v>28</v>
      </c>
      <c r="I31" s="243">
        <v>324</v>
      </c>
      <c r="J31" s="241">
        <v>172</v>
      </c>
      <c r="K31" s="241">
        <v>152</v>
      </c>
      <c r="L31" s="243">
        <v>59</v>
      </c>
      <c r="M31" s="241">
        <v>46</v>
      </c>
      <c r="N31" s="241">
        <v>13</v>
      </c>
      <c r="O31" s="241" t="s">
        <v>284</v>
      </c>
      <c r="P31" s="241" t="s">
        <v>284</v>
      </c>
      <c r="Q31" s="241" t="s">
        <v>284</v>
      </c>
      <c r="R31" s="241" t="s">
        <v>284</v>
      </c>
      <c r="S31" s="241" t="s">
        <v>284</v>
      </c>
      <c r="T31" s="241" t="s">
        <v>284</v>
      </c>
      <c r="U31" s="241">
        <v>25</v>
      </c>
      <c r="V31" s="241">
        <v>14</v>
      </c>
      <c r="W31" s="243">
        <v>7</v>
      </c>
      <c r="X31" s="243">
        <v>3</v>
      </c>
      <c r="Y31" s="243">
        <v>4</v>
      </c>
      <c r="Z31" s="243">
        <v>3</v>
      </c>
      <c r="AA31" s="257">
        <v>1</v>
      </c>
      <c r="AB31" s="257">
        <v>2</v>
      </c>
      <c r="AC31" s="243">
        <v>1</v>
      </c>
      <c r="AD31" s="257">
        <v>0</v>
      </c>
      <c r="AE31" s="257">
        <v>1</v>
      </c>
      <c r="AF31" s="243">
        <v>0</v>
      </c>
      <c r="AG31" s="257">
        <v>0</v>
      </c>
      <c r="AH31" s="257">
        <v>0</v>
      </c>
      <c r="AI31" s="243">
        <v>1</v>
      </c>
      <c r="AJ31" s="257">
        <v>0</v>
      </c>
      <c r="AK31" s="257">
        <v>1</v>
      </c>
      <c r="AL31" s="263">
        <v>1</v>
      </c>
      <c r="AM31" s="263">
        <v>1</v>
      </c>
      <c r="AN31" s="263">
        <v>0</v>
      </c>
      <c r="AO31" s="241">
        <v>25</v>
      </c>
      <c r="AP31" s="241">
        <v>14</v>
      </c>
      <c r="AQ31" s="243">
        <v>0</v>
      </c>
      <c r="AR31" s="257">
        <v>0</v>
      </c>
      <c r="AS31" s="257">
        <v>0</v>
      </c>
      <c r="AT31" s="243">
        <v>1</v>
      </c>
      <c r="AU31" s="241">
        <v>1</v>
      </c>
      <c r="AV31" s="241">
        <v>0</v>
      </c>
      <c r="AW31" s="243">
        <v>0</v>
      </c>
      <c r="AX31" s="241">
        <v>0</v>
      </c>
      <c r="AY31" s="241">
        <v>0</v>
      </c>
      <c r="AZ31" s="243">
        <v>0</v>
      </c>
      <c r="BA31" s="241">
        <v>0</v>
      </c>
      <c r="BB31" s="241">
        <v>0</v>
      </c>
      <c r="BC31" s="243">
        <v>1</v>
      </c>
      <c r="BD31" s="241">
        <v>1</v>
      </c>
      <c r="BE31" s="241">
        <v>0</v>
      </c>
      <c r="BG31" s="325">
        <f t="shared" si="2"/>
        <v>0</v>
      </c>
      <c r="BH31" s="325">
        <f t="shared" si="3"/>
        <v>0</v>
      </c>
      <c r="BI31" s="325">
        <f t="shared" si="4"/>
        <v>0</v>
      </c>
      <c r="BJ31" s="325">
        <f t="shared" si="5"/>
        <v>0</v>
      </c>
      <c r="BK31" s="325">
        <f t="shared" si="6"/>
        <v>0</v>
      </c>
      <c r="BL31" s="325">
        <f t="shared" si="7"/>
        <v>0</v>
      </c>
    </row>
    <row r="32" spans="1:64" s="174" customFormat="1" ht="16.5" customHeight="1">
      <c r="A32" s="241">
        <v>26</v>
      </c>
      <c r="B32" s="241">
        <v>15</v>
      </c>
      <c r="C32" s="243">
        <v>411</v>
      </c>
      <c r="D32" s="243">
        <v>195</v>
      </c>
      <c r="E32" s="243">
        <v>216</v>
      </c>
      <c r="F32" s="243">
        <v>91</v>
      </c>
      <c r="G32" s="244">
        <v>52</v>
      </c>
      <c r="H32" s="244">
        <v>39</v>
      </c>
      <c r="I32" s="243">
        <v>270</v>
      </c>
      <c r="J32" s="241">
        <v>118</v>
      </c>
      <c r="K32" s="241">
        <v>152</v>
      </c>
      <c r="L32" s="243">
        <v>50</v>
      </c>
      <c r="M32" s="241">
        <v>25</v>
      </c>
      <c r="N32" s="241">
        <v>25</v>
      </c>
      <c r="O32" s="241" t="s">
        <v>284</v>
      </c>
      <c r="P32" s="241" t="s">
        <v>284</v>
      </c>
      <c r="Q32" s="241" t="s">
        <v>284</v>
      </c>
      <c r="R32" s="241" t="s">
        <v>284</v>
      </c>
      <c r="S32" s="241" t="s">
        <v>284</v>
      </c>
      <c r="T32" s="241" t="s">
        <v>284</v>
      </c>
      <c r="U32" s="241">
        <v>26</v>
      </c>
      <c r="V32" s="241">
        <v>15</v>
      </c>
      <c r="W32" s="243">
        <v>11</v>
      </c>
      <c r="X32" s="243">
        <v>8</v>
      </c>
      <c r="Y32" s="243">
        <v>3</v>
      </c>
      <c r="Z32" s="243">
        <v>4</v>
      </c>
      <c r="AA32" s="257">
        <v>4</v>
      </c>
      <c r="AB32" s="257">
        <v>0</v>
      </c>
      <c r="AC32" s="243">
        <v>0</v>
      </c>
      <c r="AD32" s="257">
        <v>0</v>
      </c>
      <c r="AE32" s="257">
        <v>0</v>
      </c>
      <c r="AF32" s="243">
        <v>1</v>
      </c>
      <c r="AG32" s="257">
        <v>0</v>
      </c>
      <c r="AH32" s="257">
        <v>1</v>
      </c>
      <c r="AI32" s="243">
        <v>2</v>
      </c>
      <c r="AJ32" s="257">
        <v>1</v>
      </c>
      <c r="AK32" s="257">
        <v>1</v>
      </c>
      <c r="AL32" s="263">
        <v>2</v>
      </c>
      <c r="AM32" s="263">
        <v>2</v>
      </c>
      <c r="AN32" s="263">
        <v>0</v>
      </c>
      <c r="AO32" s="241">
        <v>26</v>
      </c>
      <c r="AP32" s="241">
        <v>15</v>
      </c>
      <c r="AQ32" s="243">
        <v>0</v>
      </c>
      <c r="AR32" s="257">
        <v>0</v>
      </c>
      <c r="AS32" s="257">
        <v>0</v>
      </c>
      <c r="AT32" s="243">
        <v>2</v>
      </c>
      <c r="AU32" s="241">
        <v>2</v>
      </c>
      <c r="AV32" s="241">
        <v>0</v>
      </c>
      <c r="AW32" s="243">
        <v>0</v>
      </c>
      <c r="AX32" s="241">
        <v>0</v>
      </c>
      <c r="AY32" s="241">
        <v>0</v>
      </c>
      <c r="AZ32" s="243">
        <v>1</v>
      </c>
      <c r="BA32" s="241">
        <v>1</v>
      </c>
      <c r="BB32" s="241">
        <v>0</v>
      </c>
      <c r="BC32" s="243">
        <v>1</v>
      </c>
      <c r="BD32" s="241">
        <v>0</v>
      </c>
      <c r="BE32" s="241">
        <v>1</v>
      </c>
      <c r="BG32" s="325">
        <f t="shared" si="2"/>
        <v>0</v>
      </c>
      <c r="BH32" s="325">
        <f t="shared" si="3"/>
        <v>0</v>
      </c>
      <c r="BI32" s="325">
        <f t="shared" si="4"/>
        <v>0</v>
      </c>
      <c r="BJ32" s="325">
        <f t="shared" si="5"/>
        <v>0</v>
      </c>
      <c r="BK32" s="325">
        <f t="shared" si="6"/>
        <v>0</v>
      </c>
      <c r="BL32" s="325">
        <f t="shared" si="7"/>
        <v>0</v>
      </c>
    </row>
    <row r="33" spans="1:64" s="174" customFormat="1" ht="16.5" customHeight="1">
      <c r="A33" s="241">
        <v>27</v>
      </c>
      <c r="B33" s="241">
        <v>16</v>
      </c>
      <c r="C33" s="243">
        <v>424</v>
      </c>
      <c r="D33" s="243">
        <v>233</v>
      </c>
      <c r="E33" s="243">
        <v>191</v>
      </c>
      <c r="F33" s="243">
        <v>84</v>
      </c>
      <c r="G33" s="244">
        <v>56</v>
      </c>
      <c r="H33" s="244">
        <v>28</v>
      </c>
      <c r="I33" s="243">
        <v>298</v>
      </c>
      <c r="J33" s="241">
        <v>143</v>
      </c>
      <c r="K33" s="241">
        <v>155</v>
      </c>
      <c r="L33" s="243">
        <v>42</v>
      </c>
      <c r="M33" s="241">
        <v>34</v>
      </c>
      <c r="N33" s="241">
        <v>8</v>
      </c>
      <c r="O33" s="241" t="s">
        <v>284</v>
      </c>
      <c r="P33" s="241" t="s">
        <v>284</v>
      </c>
      <c r="Q33" s="241" t="s">
        <v>284</v>
      </c>
      <c r="R33" s="241" t="s">
        <v>284</v>
      </c>
      <c r="S33" s="241" t="s">
        <v>284</v>
      </c>
      <c r="T33" s="241" t="s">
        <v>284</v>
      </c>
      <c r="U33" s="241">
        <v>27</v>
      </c>
      <c r="V33" s="241">
        <v>16</v>
      </c>
      <c r="W33" s="243">
        <v>11</v>
      </c>
      <c r="X33" s="243">
        <v>5</v>
      </c>
      <c r="Y33" s="243">
        <v>6</v>
      </c>
      <c r="Z33" s="243">
        <v>0</v>
      </c>
      <c r="AA33" s="257">
        <v>0</v>
      </c>
      <c r="AB33" s="257">
        <v>0</v>
      </c>
      <c r="AC33" s="243">
        <v>0</v>
      </c>
      <c r="AD33" s="257">
        <v>0</v>
      </c>
      <c r="AE33" s="257">
        <v>0</v>
      </c>
      <c r="AF33" s="243">
        <v>1</v>
      </c>
      <c r="AG33" s="257">
        <v>0</v>
      </c>
      <c r="AH33" s="257">
        <v>1</v>
      </c>
      <c r="AI33" s="243">
        <v>3</v>
      </c>
      <c r="AJ33" s="257">
        <v>2</v>
      </c>
      <c r="AK33" s="257">
        <v>1</v>
      </c>
      <c r="AL33" s="263">
        <v>4</v>
      </c>
      <c r="AM33" s="263">
        <v>2</v>
      </c>
      <c r="AN33" s="263">
        <v>2</v>
      </c>
      <c r="AO33" s="241">
        <v>27</v>
      </c>
      <c r="AP33" s="241">
        <v>16</v>
      </c>
      <c r="AQ33" s="243">
        <v>0</v>
      </c>
      <c r="AR33" s="257">
        <v>0</v>
      </c>
      <c r="AS33" s="257">
        <v>0</v>
      </c>
      <c r="AT33" s="243">
        <v>4</v>
      </c>
      <c r="AU33" s="241">
        <v>2</v>
      </c>
      <c r="AV33" s="241">
        <v>2</v>
      </c>
      <c r="AW33" s="243">
        <v>1</v>
      </c>
      <c r="AX33" s="241">
        <v>1</v>
      </c>
      <c r="AY33" s="241">
        <v>0</v>
      </c>
      <c r="AZ33" s="243">
        <v>1</v>
      </c>
      <c r="BA33" s="241">
        <v>0</v>
      </c>
      <c r="BB33" s="241">
        <v>1</v>
      </c>
      <c r="BC33" s="243">
        <v>1</v>
      </c>
      <c r="BD33" s="241">
        <v>0</v>
      </c>
      <c r="BE33" s="241">
        <v>1</v>
      </c>
      <c r="BG33" s="325">
        <f t="shared" si="2"/>
        <v>0</v>
      </c>
      <c r="BH33" s="325">
        <f t="shared" si="3"/>
        <v>0</v>
      </c>
      <c r="BI33" s="325">
        <f t="shared" si="4"/>
        <v>0</v>
      </c>
      <c r="BJ33" s="325">
        <f t="shared" si="5"/>
        <v>0</v>
      </c>
      <c r="BK33" s="325">
        <f t="shared" si="6"/>
        <v>0</v>
      </c>
      <c r="BL33" s="325">
        <f t="shared" si="7"/>
        <v>0</v>
      </c>
    </row>
    <row r="34" spans="1:64" s="174" customFormat="1" ht="16.5" customHeight="1">
      <c r="A34" s="241">
        <v>28</v>
      </c>
      <c r="B34" s="241">
        <v>17</v>
      </c>
      <c r="C34" s="243">
        <v>452</v>
      </c>
      <c r="D34" s="243">
        <v>247</v>
      </c>
      <c r="E34" s="243">
        <v>205</v>
      </c>
      <c r="F34" s="243">
        <v>88</v>
      </c>
      <c r="G34" s="244">
        <v>57</v>
      </c>
      <c r="H34" s="244">
        <v>31</v>
      </c>
      <c r="I34" s="243">
        <v>309</v>
      </c>
      <c r="J34" s="241">
        <v>151</v>
      </c>
      <c r="K34" s="241">
        <v>158</v>
      </c>
      <c r="L34" s="243">
        <v>55</v>
      </c>
      <c r="M34" s="241">
        <v>39</v>
      </c>
      <c r="N34" s="241">
        <v>16</v>
      </c>
      <c r="O34" s="241" t="s">
        <v>284</v>
      </c>
      <c r="P34" s="241" t="s">
        <v>284</v>
      </c>
      <c r="Q34" s="241" t="s">
        <v>284</v>
      </c>
      <c r="R34" s="241" t="s">
        <v>284</v>
      </c>
      <c r="S34" s="241" t="s">
        <v>284</v>
      </c>
      <c r="T34" s="241" t="s">
        <v>284</v>
      </c>
      <c r="U34" s="241">
        <v>28</v>
      </c>
      <c r="V34" s="241">
        <v>17</v>
      </c>
      <c r="W34" s="243">
        <v>5</v>
      </c>
      <c r="X34" s="243">
        <v>2</v>
      </c>
      <c r="Y34" s="243">
        <v>3</v>
      </c>
      <c r="Z34" s="243">
        <v>2</v>
      </c>
      <c r="AA34" s="257">
        <v>2</v>
      </c>
      <c r="AB34" s="257">
        <v>0</v>
      </c>
      <c r="AC34" s="243">
        <v>0</v>
      </c>
      <c r="AD34" s="257">
        <v>0</v>
      </c>
      <c r="AE34" s="257">
        <v>0</v>
      </c>
      <c r="AF34" s="243">
        <v>0</v>
      </c>
      <c r="AG34" s="257">
        <v>0</v>
      </c>
      <c r="AH34" s="257">
        <v>0</v>
      </c>
      <c r="AI34" s="243">
        <v>0</v>
      </c>
      <c r="AJ34" s="257">
        <v>0</v>
      </c>
      <c r="AK34" s="257">
        <v>0</v>
      </c>
      <c r="AL34" s="263">
        <v>1</v>
      </c>
      <c r="AM34" s="263">
        <v>0</v>
      </c>
      <c r="AN34" s="263">
        <v>1</v>
      </c>
      <c r="AO34" s="241">
        <v>28</v>
      </c>
      <c r="AP34" s="241">
        <v>17</v>
      </c>
      <c r="AQ34" s="243">
        <v>0</v>
      </c>
      <c r="AR34" s="257">
        <v>0</v>
      </c>
      <c r="AS34" s="257">
        <v>0</v>
      </c>
      <c r="AT34" s="243">
        <v>1</v>
      </c>
      <c r="AU34" s="241">
        <v>0</v>
      </c>
      <c r="AV34" s="241">
        <v>1</v>
      </c>
      <c r="AW34" s="243">
        <v>1</v>
      </c>
      <c r="AX34" s="241">
        <v>0</v>
      </c>
      <c r="AY34" s="241">
        <v>1</v>
      </c>
      <c r="AZ34" s="243">
        <v>1</v>
      </c>
      <c r="BA34" s="241">
        <v>0</v>
      </c>
      <c r="BB34" s="241">
        <v>1</v>
      </c>
      <c r="BC34" s="243">
        <v>0</v>
      </c>
      <c r="BD34" s="241">
        <v>0</v>
      </c>
      <c r="BE34" s="241">
        <v>0</v>
      </c>
      <c r="BG34" s="325">
        <f t="shared" si="2"/>
        <v>0</v>
      </c>
      <c r="BH34" s="325">
        <f t="shared" si="3"/>
        <v>0</v>
      </c>
      <c r="BI34" s="325">
        <f t="shared" si="4"/>
        <v>0</v>
      </c>
      <c r="BJ34" s="325">
        <f t="shared" si="5"/>
        <v>0</v>
      </c>
      <c r="BK34" s="325">
        <f t="shared" si="6"/>
        <v>0</v>
      </c>
      <c r="BL34" s="325">
        <f t="shared" si="7"/>
        <v>0</v>
      </c>
    </row>
    <row r="35" spans="1:64" s="174" customFormat="1" ht="16.5" customHeight="1">
      <c r="A35" s="241">
        <v>29</v>
      </c>
      <c r="B35" s="241">
        <v>18</v>
      </c>
      <c r="C35" s="243">
        <v>493</v>
      </c>
      <c r="D35" s="243">
        <v>249</v>
      </c>
      <c r="E35" s="243">
        <v>244</v>
      </c>
      <c r="F35" s="243">
        <v>97</v>
      </c>
      <c r="G35" s="244">
        <v>53</v>
      </c>
      <c r="H35" s="244">
        <v>44</v>
      </c>
      <c r="I35" s="243">
        <v>338</v>
      </c>
      <c r="J35" s="241">
        <v>158</v>
      </c>
      <c r="K35" s="241">
        <v>180</v>
      </c>
      <c r="L35" s="243">
        <v>58</v>
      </c>
      <c r="M35" s="241">
        <v>38</v>
      </c>
      <c r="N35" s="241">
        <v>20</v>
      </c>
      <c r="O35" s="241" t="s">
        <v>284</v>
      </c>
      <c r="P35" s="241" t="s">
        <v>284</v>
      </c>
      <c r="Q35" s="241" t="s">
        <v>284</v>
      </c>
      <c r="R35" s="241" t="s">
        <v>284</v>
      </c>
      <c r="S35" s="241" t="s">
        <v>284</v>
      </c>
      <c r="T35" s="241" t="s">
        <v>284</v>
      </c>
      <c r="U35" s="241">
        <v>29</v>
      </c>
      <c r="V35" s="241">
        <v>18</v>
      </c>
      <c r="W35" s="243">
        <v>7</v>
      </c>
      <c r="X35" s="243">
        <v>4</v>
      </c>
      <c r="Y35" s="243">
        <v>3</v>
      </c>
      <c r="Z35" s="243">
        <v>2</v>
      </c>
      <c r="AA35" s="257">
        <v>2</v>
      </c>
      <c r="AB35" s="257">
        <v>0</v>
      </c>
      <c r="AC35" s="243">
        <v>0</v>
      </c>
      <c r="AD35" s="257">
        <v>0</v>
      </c>
      <c r="AE35" s="257">
        <v>0</v>
      </c>
      <c r="AF35" s="243">
        <v>2</v>
      </c>
      <c r="AG35" s="257">
        <v>0</v>
      </c>
      <c r="AH35" s="257">
        <v>2</v>
      </c>
      <c r="AI35" s="243">
        <v>0</v>
      </c>
      <c r="AJ35" s="257">
        <v>0</v>
      </c>
      <c r="AK35" s="257">
        <v>0</v>
      </c>
      <c r="AL35" s="263">
        <v>1</v>
      </c>
      <c r="AM35" s="263">
        <v>1</v>
      </c>
      <c r="AN35" s="263">
        <v>0</v>
      </c>
      <c r="AO35" s="241">
        <v>29</v>
      </c>
      <c r="AP35" s="241">
        <v>18</v>
      </c>
      <c r="AQ35" s="243">
        <v>0</v>
      </c>
      <c r="AR35" s="257">
        <v>0</v>
      </c>
      <c r="AS35" s="257">
        <v>0</v>
      </c>
      <c r="AT35" s="243">
        <v>1</v>
      </c>
      <c r="AU35" s="241">
        <v>1</v>
      </c>
      <c r="AV35" s="241">
        <v>0</v>
      </c>
      <c r="AW35" s="243">
        <v>1</v>
      </c>
      <c r="AX35" s="241">
        <v>0</v>
      </c>
      <c r="AY35" s="241">
        <v>1</v>
      </c>
      <c r="AZ35" s="243">
        <v>0</v>
      </c>
      <c r="BA35" s="241">
        <v>0</v>
      </c>
      <c r="BB35" s="241">
        <v>0</v>
      </c>
      <c r="BC35" s="243">
        <v>1</v>
      </c>
      <c r="BD35" s="241">
        <v>1</v>
      </c>
      <c r="BE35" s="241">
        <v>0</v>
      </c>
      <c r="BG35" s="325">
        <f t="shared" si="2"/>
        <v>0</v>
      </c>
      <c r="BH35" s="325">
        <f t="shared" si="3"/>
        <v>0</v>
      </c>
      <c r="BI35" s="325">
        <f t="shared" si="4"/>
        <v>0</v>
      </c>
      <c r="BJ35" s="325">
        <f t="shared" si="5"/>
        <v>0</v>
      </c>
      <c r="BK35" s="325">
        <f t="shared" si="6"/>
        <v>0</v>
      </c>
      <c r="BL35" s="325">
        <f t="shared" si="7"/>
        <v>0</v>
      </c>
    </row>
    <row r="36" spans="1:64" s="174" customFormat="1" ht="16.5" customHeight="1">
      <c r="A36" s="241">
        <v>30</v>
      </c>
      <c r="B36" s="241">
        <v>19</v>
      </c>
      <c r="C36" s="243">
        <v>541</v>
      </c>
      <c r="D36" s="243">
        <v>278</v>
      </c>
      <c r="E36" s="243">
        <v>263</v>
      </c>
      <c r="F36" s="243">
        <v>118</v>
      </c>
      <c r="G36" s="244">
        <v>71</v>
      </c>
      <c r="H36" s="244">
        <v>47</v>
      </c>
      <c r="I36" s="243">
        <v>379</v>
      </c>
      <c r="J36" s="241">
        <v>174</v>
      </c>
      <c r="K36" s="241">
        <v>205</v>
      </c>
      <c r="L36" s="243">
        <v>44</v>
      </c>
      <c r="M36" s="241">
        <v>33</v>
      </c>
      <c r="N36" s="241">
        <v>11</v>
      </c>
      <c r="O36" s="241" t="s">
        <v>284</v>
      </c>
      <c r="P36" s="241" t="s">
        <v>284</v>
      </c>
      <c r="Q36" s="241" t="s">
        <v>284</v>
      </c>
      <c r="R36" s="241" t="s">
        <v>284</v>
      </c>
      <c r="S36" s="241" t="s">
        <v>284</v>
      </c>
      <c r="T36" s="241" t="s">
        <v>284</v>
      </c>
      <c r="U36" s="241">
        <v>30</v>
      </c>
      <c r="V36" s="241">
        <v>19</v>
      </c>
      <c r="W36" s="243">
        <v>11</v>
      </c>
      <c r="X36" s="243">
        <v>5</v>
      </c>
      <c r="Y36" s="243">
        <v>6</v>
      </c>
      <c r="Z36" s="243">
        <v>0</v>
      </c>
      <c r="AA36" s="257">
        <v>0</v>
      </c>
      <c r="AB36" s="257">
        <v>0</v>
      </c>
      <c r="AC36" s="243">
        <v>0</v>
      </c>
      <c r="AD36" s="257">
        <v>0</v>
      </c>
      <c r="AE36" s="257">
        <v>0</v>
      </c>
      <c r="AF36" s="243">
        <v>1</v>
      </c>
      <c r="AG36" s="257">
        <v>0</v>
      </c>
      <c r="AH36" s="257">
        <v>1</v>
      </c>
      <c r="AI36" s="243">
        <v>3</v>
      </c>
      <c r="AJ36" s="257">
        <v>2</v>
      </c>
      <c r="AK36" s="257">
        <v>1</v>
      </c>
      <c r="AL36" s="263">
        <v>5</v>
      </c>
      <c r="AM36" s="263">
        <v>2</v>
      </c>
      <c r="AN36" s="263">
        <v>3</v>
      </c>
      <c r="AO36" s="241">
        <v>30</v>
      </c>
      <c r="AP36" s="241">
        <v>19</v>
      </c>
      <c r="AQ36" s="243">
        <v>1</v>
      </c>
      <c r="AR36" s="257">
        <v>0</v>
      </c>
      <c r="AS36" s="257">
        <v>1</v>
      </c>
      <c r="AT36" s="243">
        <v>4</v>
      </c>
      <c r="AU36" s="241">
        <v>2</v>
      </c>
      <c r="AV36" s="241">
        <v>2</v>
      </c>
      <c r="AW36" s="243">
        <v>1</v>
      </c>
      <c r="AX36" s="241">
        <v>1</v>
      </c>
      <c r="AY36" s="241">
        <v>0</v>
      </c>
      <c r="AZ36" s="243">
        <v>1</v>
      </c>
      <c r="BA36" s="241">
        <v>0</v>
      </c>
      <c r="BB36" s="241">
        <v>1</v>
      </c>
      <c r="BC36" s="243">
        <v>0</v>
      </c>
      <c r="BD36" s="241">
        <v>0</v>
      </c>
      <c r="BE36" s="241">
        <v>0</v>
      </c>
      <c r="BG36" s="325">
        <f t="shared" si="2"/>
        <v>0</v>
      </c>
      <c r="BH36" s="325">
        <f t="shared" si="3"/>
        <v>0</v>
      </c>
      <c r="BI36" s="325">
        <f t="shared" si="4"/>
        <v>0</v>
      </c>
      <c r="BJ36" s="325">
        <f t="shared" si="5"/>
        <v>0</v>
      </c>
      <c r="BK36" s="325">
        <f t="shared" si="6"/>
        <v>0</v>
      </c>
      <c r="BL36" s="325">
        <f t="shared" si="7"/>
        <v>0</v>
      </c>
    </row>
    <row r="37" spans="1:64" s="174" customFormat="1" ht="16.5" customHeight="1">
      <c r="A37" s="241">
        <v>31</v>
      </c>
      <c r="B37" s="241">
        <v>20</v>
      </c>
      <c r="C37" s="243">
        <v>435</v>
      </c>
      <c r="D37" s="243">
        <v>235</v>
      </c>
      <c r="E37" s="243">
        <v>200</v>
      </c>
      <c r="F37" s="243">
        <v>84</v>
      </c>
      <c r="G37" s="244">
        <v>60</v>
      </c>
      <c r="H37" s="244">
        <v>24</v>
      </c>
      <c r="I37" s="243">
        <v>317</v>
      </c>
      <c r="J37" s="241">
        <v>147</v>
      </c>
      <c r="K37" s="241">
        <v>170</v>
      </c>
      <c r="L37" s="243">
        <v>34</v>
      </c>
      <c r="M37" s="241">
        <v>28</v>
      </c>
      <c r="N37" s="241">
        <v>6</v>
      </c>
      <c r="O37" s="241" t="s">
        <v>284</v>
      </c>
      <c r="P37" s="241" t="s">
        <v>284</v>
      </c>
      <c r="Q37" s="241" t="s">
        <v>284</v>
      </c>
      <c r="R37" s="241" t="s">
        <v>284</v>
      </c>
      <c r="S37" s="241" t="s">
        <v>284</v>
      </c>
      <c r="T37" s="241" t="s">
        <v>284</v>
      </c>
      <c r="U37" s="241">
        <v>31</v>
      </c>
      <c r="V37" s="241">
        <v>20</v>
      </c>
      <c r="W37" s="243">
        <v>6</v>
      </c>
      <c r="X37" s="243">
        <v>2</v>
      </c>
      <c r="Y37" s="243">
        <v>4</v>
      </c>
      <c r="Z37" s="243">
        <v>1</v>
      </c>
      <c r="AA37" s="257">
        <v>0</v>
      </c>
      <c r="AB37" s="257">
        <v>1</v>
      </c>
      <c r="AC37" s="243">
        <v>0</v>
      </c>
      <c r="AD37" s="257">
        <v>0</v>
      </c>
      <c r="AE37" s="257">
        <v>0</v>
      </c>
      <c r="AF37" s="243">
        <v>2</v>
      </c>
      <c r="AG37" s="257">
        <v>1</v>
      </c>
      <c r="AH37" s="257">
        <v>1</v>
      </c>
      <c r="AI37" s="243">
        <v>2</v>
      </c>
      <c r="AJ37" s="257">
        <v>0</v>
      </c>
      <c r="AK37" s="257">
        <v>2</v>
      </c>
      <c r="AL37" s="263">
        <v>1</v>
      </c>
      <c r="AM37" s="263">
        <v>1</v>
      </c>
      <c r="AN37" s="263">
        <v>0</v>
      </c>
      <c r="AO37" s="241">
        <v>31</v>
      </c>
      <c r="AP37" s="241">
        <v>20</v>
      </c>
      <c r="AQ37" s="243">
        <v>0</v>
      </c>
      <c r="AR37" s="257">
        <v>0</v>
      </c>
      <c r="AS37" s="257">
        <v>0</v>
      </c>
      <c r="AT37" s="243">
        <v>1</v>
      </c>
      <c r="AU37" s="241">
        <v>1</v>
      </c>
      <c r="AV37" s="241">
        <v>0</v>
      </c>
      <c r="AW37" s="243">
        <v>0</v>
      </c>
      <c r="AX37" s="241">
        <v>0</v>
      </c>
      <c r="AY37" s="241">
        <v>0</v>
      </c>
      <c r="AZ37" s="243">
        <v>0</v>
      </c>
      <c r="BA37" s="241">
        <v>0</v>
      </c>
      <c r="BB37" s="241">
        <v>0</v>
      </c>
      <c r="BC37" s="243">
        <v>0</v>
      </c>
      <c r="BD37" s="241">
        <v>0</v>
      </c>
      <c r="BE37" s="241">
        <v>0</v>
      </c>
      <c r="BG37" s="325">
        <f t="shared" si="2"/>
        <v>0</v>
      </c>
      <c r="BH37" s="325">
        <f t="shared" si="3"/>
        <v>0</v>
      </c>
      <c r="BI37" s="325">
        <f t="shared" si="4"/>
        <v>0</v>
      </c>
      <c r="BJ37" s="325">
        <f t="shared" si="5"/>
        <v>0</v>
      </c>
      <c r="BK37" s="325">
        <f t="shared" si="6"/>
        <v>0</v>
      </c>
      <c r="BL37" s="325">
        <f t="shared" si="7"/>
        <v>0</v>
      </c>
    </row>
    <row r="38" spans="1:64" s="174" customFormat="1" ht="16.5" customHeight="1">
      <c r="A38" s="241">
        <v>32</v>
      </c>
      <c r="B38" s="241">
        <v>21</v>
      </c>
      <c r="C38" s="243">
        <v>487</v>
      </c>
      <c r="D38" s="243">
        <v>254</v>
      </c>
      <c r="E38" s="243">
        <v>233</v>
      </c>
      <c r="F38" s="243">
        <v>75</v>
      </c>
      <c r="G38" s="244">
        <v>44</v>
      </c>
      <c r="H38" s="244">
        <v>31</v>
      </c>
      <c r="I38" s="243">
        <v>372</v>
      </c>
      <c r="J38" s="241">
        <v>176</v>
      </c>
      <c r="K38" s="241">
        <v>196</v>
      </c>
      <c r="L38" s="243">
        <v>40</v>
      </c>
      <c r="M38" s="241">
        <v>34</v>
      </c>
      <c r="N38" s="241">
        <v>6</v>
      </c>
      <c r="O38" s="241" t="s">
        <v>284</v>
      </c>
      <c r="P38" s="241" t="s">
        <v>284</v>
      </c>
      <c r="Q38" s="241" t="s">
        <v>284</v>
      </c>
      <c r="R38" s="241" t="s">
        <v>284</v>
      </c>
      <c r="S38" s="241" t="s">
        <v>284</v>
      </c>
      <c r="T38" s="241" t="s">
        <v>284</v>
      </c>
      <c r="U38" s="241">
        <v>32</v>
      </c>
      <c r="V38" s="241">
        <v>21</v>
      </c>
      <c r="W38" s="243">
        <v>8</v>
      </c>
      <c r="X38" s="243">
        <v>5</v>
      </c>
      <c r="Y38" s="243">
        <v>3</v>
      </c>
      <c r="Z38" s="243">
        <v>1</v>
      </c>
      <c r="AA38" s="257">
        <v>1</v>
      </c>
      <c r="AB38" s="257">
        <v>0</v>
      </c>
      <c r="AC38" s="243">
        <v>1</v>
      </c>
      <c r="AD38" s="257">
        <v>1</v>
      </c>
      <c r="AE38" s="257">
        <v>0</v>
      </c>
      <c r="AF38" s="243">
        <v>0</v>
      </c>
      <c r="AG38" s="257">
        <v>0</v>
      </c>
      <c r="AH38" s="257">
        <v>0</v>
      </c>
      <c r="AI38" s="243">
        <v>2</v>
      </c>
      <c r="AJ38" s="257">
        <v>2</v>
      </c>
      <c r="AK38" s="257">
        <v>0</v>
      </c>
      <c r="AL38" s="263">
        <v>1</v>
      </c>
      <c r="AM38" s="263">
        <v>1</v>
      </c>
      <c r="AN38" s="263">
        <v>0</v>
      </c>
      <c r="AO38" s="241">
        <v>32</v>
      </c>
      <c r="AP38" s="241">
        <v>21</v>
      </c>
      <c r="AQ38" s="243">
        <v>0</v>
      </c>
      <c r="AR38" s="257">
        <v>0</v>
      </c>
      <c r="AS38" s="257">
        <v>0</v>
      </c>
      <c r="AT38" s="243">
        <v>1</v>
      </c>
      <c r="AU38" s="241">
        <v>1</v>
      </c>
      <c r="AV38" s="241">
        <v>0</v>
      </c>
      <c r="AW38" s="243">
        <v>0</v>
      </c>
      <c r="AX38" s="241">
        <v>0</v>
      </c>
      <c r="AY38" s="241">
        <v>0</v>
      </c>
      <c r="AZ38" s="243">
        <v>1</v>
      </c>
      <c r="BA38" s="241">
        <v>0</v>
      </c>
      <c r="BB38" s="241">
        <v>1</v>
      </c>
      <c r="BC38" s="243">
        <v>2</v>
      </c>
      <c r="BD38" s="241">
        <v>0</v>
      </c>
      <c r="BE38" s="241">
        <v>2</v>
      </c>
      <c r="BG38" s="325">
        <f t="shared" si="2"/>
        <v>0</v>
      </c>
      <c r="BH38" s="325">
        <f t="shared" si="3"/>
        <v>0</v>
      </c>
      <c r="BI38" s="325">
        <f t="shared" si="4"/>
        <v>0</v>
      </c>
      <c r="BJ38" s="325">
        <f t="shared" si="5"/>
        <v>0</v>
      </c>
      <c r="BK38" s="325">
        <f t="shared" si="6"/>
        <v>0</v>
      </c>
      <c r="BL38" s="325">
        <f t="shared" si="7"/>
        <v>0</v>
      </c>
    </row>
    <row r="39" spans="1:64" s="174" customFormat="1" ht="16.5" customHeight="1">
      <c r="A39" s="241">
        <v>33</v>
      </c>
      <c r="B39" s="241">
        <v>22</v>
      </c>
      <c r="C39" s="243">
        <v>515</v>
      </c>
      <c r="D39" s="243">
        <v>275</v>
      </c>
      <c r="E39" s="243">
        <v>240</v>
      </c>
      <c r="F39" s="243">
        <v>78</v>
      </c>
      <c r="G39" s="244">
        <v>48</v>
      </c>
      <c r="H39" s="244">
        <v>30</v>
      </c>
      <c r="I39" s="243">
        <v>396</v>
      </c>
      <c r="J39" s="241">
        <v>193</v>
      </c>
      <c r="K39" s="241">
        <v>203</v>
      </c>
      <c r="L39" s="243">
        <v>41</v>
      </c>
      <c r="M39" s="241">
        <v>34</v>
      </c>
      <c r="N39" s="241">
        <v>7</v>
      </c>
      <c r="O39" s="241" t="s">
        <v>284</v>
      </c>
      <c r="P39" s="241" t="s">
        <v>284</v>
      </c>
      <c r="Q39" s="241" t="s">
        <v>284</v>
      </c>
      <c r="R39" s="241" t="s">
        <v>284</v>
      </c>
      <c r="S39" s="241" t="s">
        <v>284</v>
      </c>
      <c r="T39" s="241" t="s">
        <v>284</v>
      </c>
      <c r="U39" s="241">
        <v>33</v>
      </c>
      <c r="V39" s="241">
        <v>22</v>
      </c>
      <c r="W39" s="243">
        <v>11</v>
      </c>
      <c r="X39" s="243">
        <v>5</v>
      </c>
      <c r="Y39" s="243">
        <v>6</v>
      </c>
      <c r="Z39" s="243">
        <v>3</v>
      </c>
      <c r="AA39" s="257">
        <v>1</v>
      </c>
      <c r="AB39" s="257">
        <v>2</v>
      </c>
      <c r="AC39" s="243">
        <v>2</v>
      </c>
      <c r="AD39" s="257">
        <v>0</v>
      </c>
      <c r="AE39" s="257">
        <v>2</v>
      </c>
      <c r="AF39" s="243">
        <v>0</v>
      </c>
      <c r="AG39" s="257">
        <v>0</v>
      </c>
      <c r="AH39" s="257">
        <v>0</v>
      </c>
      <c r="AI39" s="243">
        <v>2</v>
      </c>
      <c r="AJ39" s="257">
        <v>1</v>
      </c>
      <c r="AK39" s="257">
        <v>1</v>
      </c>
      <c r="AL39" s="263">
        <v>2</v>
      </c>
      <c r="AM39" s="263">
        <v>1</v>
      </c>
      <c r="AN39" s="263">
        <v>1</v>
      </c>
      <c r="AO39" s="241">
        <v>33</v>
      </c>
      <c r="AP39" s="241">
        <v>22</v>
      </c>
      <c r="AQ39" s="243">
        <v>0</v>
      </c>
      <c r="AR39" s="257">
        <v>0</v>
      </c>
      <c r="AS39" s="257">
        <v>0</v>
      </c>
      <c r="AT39" s="243">
        <v>2</v>
      </c>
      <c r="AU39" s="241">
        <v>1</v>
      </c>
      <c r="AV39" s="241">
        <v>1</v>
      </c>
      <c r="AW39" s="243">
        <v>0</v>
      </c>
      <c r="AX39" s="241">
        <v>0</v>
      </c>
      <c r="AY39" s="241">
        <v>0</v>
      </c>
      <c r="AZ39" s="243">
        <v>2</v>
      </c>
      <c r="BA39" s="241">
        <v>2</v>
      </c>
      <c r="BB39" s="241">
        <v>0</v>
      </c>
      <c r="BC39" s="243">
        <v>0</v>
      </c>
      <c r="BD39" s="241">
        <v>0</v>
      </c>
      <c r="BE39" s="241">
        <v>0</v>
      </c>
      <c r="BG39" s="325">
        <f t="shared" si="2"/>
        <v>0</v>
      </c>
      <c r="BH39" s="325">
        <f t="shared" si="3"/>
        <v>0</v>
      </c>
      <c r="BI39" s="325">
        <f t="shared" si="4"/>
        <v>0</v>
      </c>
      <c r="BJ39" s="325">
        <f t="shared" si="5"/>
        <v>0</v>
      </c>
      <c r="BK39" s="325">
        <f t="shared" si="6"/>
        <v>0</v>
      </c>
      <c r="BL39" s="325">
        <f t="shared" si="7"/>
        <v>0</v>
      </c>
    </row>
    <row r="40" spans="1:64" s="174" customFormat="1" ht="16.5" customHeight="1">
      <c r="A40" s="241">
        <v>34</v>
      </c>
      <c r="B40" s="241">
        <v>23</v>
      </c>
      <c r="C40" s="243">
        <v>565</v>
      </c>
      <c r="D40" s="243">
        <v>313</v>
      </c>
      <c r="E40" s="243">
        <v>252</v>
      </c>
      <c r="F40" s="243">
        <v>87</v>
      </c>
      <c r="G40" s="244">
        <v>52</v>
      </c>
      <c r="H40" s="244">
        <v>35</v>
      </c>
      <c r="I40" s="243">
        <v>419</v>
      </c>
      <c r="J40" s="241">
        <v>212</v>
      </c>
      <c r="K40" s="241">
        <v>207</v>
      </c>
      <c r="L40" s="243">
        <v>59</v>
      </c>
      <c r="M40" s="241">
        <v>49</v>
      </c>
      <c r="N40" s="241">
        <v>10</v>
      </c>
      <c r="O40" s="241" t="s">
        <v>284</v>
      </c>
      <c r="P40" s="241" t="s">
        <v>284</v>
      </c>
      <c r="Q40" s="241" t="s">
        <v>284</v>
      </c>
      <c r="R40" s="241" t="s">
        <v>284</v>
      </c>
      <c r="S40" s="241" t="s">
        <v>284</v>
      </c>
      <c r="T40" s="241" t="s">
        <v>284</v>
      </c>
      <c r="U40" s="241">
        <v>34</v>
      </c>
      <c r="V40" s="241">
        <v>23</v>
      </c>
      <c r="W40" s="243">
        <v>9</v>
      </c>
      <c r="X40" s="243">
        <v>3</v>
      </c>
      <c r="Y40" s="243">
        <v>6</v>
      </c>
      <c r="Z40" s="243">
        <v>3</v>
      </c>
      <c r="AA40" s="257">
        <v>1</v>
      </c>
      <c r="AB40" s="257">
        <v>2</v>
      </c>
      <c r="AC40" s="243">
        <v>2</v>
      </c>
      <c r="AD40" s="257">
        <v>0</v>
      </c>
      <c r="AE40" s="257">
        <v>2</v>
      </c>
      <c r="AF40" s="243">
        <v>0</v>
      </c>
      <c r="AG40" s="257">
        <v>0</v>
      </c>
      <c r="AH40" s="257">
        <v>0</v>
      </c>
      <c r="AI40" s="243">
        <v>2</v>
      </c>
      <c r="AJ40" s="257">
        <v>1</v>
      </c>
      <c r="AK40" s="257">
        <v>1</v>
      </c>
      <c r="AL40" s="263">
        <v>1</v>
      </c>
      <c r="AM40" s="263">
        <v>1</v>
      </c>
      <c r="AN40" s="263">
        <v>0</v>
      </c>
      <c r="AO40" s="241">
        <v>34</v>
      </c>
      <c r="AP40" s="241">
        <v>23</v>
      </c>
      <c r="AQ40" s="243">
        <v>0</v>
      </c>
      <c r="AR40" s="257">
        <v>0</v>
      </c>
      <c r="AS40" s="257">
        <v>0</v>
      </c>
      <c r="AT40" s="243">
        <v>1</v>
      </c>
      <c r="AU40" s="241">
        <v>1</v>
      </c>
      <c r="AV40" s="241">
        <v>0</v>
      </c>
      <c r="AW40" s="243">
        <v>0</v>
      </c>
      <c r="AX40" s="241">
        <v>0</v>
      </c>
      <c r="AY40" s="241">
        <v>0</v>
      </c>
      <c r="AZ40" s="243">
        <v>1</v>
      </c>
      <c r="BA40" s="241">
        <v>0</v>
      </c>
      <c r="BB40" s="241">
        <v>1</v>
      </c>
      <c r="BC40" s="243">
        <v>0</v>
      </c>
      <c r="BD40" s="241">
        <v>0</v>
      </c>
      <c r="BE40" s="241">
        <v>0</v>
      </c>
      <c r="BG40" s="325">
        <f t="shared" si="2"/>
        <v>0</v>
      </c>
      <c r="BH40" s="325">
        <f t="shared" si="3"/>
        <v>0</v>
      </c>
      <c r="BI40" s="325">
        <f t="shared" si="4"/>
        <v>0</v>
      </c>
      <c r="BJ40" s="325">
        <f t="shared" si="5"/>
        <v>0</v>
      </c>
      <c r="BK40" s="325">
        <f t="shared" si="6"/>
        <v>0</v>
      </c>
      <c r="BL40" s="325">
        <f t="shared" si="7"/>
        <v>0</v>
      </c>
    </row>
    <row r="41" spans="1:64" s="174" customFormat="1" ht="16.5" customHeight="1">
      <c r="A41" s="241">
        <v>35</v>
      </c>
      <c r="B41" s="241">
        <v>24</v>
      </c>
      <c r="C41" s="243">
        <v>566</v>
      </c>
      <c r="D41" s="243">
        <v>292</v>
      </c>
      <c r="E41" s="243">
        <v>274</v>
      </c>
      <c r="F41" s="243">
        <v>103</v>
      </c>
      <c r="G41" s="244">
        <v>51</v>
      </c>
      <c r="H41" s="244">
        <v>52</v>
      </c>
      <c r="I41" s="243">
        <v>401</v>
      </c>
      <c r="J41" s="241">
        <v>194</v>
      </c>
      <c r="K41" s="241">
        <v>207</v>
      </c>
      <c r="L41" s="243">
        <v>62</v>
      </c>
      <c r="M41" s="241">
        <v>47</v>
      </c>
      <c r="N41" s="241">
        <v>15</v>
      </c>
      <c r="O41" s="241" t="s">
        <v>284</v>
      </c>
      <c r="P41" s="241" t="s">
        <v>284</v>
      </c>
      <c r="Q41" s="241" t="s">
        <v>284</v>
      </c>
      <c r="R41" s="241" t="s">
        <v>284</v>
      </c>
      <c r="S41" s="241" t="s">
        <v>284</v>
      </c>
      <c r="T41" s="241" t="s">
        <v>284</v>
      </c>
      <c r="U41" s="241">
        <v>35</v>
      </c>
      <c r="V41" s="241">
        <v>24</v>
      </c>
      <c r="W41" s="243">
        <v>12</v>
      </c>
      <c r="X41" s="243">
        <v>7</v>
      </c>
      <c r="Y41" s="243">
        <v>5</v>
      </c>
      <c r="Z41" s="243">
        <v>3</v>
      </c>
      <c r="AA41" s="257">
        <v>1</v>
      </c>
      <c r="AB41" s="257">
        <v>2</v>
      </c>
      <c r="AC41" s="243">
        <v>0</v>
      </c>
      <c r="AD41" s="257">
        <v>0</v>
      </c>
      <c r="AE41" s="257">
        <v>0</v>
      </c>
      <c r="AF41" s="243">
        <v>1</v>
      </c>
      <c r="AG41" s="257">
        <v>1</v>
      </c>
      <c r="AH41" s="257">
        <v>0</v>
      </c>
      <c r="AI41" s="243">
        <v>2</v>
      </c>
      <c r="AJ41" s="257">
        <v>0</v>
      </c>
      <c r="AK41" s="257">
        <v>2</v>
      </c>
      <c r="AL41" s="263">
        <v>4</v>
      </c>
      <c r="AM41" s="263">
        <v>3</v>
      </c>
      <c r="AN41" s="263">
        <v>1</v>
      </c>
      <c r="AO41" s="241">
        <v>35</v>
      </c>
      <c r="AP41" s="241">
        <v>24</v>
      </c>
      <c r="AQ41" s="243">
        <v>0</v>
      </c>
      <c r="AR41" s="257">
        <v>0</v>
      </c>
      <c r="AS41" s="257">
        <v>0</v>
      </c>
      <c r="AT41" s="243">
        <v>4</v>
      </c>
      <c r="AU41" s="241">
        <v>3</v>
      </c>
      <c r="AV41" s="241">
        <v>1</v>
      </c>
      <c r="AW41" s="243">
        <v>0</v>
      </c>
      <c r="AX41" s="241">
        <v>0</v>
      </c>
      <c r="AY41" s="241">
        <v>0</v>
      </c>
      <c r="AZ41" s="243">
        <v>2</v>
      </c>
      <c r="BA41" s="241">
        <v>2</v>
      </c>
      <c r="BB41" s="241">
        <v>0</v>
      </c>
      <c r="BC41" s="243">
        <v>0</v>
      </c>
      <c r="BD41" s="241">
        <v>0</v>
      </c>
      <c r="BE41" s="241">
        <v>0</v>
      </c>
      <c r="BG41" s="325">
        <f t="shared" si="2"/>
        <v>0</v>
      </c>
      <c r="BH41" s="325">
        <f t="shared" si="3"/>
        <v>0</v>
      </c>
      <c r="BI41" s="325">
        <f t="shared" si="4"/>
        <v>0</v>
      </c>
      <c r="BJ41" s="325">
        <f t="shared" si="5"/>
        <v>0</v>
      </c>
      <c r="BK41" s="325">
        <f t="shared" si="6"/>
        <v>0</v>
      </c>
      <c r="BL41" s="325">
        <f t="shared" si="7"/>
        <v>0</v>
      </c>
    </row>
    <row r="42" spans="1:64" s="174" customFormat="1" ht="16.5" customHeight="1">
      <c r="A42" s="241">
        <v>36</v>
      </c>
      <c r="B42" s="241">
        <v>25</v>
      </c>
      <c r="C42" s="243">
        <v>502</v>
      </c>
      <c r="D42" s="243">
        <v>248</v>
      </c>
      <c r="E42" s="243">
        <v>254</v>
      </c>
      <c r="F42" s="243">
        <v>66</v>
      </c>
      <c r="G42" s="244">
        <v>38</v>
      </c>
      <c r="H42" s="244">
        <v>28</v>
      </c>
      <c r="I42" s="243">
        <v>386</v>
      </c>
      <c r="J42" s="241">
        <v>174</v>
      </c>
      <c r="K42" s="241">
        <v>212</v>
      </c>
      <c r="L42" s="243">
        <v>50</v>
      </c>
      <c r="M42" s="241">
        <v>36</v>
      </c>
      <c r="N42" s="241">
        <v>14</v>
      </c>
      <c r="O42" s="241" t="s">
        <v>284</v>
      </c>
      <c r="P42" s="241" t="s">
        <v>284</v>
      </c>
      <c r="Q42" s="241" t="s">
        <v>284</v>
      </c>
      <c r="R42" s="241" t="s">
        <v>284</v>
      </c>
      <c r="S42" s="241" t="s">
        <v>284</v>
      </c>
      <c r="T42" s="241" t="s">
        <v>284</v>
      </c>
      <c r="U42" s="241">
        <v>36</v>
      </c>
      <c r="V42" s="241">
        <v>25</v>
      </c>
      <c r="W42" s="243">
        <v>9</v>
      </c>
      <c r="X42" s="243">
        <v>2</v>
      </c>
      <c r="Y42" s="243">
        <v>7</v>
      </c>
      <c r="Z42" s="243">
        <v>3</v>
      </c>
      <c r="AA42" s="257">
        <v>1</v>
      </c>
      <c r="AB42" s="257">
        <v>2</v>
      </c>
      <c r="AC42" s="243">
        <v>1</v>
      </c>
      <c r="AD42" s="257">
        <v>1</v>
      </c>
      <c r="AE42" s="257">
        <v>0</v>
      </c>
      <c r="AF42" s="243">
        <v>1</v>
      </c>
      <c r="AG42" s="257">
        <v>0</v>
      </c>
      <c r="AH42" s="257">
        <v>1</v>
      </c>
      <c r="AI42" s="243">
        <v>3</v>
      </c>
      <c r="AJ42" s="257">
        <v>0</v>
      </c>
      <c r="AK42" s="257">
        <v>3</v>
      </c>
      <c r="AL42" s="263">
        <v>0</v>
      </c>
      <c r="AM42" s="263">
        <v>0</v>
      </c>
      <c r="AN42" s="263">
        <v>0</v>
      </c>
      <c r="AO42" s="241">
        <v>36</v>
      </c>
      <c r="AP42" s="241">
        <v>25</v>
      </c>
      <c r="AQ42" s="243">
        <v>0</v>
      </c>
      <c r="AR42" s="257">
        <v>0</v>
      </c>
      <c r="AS42" s="257">
        <v>0</v>
      </c>
      <c r="AT42" s="243">
        <v>0</v>
      </c>
      <c r="AU42" s="241">
        <v>0</v>
      </c>
      <c r="AV42" s="241">
        <v>0</v>
      </c>
      <c r="AW42" s="243">
        <v>0</v>
      </c>
      <c r="AX42" s="241">
        <v>0</v>
      </c>
      <c r="AY42" s="241">
        <v>0</v>
      </c>
      <c r="AZ42" s="243">
        <v>1</v>
      </c>
      <c r="BA42" s="241">
        <v>0</v>
      </c>
      <c r="BB42" s="241">
        <v>1</v>
      </c>
      <c r="BC42" s="243">
        <v>0</v>
      </c>
      <c r="BD42" s="241">
        <v>0</v>
      </c>
      <c r="BE42" s="241">
        <v>0</v>
      </c>
      <c r="BG42" s="325">
        <f t="shared" si="2"/>
        <v>0</v>
      </c>
      <c r="BH42" s="325">
        <f t="shared" si="3"/>
        <v>0</v>
      </c>
      <c r="BI42" s="325">
        <f t="shared" si="4"/>
        <v>0</v>
      </c>
      <c r="BJ42" s="325">
        <f t="shared" si="5"/>
        <v>0</v>
      </c>
      <c r="BK42" s="325">
        <f t="shared" si="6"/>
        <v>0</v>
      </c>
      <c r="BL42" s="325">
        <f t="shared" si="7"/>
        <v>0</v>
      </c>
    </row>
    <row r="43" spans="1:64" s="174" customFormat="1" ht="16.5" customHeight="1">
      <c r="A43" s="241">
        <v>37</v>
      </c>
      <c r="B43" s="241">
        <v>26</v>
      </c>
      <c r="C43" s="243">
        <v>450</v>
      </c>
      <c r="D43" s="243">
        <v>221</v>
      </c>
      <c r="E43" s="243">
        <v>229</v>
      </c>
      <c r="F43" s="243">
        <v>81</v>
      </c>
      <c r="G43" s="244">
        <v>39</v>
      </c>
      <c r="H43" s="244">
        <v>42</v>
      </c>
      <c r="I43" s="243">
        <v>341</v>
      </c>
      <c r="J43" s="241">
        <v>162</v>
      </c>
      <c r="K43" s="241">
        <v>179</v>
      </c>
      <c r="L43" s="243">
        <v>28</v>
      </c>
      <c r="M43" s="241">
        <v>20</v>
      </c>
      <c r="N43" s="241">
        <v>8</v>
      </c>
      <c r="O43" s="241" t="s">
        <v>284</v>
      </c>
      <c r="P43" s="241" t="s">
        <v>284</v>
      </c>
      <c r="Q43" s="241" t="s">
        <v>284</v>
      </c>
      <c r="R43" s="241" t="s">
        <v>284</v>
      </c>
      <c r="S43" s="241" t="s">
        <v>284</v>
      </c>
      <c r="T43" s="241" t="s">
        <v>284</v>
      </c>
      <c r="U43" s="241">
        <v>37</v>
      </c>
      <c r="V43" s="241">
        <v>26</v>
      </c>
      <c r="W43" s="243">
        <v>7</v>
      </c>
      <c r="X43" s="243">
        <v>3</v>
      </c>
      <c r="Y43" s="243">
        <v>4</v>
      </c>
      <c r="Z43" s="243">
        <v>2</v>
      </c>
      <c r="AA43" s="257">
        <v>1</v>
      </c>
      <c r="AB43" s="257">
        <v>1</v>
      </c>
      <c r="AC43" s="243">
        <v>0</v>
      </c>
      <c r="AD43" s="257">
        <v>0</v>
      </c>
      <c r="AE43" s="257">
        <v>0</v>
      </c>
      <c r="AF43" s="243">
        <v>0</v>
      </c>
      <c r="AG43" s="257">
        <v>0</v>
      </c>
      <c r="AH43" s="257">
        <v>0</v>
      </c>
      <c r="AI43" s="243">
        <v>3</v>
      </c>
      <c r="AJ43" s="257">
        <v>1</v>
      </c>
      <c r="AK43" s="257">
        <v>2</v>
      </c>
      <c r="AL43" s="263">
        <v>1</v>
      </c>
      <c r="AM43" s="263">
        <v>0</v>
      </c>
      <c r="AN43" s="263">
        <v>1</v>
      </c>
      <c r="AO43" s="241">
        <v>37</v>
      </c>
      <c r="AP43" s="241">
        <v>26</v>
      </c>
      <c r="AQ43" s="243">
        <v>0</v>
      </c>
      <c r="AR43" s="257">
        <v>0</v>
      </c>
      <c r="AS43" s="257">
        <v>0</v>
      </c>
      <c r="AT43" s="243">
        <v>1</v>
      </c>
      <c r="AU43" s="241">
        <v>0</v>
      </c>
      <c r="AV43" s="241">
        <v>1</v>
      </c>
      <c r="AW43" s="243">
        <v>0</v>
      </c>
      <c r="AX43" s="241">
        <v>0</v>
      </c>
      <c r="AY43" s="241">
        <v>0</v>
      </c>
      <c r="AZ43" s="243">
        <v>1</v>
      </c>
      <c r="BA43" s="241">
        <v>1</v>
      </c>
      <c r="BB43" s="241">
        <v>0</v>
      </c>
      <c r="BC43" s="243">
        <v>0</v>
      </c>
      <c r="BD43" s="241">
        <v>0</v>
      </c>
      <c r="BE43" s="241">
        <v>0</v>
      </c>
      <c r="BG43" s="325">
        <f t="shared" si="2"/>
        <v>0</v>
      </c>
      <c r="BH43" s="325">
        <f t="shared" si="3"/>
        <v>0</v>
      </c>
      <c r="BI43" s="325">
        <f t="shared" si="4"/>
        <v>0</v>
      </c>
      <c r="BJ43" s="325">
        <f t="shared" si="5"/>
        <v>0</v>
      </c>
      <c r="BK43" s="325">
        <f t="shared" si="6"/>
        <v>0</v>
      </c>
      <c r="BL43" s="325">
        <f t="shared" si="7"/>
        <v>0</v>
      </c>
    </row>
    <row r="44" spans="1:64" s="174" customFormat="1" ht="16.5" customHeight="1">
      <c r="A44" s="241">
        <v>38</v>
      </c>
      <c r="B44" s="241">
        <v>27</v>
      </c>
      <c r="C44" s="243">
        <v>471</v>
      </c>
      <c r="D44" s="243">
        <v>231</v>
      </c>
      <c r="E44" s="243">
        <v>240</v>
      </c>
      <c r="F44" s="243">
        <v>72</v>
      </c>
      <c r="G44" s="244">
        <v>36</v>
      </c>
      <c r="H44" s="244">
        <v>36</v>
      </c>
      <c r="I44" s="243">
        <v>370</v>
      </c>
      <c r="J44" s="241">
        <v>171</v>
      </c>
      <c r="K44" s="241">
        <v>199</v>
      </c>
      <c r="L44" s="243">
        <v>29</v>
      </c>
      <c r="M44" s="241">
        <v>24</v>
      </c>
      <c r="N44" s="241">
        <v>5</v>
      </c>
      <c r="O44" s="241" t="s">
        <v>284</v>
      </c>
      <c r="P44" s="241" t="s">
        <v>284</v>
      </c>
      <c r="Q44" s="241" t="s">
        <v>284</v>
      </c>
      <c r="R44" s="241" t="s">
        <v>284</v>
      </c>
      <c r="S44" s="241" t="s">
        <v>284</v>
      </c>
      <c r="T44" s="241" t="s">
        <v>284</v>
      </c>
      <c r="U44" s="241">
        <v>38</v>
      </c>
      <c r="V44" s="241">
        <v>27</v>
      </c>
      <c r="W44" s="243">
        <v>10</v>
      </c>
      <c r="X44" s="243">
        <v>6</v>
      </c>
      <c r="Y44" s="243">
        <v>4</v>
      </c>
      <c r="Z44" s="243">
        <v>2</v>
      </c>
      <c r="AA44" s="257">
        <v>2</v>
      </c>
      <c r="AB44" s="257">
        <v>0</v>
      </c>
      <c r="AC44" s="243">
        <v>1</v>
      </c>
      <c r="AD44" s="257">
        <v>1</v>
      </c>
      <c r="AE44" s="257">
        <v>0</v>
      </c>
      <c r="AF44" s="243">
        <v>1</v>
      </c>
      <c r="AG44" s="257">
        <v>1</v>
      </c>
      <c r="AH44" s="257">
        <v>0</v>
      </c>
      <c r="AI44" s="243">
        <v>2</v>
      </c>
      <c r="AJ44" s="257">
        <v>1</v>
      </c>
      <c r="AK44" s="257">
        <v>1</v>
      </c>
      <c r="AL44" s="263">
        <v>3</v>
      </c>
      <c r="AM44" s="263">
        <v>1</v>
      </c>
      <c r="AN44" s="263">
        <v>2</v>
      </c>
      <c r="AO44" s="241">
        <v>38</v>
      </c>
      <c r="AP44" s="241">
        <v>27</v>
      </c>
      <c r="AQ44" s="243">
        <v>0</v>
      </c>
      <c r="AR44" s="257">
        <v>0</v>
      </c>
      <c r="AS44" s="257">
        <v>0</v>
      </c>
      <c r="AT44" s="243">
        <v>3</v>
      </c>
      <c r="AU44" s="241">
        <v>1</v>
      </c>
      <c r="AV44" s="241">
        <v>2</v>
      </c>
      <c r="AW44" s="243">
        <v>0</v>
      </c>
      <c r="AX44" s="241">
        <v>0</v>
      </c>
      <c r="AY44" s="241">
        <v>0</v>
      </c>
      <c r="AZ44" s="243">
        <v>1</v>
      </c>
      <c r="BA44" s="241">
        <v>0</v>
      </c>
      <c r="BB44" s="241">
        <v>1</v>
      </c>
      <c r="BC44" s="243">
        <v>0</v>
      </c>
      <c r="BD44" s="241">
        <v>0</v>
      </c>
      <c r="BE44" s="241">
        <v>0</v>
      </c>
      <c r="BG44" s="325">
        <f t="shared" si="2"/>
        <v>0</v>
      </c>
      <c r="BH44" s="325">
        <f t="shared" si="3"/>
        <v>0</v>
      </c>
      <c r="BI44" s="325">
        <f t="shared" si="4"/>
        <v>0</v>
      </c>
      <c r="BJ44" s="325">
        <f t="shared" si="5"/>
        <v>0</v>
      </c>
      <c r="BK44" s="325">
        <f t="shared" si="6"/>
        <v>0</v>
      </c>
      <c r="BL44" s="325">
        <f t="shared" si="7"/>
        <v>0</v>
      </c>
    </row>
    <row r="45" spans="1:64" s="174" customFormat="1" ht="16.5" customHeight="1">
      <c r="A45" s="241">
        <v>39</v>
      </c>
      <c r="B45" s="241">
        <v>28</v>
      </c>
      <c r="C45" s="243">
        <v>422</v>
      </c>
      <c r="D45" s="243">
        <v>207</v>
      </c>
      <c r="E45" s="243">
        <v>215</v>
      </c>
      <c r="F45" s="243">
        <v>44</v>
      </c>
      <c r="G45" s="244">
        <v>26</v>
      </c>
      <c r="H45" s="244">
        <v>18</v>
      </c>
      <c r="I45" s="243">
        <v>338</v>
      </c>
      <c r="J45" s="241">
        <v>154</v>
      </c>
      <c r="K45" s="241">
        <v>184</v>
      </c>
      <c r="L45" s="243">
        <v>40</v>
      </c>
      <c r="M45" s="241">
        <v>27</v>
      </c>
      <c r="N45" s="241">
        <v>13</v>
      </c>
      <c r="O45" s="241" t="s">
        <v>284</v>
      </c>
      <c r="P45" s="241" t="s">
        <v>284</v>
      </c>
      <c r="Q45" s="241" t="s">
        <v>284</v>
      </c>
      <c r="R45" s="241" t="s">
        <v>284</v>
      </c>
      <c r="S45" s="241" t="s">
        <v>284</v>
      </c>
      <c r="T45" s="241" t="s">
        <v>284</v>
      </c>
      <c r="U45" s="241">
        <v>39</v>
      </c>
      <c r="V45" s="241">
        <v>28</v>
      </c>
      <c r="W45" s="243">
        <v>13</v>
      </c>
      <c r="X45" s="243">
        <v>5</v>
      </c>
      <c r="Y45" s="243">
        <v>8</v>
      </c>
      <c r="Z45" s="243">
        <v>2</v>
      </c>
      <c r="AA45" s="257">
        <v>2</v>
      </c>
      <c r="AB45" s="257">
        <v>0</v>
      </c>
      <c r="AC45" s="243">
        <v>0</v>
      </c>
      <c r="AD45" s="257">
        <v>0</v>
      </c>
      <c r="AE45" s="257">
        <v>0</v>
      </c>
      <c r="AF45" s="243">
        <v>2</v>
      </c>
      <c r="AG45" s="257">
        <v>1</v>
      </c>
      <c r="AH45" s="257">
        <v>1</v>
      </c>
      <c r="AI45" s="243">
        <v>4</v>
      </c>
      <c r="AJ45" s="257">
        <v>1</v>
      </c>
      <c r="AK45" s="257">
        <v>3</v>
      </c>
      <c r="AL45" s="263">
        <v>3</v>
      </c>
      <c r="AM45" s="263">
        <v>1</v>
      </c>
      <c r="AN45" s="263">
        <v>2</v>
      </c>
      <c r="AO45" s="241">
        <v>39</v>
      </c>
      <c r="AP45" s="241">
        <v>28</v>
      </c>
      <c r="AQ45" s="243">
        <v>0</v>
      </c>
      <c r="AR45" s="257">
        <v>0</v>
      </c>
      <c r="AS45" s="257">
        <v>0</v>
      </c>
      <c r="AT45" s="243">
        <v>3</v>
      </c>
      <c r="AU45" s="241">
        <v>1</v>
      </c>
      <c r="AV45" s="241">
        <v>2</v>
      </c>
      <c r="AW45" s="243">
        <v>0</v>
      </c>
      <c r="AX45" s="241">
        <v>0</v>
      </c>
      <c r="AY45" s="241">
        <v>0</v>
      </c>
      <c r="AZ45" s="243">
        <v>2</v>
      </c>
      <c r="BA45" s="241">
        <v>0</v>
      </c>
      <c r="BB45" s="241">
        <v>2</v>
      </c>
      <c r="BC45" s="243">
        <v>0</v>
      </c>
      <c r="BD45" s="241">
        <v>0</v>
      </c>
      <c r="BE45" s="241">
        <v>0</v>
      </c>
      <c r="BG45" s="325">
        <f t="shared" si="2"/>
        <v>0</v>
      </c>
      <c r="BH45" s="325">
        <f t="shared" si="3"/>
        <v>0</v>
      </c>
      <c r="BI45" s="325">
        <f t="shared" si="4"/>
        <v>0</v>
      </c>
      <c r="BJ45" s="325">
        <f t="shared" si="5"/>
        <v>0</v>
      </c>
      <c r="BK45" s="325">
        <f t="shared" si="6"/>
        <v>0</v>
      </c>
      <c r="BL45" s="325">
        <f t="shared" si="7"/>
        <v>0</v>
      </c>
    </row>
    <row r="46" spans="1:64" s="174" customFormat="1" ht="16.5" customHeight="1">
      <c r="A46" s="241">
        <v>40</v>
      </c>
      <c r="B46" s="241">
        <v>29</v>
      </c>
      <c r="C46" s="243">
        <v>379</v>
      </c>
      <c r="D46" s="243">
        <v>206</v>
      </c>
      <c r="E46" s="243">
        <v>173</v>
      </c>
      <c r="F46" s="243">
        <v>40</v>
      </c>
      <c r="G46" s="242">
        <v>17</v>
      </c>
      <c r="H46" s="242">
        <v>23</v>
      </c>
      <c r="I46" s="243">
        <v>307</v>
      </c>
      <c r="J46" s="241">
        <v>162</v>
      </c>
      <c r="K46" s="241">
        <v>145</v>
      </c>
      <c r="L46" s="243">
        <v>32</v>
      </c>
      <c r="M46" s="241">
        <v>27</v>
      </c>
      <c r="N46" s="241">
        <v>5</v>
      </c>
      <c r="O46" s="241" t="s">
        <v>284</v>
      </c>
      <c r="P46" s="241" t="s">
        <v>284</v>
      </c>
      <c r="Q46" s="241" t="s">
        <v>284</v>
      </c>
      <c r="R46" s="241" t="s">
        <v>284</v>
      </c>
      <c r="S46" s="241" t="s">
        <v>284</v>
      </c>
      <c r="T46" s="241" t="s">
        <v>284</v>
      </c>
      <c r="U46" s="241">
        <v>40</v>
      </c>
      <c r="V46" s="241">
        <v>29</v>
      </c>
      <c r="W46" s="243">
        <v>5</v>
      </c>
      <c r="X46" s="243">
        <v>2</v>
      </c>
      <c r="Y46" s="243">
        <v>3</v>
      </c>
      <c r="Z46" s="243">
        <v>1</v>
      </c>
      <c r="AA46" s="257">
        <v>1</v>
      </c>
      <c r="AB46" s="257">
        <v>0</v>
      </c>
      <c r="AC46" s="243">
        <v>0</v>
      </c>
      <c r="AD46" s="257">
        <v>0</v>
      </c>
      <c r="AE46" s="257">
        <v>0</v>
      </c>
      <c r="AF46" s="243">
        <v>0</v>
      </c>
      <c r="AG46" s="257">
        <v>0</v>
      </c>
      <c r="AH46" s="257">
        <v>0</v>
      </c>
      <c r="AI46" s="243">
        <v>2</v>
      </c>
      <c r="AJ46" s="257">
        <v>1</v>
      </c>
      <c r="AK46" s="257">
        <v>1</v>
      </c>
      <c r="AL46" s="263">
        <v>1</v>
      </c>
      <c r="AM46" s="263">
        <v>0</v>
      </c>
      <c r="AN46" s="263">
        <v>1</v>
      </c>
      <c r="AO46" s="241">
        <v>40</v>
      </c>
      <c r="AP46" s="241">
        <v>29</v>
      </c>
      <c r="AQ46" s="243">
        <v>0</v>
      </c>
      <c r="AR46" s="257">
        <v>0</v>
      </c>
      <c r="AS46" s="257">
        <v>0</v>
      </c>
      <c r="AT46" s="243">
        <v>1</v>
      </c>
      <c r="AU46" s="241">
        <v>0</v>
      </c>
      <c r="AV46" s="241">
        <v>1</v>
      </c>
      <c r="AW46" s="243">
        <v>0</v>
      </c>
      <c r="AX46" s="241">
        <v>0</v>
      </c>
      <c r="AY46" s="241">
        <v>0</v>
      </c>
      <c r="AZ46" s="243">
        <v>1</v>
      </c>
      <c r="BA46" s="241">
        <v>0</v>
      </c>
      <c r="BB46" s="241">
        <v>1</v>
      </c>
      <c r="BC46" s="243">
        <v>0</v>
      </c>
      <c r="BD46" s="241">
        <v>0</v>
      </c>
      <c r="BE46" s="241">
        <v>0</v>
      </c>
      <c r="BG46" s="325">
        <f t="shared" si="2"/>
        <v>0</v>
      </c>
      <c r="BH46" s="325">
        <f t="shared" si="3"/>
        <v>0</v>
      </c>
      <c r="BI46" s="325">
        <f t="shared" si="4"/>
        <v>0</v>
      </c>
      <c r="BJ46" s="325">
        <f t="shared" si="5"/>
        <v>0</v>
      </c>
      <c r="BK46" s="325">
        <f t="shared" si="6"/>
        <v>0</v>
      </c>
      <c r="BL46" s="325">
        <f t="shared" si="7"/>
        <v>0</v>
      </c>
    </row>
    <row r="47" spans="1:64" s="174" customFormat="1" ht="16.5" customHeight="1">
      <c r="A47" s="241" t="s">
        <v>285</v>
      </c>
      <c r="B47" s="241">
        <v>30</v>
      </c>
      <c r="C47" s="243">
        <v>1810</v>
      </c>
      <c r="D47" s="243">
        <v>967</v>
      </c>
      <c r="E47" s="243">
        <v>843</v>
      </c>
      <c r="F47" s="243">
        <v>213</v>
      </c>
      <c r="G47" s="242">
        <v>128</v>
      </c>
      <c r="H47" s="242">
        <v>85</v>
      </c>
      <c r="I47" s="243">
        <v>1375</v>
      </c>
      <c r="J47" s="241">
        <v>664</v>
      </c>
      <c r="K47" s="241">
        <v>711</v>
      </c>
      <c r="L47" s="243">
        <v>222</v>
      </c>
      <c r="M47" s="241">
        <v>175</v>
      </c>
      <c r="N47" s="241">
        <v>47</v>
      </c>
      <c r="O47" s="241" t="s">
        <v>284</v>
      </c>
      <c r="P47" s="241" t="s">
        <v>284</v>
      </c>
      <c r="Q47" s="241" t="s">
        <v>284</v>
      </c>
      <c r="R47" s="241" t="s">
        <v>284</v>
      </c>
      <c r="S47" s="241" t="s">
        <v>284</v>
      </c>
      <c r="T47" s="241" t="s">
        <v>284</v>
      </c>
      <c r="U47" s="241" t="s">
        <v>285</v>
      </c>
      <c r="V47" s="241">
        <v>30</v>
      </c>
      <c r="W47" s="243">
        <v>70</v>
      </c>
      <c r="X47" s="243">
        <v>39</v>
      </c>
      <c r="Y47" s="243">
        <v>31</v>
      </c>
      <c r="Z47" s="243">
        <v>43</v>
      </c>
      <c r="AA47" s="257">
        <v>28</v>
      </c>
      <c r="AB47" s="257">
        <v>15</v>
      </c>
      <c r="AC47" s="243">
        <v>0</v>
      </c>
      <c r="AD47" s="257">
        <v>0</v>
      </c>
      <c r="AE47" s="257">
        <v>0</v>
      </c>
      <c r="AF47" s="243">
        <v>3</v>
      </c>
      <c r="AG47" s="257">
        <v>1</v>
      </c>
      <c r="AH47" s="257">
        <v>2</v>
      </c>
      <c r="AI47" s="243">
        <v>13</v>
      </c>
      <c r="AJ47" s="257">
        <v>5</v>
      </c>
      <c r="AK47" s="257">
        <v>8</v>
      </c>
      <c r="AL47" s="263">
        <v>5</v>
      </c>
      <c r="AM47" s="263">
        <v>3</v>
      </c>
      <c r="AN47" s="263">
        <v>2</v>
      </c>
      <c r="AO47" s="241" t="s">
        <v>285</v>
      </c>
      <c r="AP47" s="241">
        <v>30</v>
      </c>
      <c r="AQ47" s="243">
        <v>0</v>
      </c>
      <c r="AR47" s="257">
        <v>0</v>
      </c>
      <c r="AS47" s="257">
        <v>0</v>
      </c>
      <c r="AT47" s="243">
        <v>5</v>
      </c>
      <c r="AU47" s="241">
        <v>3</v>
      </c>
      <c r="AV47" s="241">
        <v>2</v>
      </c>
      <c r="AW47" s="243">
        <v>0</v>
      </c>
      <c r="AX47" s="241">
        <v>0</v>
      </c>
      <c r="AY47" s="241">
        <v>0</v>
      </c>
      <c r="AZ47" s="243">
        <v>4</v>
      </c>
      <c r="BA47" s="241">
        <v>0</v>
      </c>
      <c r="BB47" s="241">
        <v>4</v>
      </c>
      <c r="BC47" s="243">
        <v>2</v>
      </c>
      <c r="BD47" s="241">
        <v>2</v>
      </c>
      <c r="BE47" s="241">
        <v>0</v>
      </c>
      <c r="BG47" s="325">
        <f t="shared" si="2"/>
        <v>0</v>
      </c>
      <c r="BH47" s="325">
        <f t="shared" si="3"/>
        <v>0</v>
      </c>
      <c r="BI47" s="325">
        <f t="shared" si="4"/>
        <v>0</v>
      </c>
      <c r="BJ47" s="325">
        <f t="shared" si="5"/>
        <v>0</v>
      </c>
      <c r="BK47" s="325">
        <f t="shared" si="6"/>
        <v>0</v>
      </c>
      <c r="BL47" s="325">
        <f t="shared" si="7"/>
        <v>0</v>
      </c>
    </row>
    <row r="48" spans="1:64" s="174" customFormat="1" ht="20.25" customHeight="1">
      <c r="A48" s="245" t="s">
        <v>286</v>
      </c>
      <c r="C48" s="245" t="s">
        <v>287</v>
      </c>
      <c r="D48" s="246"/>
      <c r="E48" s="246"/>
      <c r="F48" s="246"/>
      <c r="G48" s="246"/>
      <c r="H48" s="246"/>
      <c r="I48" s="246"/>
      <c r="J48" s="246"/>
      <c r="K48" s="246"/>
      <c r="M48" s="247" t="s">
        <v>288</v>
      </c>
      <c r="N48" s="246"/>
      <c r="O48" s="246"/>
      <c r="P48" s="246"/>
      <c r="Q48" s="246"/>
      <c r="R48" s="246"/>
      <c r="S48" s="246"/>
      <c r="T48" s="246"/>
      <c r="U48" s="248"/>
      <c r="V48" s="248"/>
      <c r="W48" s="254"/>
      <c r="X48" s="254"/>
      <c r="Y48" s="254"/>
      <c r="Z48" s="259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</row>
    <row r="49" spans="1:57" s="174" customFormat="1" ht="14.25">
      <c r="A49" s="247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54"/>
      <c r="X49" s="254"/>
      <c r="Y49" s="17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15"/>
      <c r="AR49" s="15"/>
      <c r="AS49" s="52"/>
      <c r="AT49" s="51"/>
      <c r="AU49" s="59"/>
      <c r="AV49" s="59"/>
      <c r="AW49" s="15"/>
      <c r="AX49" s="15"/>
      <c r="AY49" s="15"/>
      <c r="AZ49" s="49"/>
      <c r="BA49" s="49"/>
      <c r="BB49" s="69"/>
      <c r="BC49" s="69"/>
      <c r="BD49" s="70"/>
      <c r="BE49" s="70"/>
    </row>
    <row r="50" spans="1:57" s="174" customFormat="1" ht="14.25">
      <c r="A50" s="247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54"/>
      <c r="X50" s="254"/>
      <c r="Y50" s="17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15"/>
      <c r="AR50" s="15"/>
      <c r="AS50" s="52"/>
      <c r="AT50" s="51"/>
      <c r="AU50" s="59"/>
      <c r="AV50" s="59"/>
      <c r="AW50" s="15"/>
      <c r="AX50" s="15"/>
      <c r="AY50" s="15"/>
      <c r="AZ50" s="49"/>
      <c r="BA50" s="49"/>
      <c r="BB50" s="69"/>
      <c r="BC50" s="69"/>
      <c r="BD50" s="70"/>
      <c r="BE50" s="70"/>
    </row>
    <row r="51" spans="1:57" s="174" customFormat="1" ht="14.25">
      <c r="A51" s="247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54"/>
      <c r="X51" s="254"/>
      <c r="Y51" s="17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15"/>
      <c r="AR51" s="15"/>
      <c r="AS51" s="52"/>
      <c r="AT51" s="51"/>
      <c r="AU51" s="59"/>
      <c r="AV51" s="59"/>
      <c r="AW51" s="15"/>
      <c r="AX51" s="15"/>
      <c r="AY51" s="15"/>
      <c r="AZ51" s="49"/>
      <c r="BA51" s="49"/>
      <c r="BB51" s="69"/>
      <c r="BC51" s="69"/>
      <c r="BD51" s="70"/>
      <c r="BE51" s="70"/>
    </row>
    <row r="52" spans="1:57" s="80" customFormat="1" ht="14.25">
      <c r="B52" s="15"/>
      <c r="C52" s="15"/>
      <c r="D52" s="51"/>
      <c r="E52" s="59"/>
      <c r="F52" s="52"/>
      <c r="G52" s="15"/>
      <c r="H52" s="15"/>
      <c r="I52" s="15"/>
      <c r="J52" s="49"/>
      <c r="K52" s="49"/>
      <c r="L52" s="69"/>
      <c r="M52" s="69"/>
      <c r="N52" s="70"/>
      <c r="O52" s="70"/>
      <c r="P52" s="44"/>
      <c r="Q52" s="174"/>
      <c r="R52" s="2"/>
      <c r="S52" s="2"/>
    </row>
    <row r="53" spans="1:57" s="80" customFormat="1" ht="21" customHeight="1">
      <c r="B53" s="51"/>
      <c r="C53" s="2"/>
      <c r="D53" s="51"/>
      <c r="E53" s="50"/>
      <c r="F53" s="52"/>
      <c r="G53" s="51"/>
      <c r="H53" s="51"/>
      <c r="I53" s="51"/>
      <c r="J53" s="64"/>
      <c r="K53" s="64"/>
      <c r="L53" s="64"/>
      <c r="M53" s="64"/>
      <c r="N53" s="70"/>
      <c r="O53" s="70"/>
      <c r="P53" s="71"/>
      <c r="Q53" s="174"/>
      <c r="R53" s="2"/>
      <c r="S53" s="2"/>
    </row>
    <row r="54" spans="1:57" s="80" customFormat="1" ht="14.25">
      <c r="A54" s="51"/>
      <c r="B54" s="51"/>
      <c r="C54" s="50"/>
      <c r="D54" s="51"/>
      <c r="E54" s="59"/>
      <c r="F54" s="59"/>
      <c r="G54" s="51"/>
      <c r="H54" s="51"/>
      <c r="I54" s="51"/>
      <c r="J54" s="64"/>
      <c r="K54" s="64"/>
      <c r="L54" s="64"/>
      <c r="M54" s="64"/>
      <c r="N54" s="70"/>
      <c r="O54" s="70"/>
      <c r="P54" s="71"/>
      <c r="Q54" s="174"/>
      <c r="R54" s="2"/>
      <c r="S54" s="2"/>
    </row>
    <row r="55" spans="1:57" s="80" customFormat="1" ht="14.25">
      <c r="A55" s="52"/>
      <c r="B55" s="52"/>
      <c r="C55" s="51"/>
      <c r="E55" s="51"/>
      <c r="F55" s="51"/>
      <c r="G55" s="316"/>
      <c r="H55" s="51"/>
      <c r="I55" s="51"/>
      <c r="J55" s="64"/>
      <c r="K55" s="64"/>
      <c r="L55" s="64"/>
      <c r="M55" s="64"/>
      <c r="N55" s="52"/>
      <c r="O55" s="70"/>
      <c r="P55" s="70"/>
      <c r="Q55" s="174"/>
      <c r="R55" s="2"/>
      <c r="S55" s="2"/>
    </row>
    <row r="56" spans="1:57" s="80" customFormat="1" ht="14.25">
      <c r="H56" s="50"/>
      <c r="I56" s="50"/>
      <c r="J56" s="50"/>
      <c r="K56" s="50"/>
      <c r="L56" s="50"/>
      <c r="M56" s="50"/>
      <c r="Q56" s="50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2"/>
      <c r="AR56" s="51"/>
      <c r="AS56" s="52"/>
      <c r="AT56" s="51"/>
      <c r="AU56" s="50"/>
      <c r="AV56" s="50"/>
      <c r="AW56" s="51"/>
      <c r="AX56" s="51"/>
      <c r="AY56" s="51"/>
      <c r="AZ56" s="64"/>
      <c r="BA56" s="64"/>
      <c r="BB56" s="64"/>
      <c r="BC56" s="64"/>
      <c r="BD56" s="70"/>
      <c r="BE56" s="70"/>
    </row>
    <row r="57" spans="1:57" s="80" customFormat="1" ht="14.25">
      <c r="B57" s="174"/>
      <c r="C57" s="174"/>
      <c r="D57" s="174"/>
      <c r="H57" s="52"/>
      <c r="I57" s="52"/>
      <c r="J57" s="50"/>
      <c r="K57" s="50"/>
      <c r="L57" s="50"/>
      <c r="M57" s="50"/>
      <c r="Q57" s="50"/>
      <c r="R57" s="174"/>
      <c r="S57" s="174"/>
      <c r="T57" s="174"/>
      <c r="U57" s="174"/>
      <c r="V57" s="174"/>
      <c r="W57" s="171"/>
      <c r="X57" s="171"/>
      <c r="Y57" s="17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51"/>
      <c r="AR57" s="51"/>
      <c r="AS57" s="50"/>
      <c r="AT57" s="51"/>
      <c r="AU57" s="59"/>
      <c r="AV57" s="59"/>
      <c r="AW57" s="51"/>
      <c r="AX57" s="51"/>
      <c r="AY57" s="51"/>
      <c r="AZ57" s="64"/>
      <c r="BA57" s="64"/>
      <c r="BB57" s="64"/>
      <c r="BC57" s="64"/>
      <c r="BD57" s="70"/>
      <c r="BE57" s="70"/>
    </row>
    <row r="58" spans="1:57" s="80" customFormat="1" ht="14.25">
      <c r="H58" s="50"/>
      <c r="I58" s="50"/>
      <c r="J58" s="59"/>
      <c r="K58" s="59"/>
      <c r="L58" s="59"/>
      <c r="M58" s="59"/>
      <c r="Q58" s="59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52"/>
      <c r="AR58" s="52"/>
      <c r="AS58" s="51"/>
      <c r="AU58" s="51"/>
      <c r="AV58" s="51"/>
      <c r="AW58" s="51"/>
      <c r="AX58" s="51"/>
      <c r="AY58" s="51"/>
      <c r="AZ58" s="64"/>
      <c r="BA58" s="64"/>
      <c r="BB58" s="64"/>
      <c r="BC58" s="64"/>
      <c r="BD58" s="52"/>
      <c r="BE58" s="70"/>
    </row>
    <row r="59" spans="1:57" s="80" customFormat="1" ht="14.25">
      <c r="B59" s="174"/>
      <c r="C59" s="174"/>
      <c r="D59" s="174"/>
      <c r="G59" s="50"/>
      <c r="H59" s="50"/>
      <c r="J59" s="52"/>
      <c r="K59" s="52"/>
      <c r="L59" s="52"/>
      <c r="M59" s="52"/>
      <c r="Q59" s="52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2"/>
      <c r="AR59" s="2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</row>
    <row r="62" spans="1:57"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</row>
    <row r="63" spans="1:57"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</row>
  </sheetData>
  <mergeCells count="65">
    <mergeCell ref="R1:T1"/>
    <mergeCell ref="Z1:AA1"/>
    <mergeCell ref="AL1:AN1"/>
    <mergeCell ref="BC1:BE1"/>
    <mergeCell ref="D4:P4"/>
    <mergeCell ref="D5:O5"/>
    <mergeCell ref="A8:B8"/>
    <mergeCell ref="B10:E10"/>
    <mergeCell ref="E13:N13"/>
    <mergeCell ref="O13:T13"/>
    <mergeCell ref="A13:A16"/>
    <mergeCell ref="B13:B16"/>
    <mergeCell ref="C13:C16"/>
    <mergeCell ref="D14:D16"/>
    <mergeCell ref="E14:E16"/>
    <mergeCell ref="F14:F16"/>
    <mergeCell ref="G15:G16"/>
    <mergeCell ref="H15:H16"/>
    <mergeCell ref="I14:I16"/>
    <mergeCell ref="J15:J16"/>
    <mergeCell ref="K15:K16"/>
    <mergeCell ref="L14:L16"/>
    <mergeCell ref="M15:M16"/>
    <mergeCell ref="N15:N16"/>
    <mergeCell ref="O14:O16"/>
    <mergeCell ref="P15:P16"/>
    <mergeCell ref="Q15:Q16"/>
    <mergeCell ref="R14:R16"/>
    <mergeCell ref="S15:S16"/>
    <mergeCell ref="T15:T16"/>
    <mergeCell ref="U13:U16"/>
    <mergeCell ref="V13:V16"/>
    <mergeCell ref="W13:W16"/>
    <mergeCell ref="X14:X16"/>
    <mergeCell ref="Y14:Y16"/>
    <mergeCell ref="Z14:Z16"/>
    <mergeCell ref="AA15:AA16"/>
    <mergeCell ref="AB15:AB16"/>
    <mergeCell ref="AC14:AC16"/>
    <mergeCell ref="AD15:AD16"/>
    <mergeCell ref="AE15:AE16"/>
    <mergeCell ref="AF14:AF16"/>
    <mergeCell ref="AG15:AG16"/>
    <mergeCell ref="AH15:AH16"/>
    <mergeCell ref="AI14:AI16"/>
    <mergeCell ref="AJ15:AJ16"/>
    <mergeCell ref="AK15:AK16"/>
    <mergeCell ref="AL14:AL16"/>
    <mergeCell ref="AM15:AM16"/>
    <mergeCell ref="AN15:AN16"/>
    <mergeCell ref="AO13:AO16"/>
    <mergeCell ref="AP13:AP16"/>
    <mergeCell ref="AQ15:AQ16"/>
    <mergeCell ref="AQ13:BE13"/>
    <mergeCell ref="AQ14:AV14"/>
    <mergeCell ref="AT15:AT16"/>
    <mergeCell ref="AW14:AW16"/>
    <mergeCell ref="AX15:AX16"/>
    <mergeCell ref="AY15:AY16"/>
    <mergeCell ref="AZ14:AZ16"/>
    <mergeCell ref="BA15:BA16"/>
    <mergeCell ref="BB15:BB16"/>
    <mergeCell ref="BC14:BC16"/>
    <mergeCell ref="BD15:BD16"/>
    <mergeCell ref="BE15:BE16"/>
  </mergeCells>
  <printOptions horizontalCentered="1"/>
  <pageMargins left="0" right="0" top="0.46" bottom="0.25" header="0.6" footer="0.3"/>
  <pageSetup paperSize="9" scale="57" orientation="landscape" r:id="rId1"/>
  <rowBreaks count="1" manualBreakCount="1">
    <brk id="62" max="56" man="1"/>
  </rowBreaks>
  <colBreaks count="1" manualBreakCount="1">
    <brk id="41" max="6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T57"/>
  <sheetViews>
    <sheetView view="pageBreakPreview" topLeftCell="A49" zoomScale="106" zoomScaleNormal="90" zoomScaleSheetLayoutView="106" workbookViewId="0">
      <selection activeCell="O56" sqref="O56"/>
    </sheetView>
  </sheetViews>
  <sheetFormatPr defaultColWidth="8.85546875" defaultRowHeight="14.25"/>
  <cols>
    <col min="1" max="1" width="19.140625" style="207" customWidth="1"/>
    <col min="2" max="2" width="4.140625" style="207" customWidth="1"/>
    <col min="3" max="3" width="19.7109375" style="207" customWidth="1"/>
    <col min="4" max="4" width="8.42578125" style="207" customWidth="1"/>
    <col min="5" max="5" width="8.85546875" style="207" customWidth="1"/>
    <col min="6" max="6" width="15.85546875" style="207" customWidth="1"/>
    <col min="7" max="7" width="8.28515625" style="207" customWidth="1"/>
    <col min="8" max="8" width="8.5703125" style="207" customWidth="1"/>
    <col min="9" max="9" width="12.5703125" style="207" customWidth="1"/>
    <col min="10" max="10" width="8" style="207" customWidth="1"/>
    <col min="11" max="11" width="8.7109375" style="207" customWidth="1"/>
    <col min="12" max="12" width="6.42578125" style="207" customWidth="1"/>
    <col min="13" max="13" width="8.140625" style="207" customWidth="1"/>
    <col min="14" max="14" width="9" style="207" customWidth="1"/>
    <col min="15" max="15" width="6.85546875" style="207" customWidth="1"/>
    <col min="16" max="16" width="8.140625" style="207" customWidth="1"/>
    <col min="17" max="17" width="9.7109375" style="207" customWidth="1"/>
    <col min="18" max="18" width="18" style="207" customWidth="1"/>
    <col min="19" max="19" width="6.28515625" style="207" customWidth="1"/>
    <col min="20" max="20" width="11.28515625" style="207" customWidth="1"/>
    <col min="21" max="21" width="8.140625" style="207" customWidth="1"/>
    <col min="22" max="22" width="8.85546875" style="207" customWidth="1"/>
    <col min="23" max="23" width="17" style="207" customWidth="1"/>
    <col min="24" max="25" width="10.85546875" style="207" customWidth="1"/>
    <col min="26" max="26" width="9.5703125" style="207" customWidth="1"/>
    <col min="27" max="27" width="9.42578125" style="207" customWidth="1"/>
    <col min="28" max="28" width="10.5703125" style="207" customWidth="1"/>
    <col min="29" max="29" width="8.140625" style="207" customWidth="1"/>
    <col min="30" max="30" width="10" style="207" customWidth="1"/>
    <col min="31" max="31" width="9.85546875" style="207" customWidth="1"/>
    <col min="32" max="32" width="9" style="207" customWidth="1"/>
    <col min="33" max="33" width="11.28515625" style="207" customWidth="1"/>
    <col min="34" max="34" width="11" style="207" customWidth="1"/>
    <col min="35" max="16384" width="8.85546875" style="207"/>
  </cols>
  <sheetData>
    <row r="1" spans="1:46">
      <c r="A1" s="208"/>
      <c r="B1" s="208"/>
      <c r="P1" s="581" t="s">
        <v>289</v>
      </c>
      <c r="Q1" s="581"/>
      <c r="R1" s="225"/>
      <c r="S1" s="225"/>
      <c r="T1" s="228"/>
    </row>
    <row r="2" spans="1:46" ht="27" customHeight="1">
      <c r="A2" s="208"/>
    </row>
    <row r="3" spans="1:46" s="205" customFormat="1" ht="65.25" customHeight="1">
      <c r="A3" s="583" t="s">
        <v>290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209"/>
      <c r="S3" s="20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</row>
    <row r="4" spans="1:46" s="206" customFormat="1" ht="12.75">
      <c r="A4" s="210"/>
      <c r="B4" s="17"/>
      <c r="Z4" s="21"/>
      <c r="AA4" s="21"/>
      <c r="AB4" s="21"/>
      <c r="AC4" s="581" t="s">
        <v>291</v>
      </c>
      <c r="AD4" s="581"/>
      <c r="AE4" s="581"/>
      <c r="AF4" s="581"/>
      <c r="AG4" s="581"/>
      <c r="AH4" s="581"/>
    </row>
    <row r="5" spans="1:46" s="206" customFormat="1" ht="12.75">
      <c r="A5" s="210"/>
      <c r="B5" s="710"/>
      <c r="C5" s="710"/>
      <c r="D5" s="710"/>
      <c r="E5" s="710"/>
      <c r="F5" s="710"/>
      <c r="G5" s="210"/>
      <c r="Z5" s="15"/>
      <c r="AA5" s="15"/>
      <c r="AB5" s="15"/>
      <c r="AC5" s="15"/>
      <c r="AD5" s="15"/>
      <c r="AE5" s="15"/>
      <c r="AF5" s="15"/>
      <c r="AG5" s="15"/>
      <c r="AH5" s="15"/>
    </row>
    <row r="6" spans="1:46" s="206" customFormat="1" ht="12.75">
      <c r="A6" s="211"/>
      <c r="B6" s="22"/>
      <c r="Z6" s="15"/>
      <c r="AA6" s="15"/>
      <c r="AB6" s="15"/>
      <c r="AC6" s="15"/>
      <c r="AD6" s="15"/>
      <c r="AE6" s="15"/>
      <c r="AF6" s="15"/>
      <c r="AG6" s="15"/>
      <c r="AH6" s="15"/>
    </row>
    <row r="7" spans="1:46" s="206" customFormat="1" ht="82.5" customHeight="1">
      <c r="A7" s="638"/>
      <c r="B7" s="638"/>
      <c r="C7" s="15"/>
      <c r="D7" s="15"/>
      <c r="E7" s="15"/>
      <c r="Q7" s="54" t="s">
        <v>3</v>
      </c>
      <c r="R7" s="15"/>
      <c r="S7" s="15"/>
      <c r="Z7" s="15"/>
      <c r="AA7" s="15"/>
      <c r="AB7" s="15"/>
      <c r="AC7" s="15"/>
      <c r="AD7" s="15"/>
      <c r="AE7" s="15"/>
      <c r="AF7" s="2"/>
      <c r="AG7" s="2"/>
      <c r="AH7" s="54" t="s">
        <v>3</v>
      </c>
    </row>
    <row r="8" spans="1:46" s="20" customFormat="1" ht="12.75">
      <c r="A8" s="684" t="s">
        <v>4</v>
      </c>
      <c r="B8" s="684" t="s">
        <v>5</v>
      </c>
      <c r="C8" s="705" t="s">
        <v>292</v>
      </c>
      <c r="D8" s="213"/>
      <c r="E8" s="213"/>
      <c r="F8" s="705" t="s">
        <v>293</v>
      </c>
      <c r="G8" s="214"/>
      <c r="H8" s="215"/>
      <c r="I8" s="214"/>
      <c r="J8" s="226"/>
      <c r="K8" s="708"/>
      <c r="L8" s="708"/>
      <c r="M8" s="708"/>
      <c r="N8" s="708"/>
      <c r="O8" s="708"/>
      <c r="P8" s="708"/>
      <c r="Q8" s="214"/>
      <c r="R8" s="684" t="s">
        <v>4</v>
      </c>
      <c r="S8" s="684" t="s">
        <v>5</v>
      </c>
      <c r="T8" s="214"/>
      <c r="U8" s="214"/>
      <c r="V8" s="230"/>
      <c r="W8" s="212"/>
      <c r="X8" s="226"/>
      <c r="Y8" s="708"/>
      <c r="Z8" s="708"/>
      <c r="AA8" s="708"/>
      <c r="AB8" s="708"/>
      <c r="AC8" s="708"/>
      <c r="AD8" s="708"/>
      <c r="AE8" s="214"/>
      <c r="AF8" s="214"/>
      <c r="AG8" s="214"/>
      <c r="AH8" s="230"/>
    </row>
    <row r="9" spans="1:46" s="20" customFormat="1" ht="12.75">
      <c r="A9" s="685"/>
      <c r="B9" s="685"/>
      <c r="C9" s="707"/>
      <c r="D9" s="580" t="s">
        <v>117</v>
      </c>
      <c r="E9" s="580" t="s">
        <v>119</v>
      </c>
      <c r="F9" s="707"/>
      <c r="G9" s="580" t="s">
        <v>117</v>
      </c>
      <c r="H9" s="580" t="s">
        <v>119</v>
      </c>
      <c r="I9" s="705" t="s">
        <v>16</v>
      </c>
      <c r="J9" s="226"/>
      <c r="K9" s="226"/>
      <c r="L9" s="226"/>
      <c r="M9" s="215"/>
      <c r="N9" s="709"/>
      <c r="O9" s="709"/>
      <c r="P9" s="215"/>
      <c r="Q9" s="215"/>
      <c r="R9" s="685"/>
      <c r="S9" s="685"/>
      <c r="T9" s="226"/>
      <c r="U9" s="215"/>
      <c r="V9" s="227"/>
      <c r="W9" s="705" t="s">
        <v>15</v>
      </c>
      <c r="X9" s="226"/>
      <c r="Y9" s="226"/>
      <c r="Z9" s="226"/>
      <c r="AA9" s="215"/>
      <c r="AB9" s="709"/>
      <c r="AC9" s="709"/>
      <c r="AD9" s="215"/>
      <c r="AE9" s="215"/>
      <c r="AF9" s="226"/>
      <c r="AG9" s="215"/>
      <c r="AH9" s="227"/>
    </row>
    <row r="10" spans="1:46" s="20" customFormat="1" ht="12.75">
      <c r="A10" s="685"/>
      <c r="B10" s="685"/>
      <c r="C10" s="707"/>
      <c r="D10" s="580"/>
      <c r="E10" s="580"/>
      <c r="F10" s="707"/>
      <c r="G10" s="580"/>
      <c r="H10" s="580"/>
      <c r="I10" s="707"/>
      <c r="J10" s="684" t="s">
        <v>117</v>
      </c>
      <c r="K10" s="684" t="s">
        <v>119</v>
      </c>
      <c r="L10" s="705" t="s">
        <v>120</v>
      </c>
      <c r="M10" s="215"/>
      <c r="N10" s="227"/>
      <c r="O10" s="705" t="s">
        <v>121</v>
      </c>
      <c r="P10" s="214"/>
      <c r="Q10" s="227"/>
      <c r="R10" s="685"/>
      <c r="S10" s="685"/>
      <c r="T10" s="705" t="s">
        <v>122</v>
      </c>
      <c r="U10" s="214"/>
      <c r="V10" s="227"/>
      <c r="W10" s="707"/>
      <c r="X10" s="684" t="s">
        <v>117</v>
      </c>
      <c r="Y10" s="684" t="s">
        <v>119</v>
      </c>
      <c r="Z10" s="705" t="s">
        <v>120</v>
      </c>
      <c r="AA10" s="215"/>
      <c r="AB10" s="227"/>
      <c r="AC10" s="705" t="s">
        <v>121</v>
      </c>
      <c r="AD10" s="214"/>
      <c r="AE10" s="227"/>
      <c r="AF10" s="705" t="s">
        <v>122</v>
      </c>
      <c r="AG10" s="214"/>
      <c r="AH10" s="227"/>
    </row>
    <row r="11" spans="1:46" s="20" customFormat="1" ht="12.75">
      <c r="A11" s="686"/>
      <c r="B11" s="686"/>
      <c r="C11" s="706"/>
      <c r="D11" s="580"/>
      <c r="E11" s="580"/>
      <c r="F11" s="706"/>
      <c r="G11" s="580"/>
      <c r="H11" s="580"/>
      <c r="I11" s="706"/>
      <c r="J11" s="686"/>
      <c r="K11" s="686"/>
      <c r="L11" s="706"/>
      <c r="M11" s="216" t="s">
        <v>117</v>
      </c>
      <c r="N11" s="216" t="s">
        <v>119</v>
      </c>
      <c r="O11" s="706"/>
      <c r="P11" s="216" t="s">
        <v>117</v>
      </c>
      <c r="Q11" s="216" t="s">
        <v>119</v>
      </c>
      <c r="R11" s="686"/>
      <c r="S11" s="686"/>
      <c r="T11" s="706"/>
      <c r="U11" s="216" t="s">
        <v>117</v>
      </c>
      <c r="V11" s="216" t="s">
        <v>119</v>
      </c>
      <c r="W11" s="706"/>
      <c r="X11" s="686"/>
      <c r="Y11" s="686"/>
      <c r="Z11" s="706"/>
      <c r="AA11" s="216" t="s">
        <v>117</v>
      </c>
      <c r="AB11" s="216" t="s">
        <v>119</v>
      </c>
      <c r="AC11" s="706"/>
      <c r="AD11" s="216" t="s">
        <v>117</v>
      </c>
      <c r="AE11" s="216" t="s">
        <v>119</v>
      </c>
      <c r="AF11" s="706"/>
      <c r="AG11" s="216" t="s">
        <v>117</v>
      </c>
      <c r="AH11" s="216" t="s">
        <v>119</v>
      </c>
    </row>
    <row r="12" spans="1:46" s="63" customFormat="1" ht="12.75">
      <c r="A12" s="217" t="s">
        <v>31</v>
      </c>
      <c r="B12" s="217" t="s">
        <v>32</v>
      </c>
      <c r="C12" s="218">
        <v>1</v>
      </c>
      <c r="D12" s="218">
        <v>2</v>
      </c>
      <c r="E12" s="218">
        <v>3</v>
      </c>
      <c r="F12" s="218">
        <v>4</v>
      </c>
      <c r="G12" s="218">
        <v>5</v>
      </c>
      <c r="H12" s="218">
        <v>6</v>
      </c>
      <c r="I12" s="218">
        <v>7</v>
      </c>
      <c r="J12" s="218">
        <v>8</v>
      </c>
      <c r="K12" s="218">
        <v>9</v>
      </c>
      <c r="L12" s="218">
        <v>10</v>
      </c>
      <c r="M12" s="218">
        <v>11</v>
      </c>
      <c r="N12" s="218">
        <v>12</v>
      </c>
      <c r="O12" s="218">
        <v>13</v>
      </c>
      <c r="P12" s="218">
        <v>14</v>
      </c>
      <c r="Q12" s="218">
        <v>15</v>
      </c>
      <c r="R12" s="217" t="s">
        <v>31</v>
      </c>
      <c r="S12" s="217" t="s">
        <v>32</v>
      </c>
      <c r="T12" s="218">
        <v>16</v>
      </c>
      <c r="U12" s="218">
        <v>17</v>
      </c>
      <c r="V12" s="218">
        <v>18</v>
      </c>
      <c r="W12" s="218">
        <v>19</v>
      </c>
      <c r="X12" s="218">
        <v>20</v>
      </c>
      <c r="Y12" s="218">
        <v>21</v>
      </c>
      <c r="Z12" s="218">
        <v>22</v>
      </c>
      <c r="AA12" s="218">
        <v>23</v>
      </c>
      <c r="AB12" s="218">
        <v>24</v>
      </c>
      <c r="AC12" s="218">
        <v>25</v>
      </c>
      <c r="AD12" s="218">
        <v>26</v>
      </c>
      <c r="AE12" s="218">
        <v>27</v>
      </c>
      <c r="AF12" s="218">
        <v>28</v>
      </c>
      <c r="AG12" s="218">
        <v>29</v>
      </c>
      <c r="AH12" s="218">
        <v>30</v>
      </c>
    </row>
    <row r="13" spans="1:46" s="63" customFormat="1" ht="12.75">
      <c r="A13" s="219" t="s">
        <v>33</v>
      </c>
      <c r="B13" s="31">
        <v>1</v>
      </c>
      <c r="C13" s="220">
        <v>4725</v>
      </c>
      <c r="D13" s="220">
        <v>3155</v>
      </c>
      <c r="E13" s="220">
        <v>1570</v>
      </c>
      <c r="F13" s="220">
        <v>4586</v>
      </c>
      <c r="G13" s="220">
        <v>3065</v>
      </c>
      <c r="H13" s="220">
        <v>1521</v>
      </c>
      <c r="I13" s="220">
        <f>+I14+I20+I27+I35+I39</f>
        <v>337</v>
      </c>
      <c r="J13" s="220">
        <f t="shared" ref="J13:K13" si="0">+J14+J20+J27+J35+J39</f>
        <v>225</v>
      </c>
      <c r="K13" s="220">
        <f t="shared" si="0"/>
        <v>112</v>
      </c>
      <c r="L13" s="220">
        <v>131</v>
      </c>
      <c r="M13" s="220">
        <v>77</v>
      </c>
      <c r="N13" s="220">
        <v>54</v>
      </c>
      <c r="O13" s="220">
        <v>173</v>
      </c>
      <c r="P13" s="220">
        <v>127</v>
      </c>
      <c r="Q13" s="220">
        <v>46</v>
      </c>
      <c r="R13" s="219" t="s">
        <v>33</v>
      </c>
      <c r="S13" s="31">
        <v>1</v>
      </c>
      <c r="T13" s="220">
        <v>33</v>
      </c>
      <c r="U13" s="220">
        <v>21</v>
      </c>
      <c r="V13" s="220">
        <v>12</v>
      </c>
      <c r="W13" s="220">
        <f>+W14+W20+W27+W35+W39</f>
        <v>4249</v>
      </c>
      <c r="X13" s="220">
        <f t="shared" ref="X13" si="1">+X14+X20+X27+X35+X39</f>
        <v>2840</v>
      </c>
      <c r="Y13" s="220">
        <f t="shared" ref="Y13" si="2">+Y14+Y20+Y27+Y35+Y39</f>
        <v>1409</v>
      </c>
      <c r="Z13" s="220">
        <v>2274</v>
      </c>
      <c r="AA13" s="220">
        <v>1538</v>
      </c>
      <c r="AB13" s="220">
        <v>736</v>
      </c>
      <c r="AC13" s="220">
        <v>1341</v>
      </c>
      <c r="AD13" s="220">
        <v>876</v>
      </c>
      <c r="AE13" s="220">
        <v>465</v>
      </c>
      <c r="AF13" s="220">
        <v>634</v>
      </c>
      <c r="AG13" s="220">
        <v>426</v>
      </c>
      <c r="AH13" s="220">
        <v>208</v>
      </c>
      <c r="AJ13" s="63">
        <f>+C13-D13-E13</f>
        <v>0</v>
      </c>
      <c r="AK13" s="63">
        <f>+F13-G13-H13</f>
        <v>0</v>
      </c>
      <c r="AL13" s="63">
        <f>+I13-L13-O13-T13</f>
        <v>0</v>
      </c>
      <c r="AM13" s="63">
        <f t="shared" ref="AM13:AN13" si="3">+J13-M13-P13-U13</f>
        <v>0</v>
      </c>
      <c r="AN13" s="63">
        <f t="shared" si="3"/>
        <v>0</v>
      </c>
      <c r="AO13" s="63">
        <f>+W13-Z13-AC13-AF13</f>
        <v>0</v>
      </c>
      <c r="AP13" s="63">
        <f t="shared" ref="AP13:AQ13" si="4">+X13-AA13-AD13-AG13</f>
        <v>0</v>
      </c>
      <c r="AQ13" s="63">
        <f t="shared" si="4"/>
        <v>0</v>
      </c>
      <c r="AR13" s="63">
        <f>+F13-I13-W13</f>
        <v>0</v>
      </c>
      <c r="AS13" s="63">
        <f t="shared" ref="AS13:AT13" si="5">+G13-J13-X13</f>
        <v>0</v>
      </c>
      <c r="AT13" s="63">
        <f t="shared" si="5"/>
        <v>0</v>
      </c>
    </row>
    <row r="14" spans="1:46" s="63" customFormat="1" ht="12.75">
      <c r="A14" s="219" t="s">
        <v>34</v>
      </c>
      <c r="B14" s="31">
        <v>2</v>
      </c>
      <c r="C14" s="220">
        <v>728</v>
      </c>
      <c r="D14" s="220">
        <v>436</v>
      </c>
      <c r="E14" s="220">
        <v>292</v>
      </c>
      <c r="F14" s="220">
        <v>718</v>
      </c>
      <c r="G14" s="220">
        <v>430</v>
      </c>
      <c r="H14" s="220">
        <v>288</v>
      </c>
      <c r="I14" s="220">
        <f t="shared" ref="I14:K14" si="6">SUM(I15:I19)</f>
        <v>28</v>
      </c>
      <c r="J14" s="220">
        <f t="shared" si="6"/>
        <v>16</v>
      </c>
      <c r="K14" s="220">
        <f t="shared" si="6"/>
        <v>12</v>
      </c>
      <c r="L14" s="220">
        <v>11</v>
      </c>
      <c r="M14" s="220">
        <v>5</v>
      </c>
      <c r="N14" s="220">
        <v>6</v>
      </c>
      <c r="O14" s="220">
        <v>15</v>
      </c>
      <c r="P14" s="220">
        <v>10</v>
      </c>
      <c r="Q14" s="220">
        <v>5</v>
      </c>
      <c r="R14" s="219" t="s">
        <v>34</v>
      </c>
      <c r="S14" s="31">
        <v>2</v>
      </c>
      <c r="T14" s="220">
        <v>2</v>
      </c>
      <c r="U14" s="220">
        <v>1</v>
      </c>
      <c r="V14" s="220">
        <v>1</v>
      </c>
      <c r="W14" s="220">
        <f>SUM(W15:W19)</f>
        <v>690</v>
      </c>
      <c r="X14" s="220">
        <f t="shared" ref="X14" si="7">SUM(X15:X19)</f>
        <v>414</v>
      </c>
      <c r="Y14" s="220">
        <f t="shared" ref="Y14" si="8">SUM(Y15:Y19)</f>
        <v>276</v>
      </c>
      <c r="Z14" s="220">
        <v>308</v>
      </c>
      <c r="AA14" s="220">
        <v>200</v>
      </c>
      <c r="AB14" s="220">
        <v>108</v>
      </c>
      <c r="AC14" s="220">
        <v>257</v>
      </c>
      <c r="AD14" s="220">
        <v>157</v>
      </c>
      <c r="AE14" s="220">
        <v>100</v>
      </c>
      <c r="AF14" s="220">
        <v>125</v>
      </c>
      <c r="AG14" s="220">
        <v>57</v>
      </c>
      <c r="AH14" s="220">
        <v>68</v>
      </c>
      <c r="AJ14" s="63">
        <f t="shared" ref="AJ14:AJ50" si="9">+C14-D14-E14</f>
        <v>0</v>
      </c>
      <c r="AK14" s="63">
        <f t="shared" ref="AK14:AK50" si="10">+F14-G14-H14</f>
        <v>0</v>
      </c>
      <c r="AL14" s="63">
        <f t="shared" ref="AL14:AL50" si="11">+I14-L14-O14-T14</f>
        <v>0</v>
      </c>
      <c r="AM14" s="63">
        <f t="shared" ref="AM14:AM50" si="12">+J14-M14-P14-U14</f>
        <v>0</v>
      </c>
      <c r="AN14" s="63">
        <f t="shared" ref="AN14:AN50" si="13">+K14-N14-Q14-V14</f>
        <v>0</v>
      </c>
      <c r="AO14" s="63">
        <f t="shared" ref="AO14:AO50" si="14">+W14-Z14-AC14-AF14</f>
        <v>0</v>
      </c>
      <c r="AP14" s="63">
        <f t="shared" ref="AP14:AP50" si="15">+X14-AA14-AD14-AG14</f>
        <v>0</v>
      </c>
      <c r="AQ14" s="63">
        <f t="shared" ref="AQ14:AQ50" si="16">+Y14-AB14-AE14-AH14</f>
        <v>0</v>
      </c>
      <c r="AR14" s="63">
        <f t="shared" ref="AR14:AR50" si="17">+F14-I14-W14</f>
        <v>0</v>
      </c>
      <c r="AS14" s="63">
        <f t="shared" ref="AS14:AS50" si="18">+G14-J14-X14</f>
        <v>0</v>
      </c>
      <c r="AT14" s="63">
        <f t="shared" ref="AT14:AT50" si="19">+H14-K14-Y14</f>
        <v>0</v>
      </c>
    </row>
    <row r="15" spans="1:46" s="63" customFormat="1" ht="12.75">
      <c r="A15" s="221" t="s">
        <v>35</v>
      </c>
      <c r="B15" s="31">
        <v>3</v>
      </c>
      <c r="C15" s="218">
        <v>116</v>
      </c>
      <c r="D15" s="218">
        <v>77</v>
      </c>
      <c r="E15" s="218">
        <v>39</v>
      </c>
      <c r="F15" s="218">
        <v>107</v>
      </c>
      <c r="G15" s="218">
        <v>72</v>
      </c>
      <c r="H15" s="218">
        <v>35</v>
      </c>
      <c r="I15" s="220">
        <f>+L15+O15+T15</f>
        <v>0</v>
      </c>
      <c r="J15" s="220">
        <f>+M15+P15+U15</f>
        <v>0</v>
      </c>
      <c r="K15" s="220">
        <f>+N15+Q15+V15</f>
        <v>0</v>
      </c>
      <c r="L15" s="220">
        <v>0</v>
      </c>
      <c r="M15" s="218">
        <v>0</v>
      </c>
      <c r="N15" s="218">
        <v>0</v>
      </c>
      <c r="O15" s="220">
        <v>0</v>
      </c>
      <c r="P15" s="218">
        <v>0</v>
      </c>
      <c r="Q15" s="218">
        <v>0</v>
      </c>
      <c r="R15" s="221" t="s">
        <v>35</v>
      </c>
      <c r="S15" s="31">
        <v>3</v>
      </c>
      <c r="T15" s="220">
        <v>0</v>
      </c>
      <c r="U15" s="218">
        <v>0</v>
      </c>
      <c r="V15" s="218">
        <v>0</v>
      </c>
      <c r="W15" s="220">
        <f>+Z15+AC15+AF15</f>
        <v>107</v>
      </c>
      <c r="X15" s="220">
        <f>+AA15+AD15+AG15</f>
        <v>72</v>
      </c>
      <c r="Y15" s="220">
        <f>+AB15+AE15+AH15</f>
        <v>35</v>
      </c>
      <c r="Z15" s="220">
        <v>61</v>
      </c>
      <c r="AA15" s="218">
        <v>44</v>
      </c>
      <c r="AB15" s="218">
        <v>17</v>
      </c>
      <c r="AC15" s="220">
        <v>27</v>
      </c>
      <c r="AD15" s="218">
        <v>17</v>
      </c>
      <c r="AE15" s="218">
        <v>10</v>
      </c>
      <c r="AF15" s="220">
        <v>19</v>
      </c>
      <c r="AG15" s="218">
        <v>11</v>
      </c>
      <c r="AH15" s="218">
        <v>8</v>
      </c>
      <c r="AJ15" s="63">
        <f t="shared" si="9"/>
        <v>0</v>
      </c>
      <c r="AK15" s="63">
        <f t="shared" si="10"/>
        <v>0</v>
      </c>
      <c r="AL15" s="63">
        <f t="shared" si="11"/>
        <v>0</v>
      </c>
      <c r="AM15" s="63">
        <f t="shared" si="12"/>
        <v>0</v>
      </c>
      <c r="AN15" s="63">
        <f t="shared" si="13"/>
        <v>0</v>
      </c>
      <c r="AO15" s="63">
        <f t="shared" si="14"/>
        <v>0</v>
      </c>
      <c r="AP15" s="63">
        <f t="shared" si="15"/>
        <v>0</v>
      </c>
      <c r="AQ15" s="63">
        <f t="shared" si="16"/>
        <v>0</v>
      </c>
      <c r="AR15" s="63">
        <f t="shared" si="17"/>
        <v>0</v>
      </c>
      <c r="AS15" s="63">
        <f t="shared" si="18"/>
        <v>0</v>
      </c>
      <c r="AT15" s="63">
        <f t="shared" si="19"/>
        <v>0</v>
      </c>
    </row>
    <row r="16" spans="1:46" s="63" customFormat="1" ht="12.75">
      <c r="A16" s="221" t="s">
        <v>36</v>
      </c>
      <c r="B16" s="31">
        <v>4</v>
      </c>
      <c r="C16" s="218">
        <v>110</v>
      </c>
      <c r="D16" s="218">
        <v>57</v>
      </c>
      <c r="E16" s="218">
        <v>53</v>
      </c>
      <c r="F16" s="218">
        <v>110</v>
      </c>
      <c r="G16" s="218">
        <v>57</v>
      </c>
      <c r="H16" s="218">
        <v>53</v>
      </c>
      <c r="I16" s="220">
        <f t="shared" ref="I16:I50" si="20">+L16+O16+T16</f>
        <v>0</v>
      </c>
      <c r="J16" s="220">
        <f t="shared" ref="J16:J50" si="21">+M16+P16+U16</f>
        <v>0</v>
      </c>
      <c r="K16" s="220">
        <f t="shared" ref="K16:K50" si="22">+N16+Q16+V16</f>
        <v>0</v>
      </c>
      <c r="L16" s="220">
        <v>0</v>
      </c>
      <c r="M16" s="218">
        <v>0</v>
      </c>
      <c r="N16" s="218">
        <v>0</v>
      </c>
      <c r="O16" s="220">
        <v>0</v>
      </c>
      <c r="P16" s="218">
        <v>0</v>
      </c>
      <c r="Q16" s="218">
        <v>0</v>
      </c>
      <c r="R16" s="221" t="s">
        <v>36</v>
      </c>
      <c r="S16" s="31">
        <v>4</v>
      </c>
      <c r="T16" s="220">
        <v>0</v>
      </c>
      <c r="U16" s="218">
        <v>0</v>
      </c>
      <c r="V16" s="218">
        <v>0</v>
      </c>
      <c r="W16" s="220">
        <f t="shared" ref="W16:W50" si="23">+Z16+AC16+AF16</f>
        <v>110</v>
      </c>
      <c r="X16" s="220">
        <f t="shared" ref="X16:X50" si="24">+AA16+AD16+AG16</f>
        <v>57</v>
      </c>
      <c r="Y16" s="220">
        <f t="shared" ref="Y16:Y50" si="25">+AB16+AE16+AH16</f>
        <v>53</v>
      </c>
      <c r="Z16" s="220">
        <v>46</v>
      </c>
      <c r="AA16" s="218">
        <v>27</v>
      </c>
      <c r="AB16" s="218">
        <v>19</v>
      </c>
      <c r="AC16" s="220">
        <v>40</v>
      </c>
      <c r="AD16" s="218">
        <v>20</v>
      </c>
      <c r="AE16" s="218">
        <v>20</v>
      </c>
      <c r="AF16" s="220">
        <v>24</v>
      </c>
      <c r="AG16" s="218">
        <v>10</v>
      </c>
      <c r="AH16" s="218">
        <v>14</v>
      </c>
      <c r="AJ16" s="63">
        <f t="shared" si="9"/>
        <v>0</v>
      </c>
      <c r="AK16" s="63">
        <f t="shared" si="10"/>
        <v>0</v>
      </c>
      <c r="AL16" s="63">
        <f t="shared" si="11"/>
        <v>0</v>
      </c>
      <c r="AM16" s="63">
        <f t="shared" si="12"/>
        <v>0</v>
      </c>
      <c r="AN16" s="63">
        <f t="shared" si="13"/>
        <v>0</v>
      </c>
      <c r="AO16" s="63">
        <f t="shared" si="14"/>
        <v>0</v>
      </c>
      <c r="AP16" s="63">
        <f t="shared" si="15"/>
        <v>0</v>
      </c>
      <c r="AQ16" s="63">
        <f t="shared" si="16"/>
        <v>0</v>
      </c>
      <c r="AR16" s="63">
        <f t="shared" si="17"/>
        <v>0</v>
      </c>
      <c r="AS16" s="63">
        <f t="shared" si="18"/>
        <v>0</v>
      </c>
      <c r="AT16" s="63">
        <f t="shared" si="19"/>
        <v>0</v>
      </c>
    </row>
    <row r="17" spans="1:46" s="63" customFormat="1" ht="12.75">
      <c r="A17" s="221" t="s">
        <v>37</v>
      </c>
      <c r="B17" s="31">
        <v>5</v>
      </c>
      <c r="C17" s="218">
        <v>188</v>
      </c>
      <c r="D17" s="218">
        <v>106</v>
      </c>
      <c r="E17" s="218">
        <v>82</v>
      </c>
      <c r="F17" s="218">
        <v>187</v>
      </c>
      <c r="G17" s="218">
        <v>105</v>
      </c>
      <c r="H17" s="218">
        <v>82</v>
      </c>
      <c r="I17" s="220">
        <f t="shared" si="20"/>
        <v>0</v>
      </c>
      <c r="J17" s="220">
        <f t="shared" si="21"/>
        <v>0</v>
      </c>
      <c r="K17" s="220">
        <f t="shared" si="22"/>
        <v>0</v>
      </c>
      <c r="L17" s="220">
        <v>0</v>
      </c>
      <c r="M17" s="218">
        <v>0</v>
      </c>
      <c r="N17" s="218">
        <v>0</v>
      </c>
      <c r="O17" s="220">
        <v>0</v>
      </c>
      <c r="P17" s="218">
        <v>0</v>
      </c>
      <c r="Q17" s="218">
        <v>0</v>
      </c>
      <c r="R17" s="221" t="s">
        <v>37</v>
      </c>
      <c r="S17" s="31">
        <v>5</v>
      </c>
      <c r="T17" s="220">
        <v>0</v>
      </c>
      <c r="U17" s="218">
        <v>0</v>
      </c>
      <c r="V17" s="218">
        <v>0</v>
      </c>
      <c r="W17" s="220">
        <f t="shared" si="23"/>
        <v>187</v>
      </c>
      <c r="X17" s="220">
        <f t="shared" si="24"/>
        <v>105</v>
      </c>
      <c r="Y17" s="220">
        <f t="shared" si="25"/>
        <v>82</v>
      </c>
      <c r="Z17" s="220">
        <v>80</v>
      </c>
      <c r="AA17" s="218">
        <v>50</v>
      </c>
      <c r="AB17" s="218">
        <v>30</v>
      </c>
      <c r="AC17" s="220">
        <v>70</v>
      </c>
      <c r="AD17" s="218">
        <v>36</v>
      </c>
      <c r="AE17" s="218">
        <v>34</v>
      </c>
      <c r="AF17" s="220">
        <v>37</v>
      </c>
      <c r="AG17" s="218">
        <v>19</v>
      </c>
      <c r="AH17" s="218">
        <v>18</v>
      </c>
      <c r="AJ17" s="63">
        <f t="shared" si="9"/>
        <v>0</v>
      </c>
      <c r="AK17" s="63">
        <f t="shared" si="10"/>
        <v>0</v>
      </c>
      <c r="AL17" s="63">
        <f t="shared" si="11"/>
        <v>0</v>
      </c>
      <c r="AM17" s="63">
        <f t="shared" si="12"/>
        <v>0</v>
      </c>
      <c r="AN17" s="63">
        <f t="shared" si="13"/>
        <v>0</v>
      </c>
      <c r="AO17" s="63">
        <f t="shared" si="14"/>
        <v>0</v>
      </c>
      <c r="AP17" s="63">
        <f t="shared" si="15"/>
        <v>0</v>
      </c>
      <c r="AQ17" s="63">
        <f t="shared" si="16"/>
        <v>0</v>
      </c>
      <c r="AR17" s="63">
        <f t="shared" si="17"/>
        <v>0</v>
      </c>
      <c r="AS17" s="63">
        <f t="shared" si="18"/>
        <v>0</v>
      </c>
      <c r="AT17" s="63">
        <f t="shared" si="19"/>
        <v>0</v>
      </c>
    </row>
    <row r="18" spans="1:46" s="63" customFormat="1" ht="12.75">
      <c r="A18" s="221" t="s">
        <v>38</v>
      </c>
      <c r="B18" s="31">
        <v>6</v>
      </c>
      <c r="C18" s="218">
        <v>186</v>
      </c>
      <c r="D18" s="218">
        <v>110</v>
      </c>
      <c r="E18" s="218">
        <v>76</v>
      </c>
      <c r="F18" s="218">
        <v>186</v>
      </c>
      <c r="G18" s="218">
        <v>110</v>
      </c>
      <c r="H18" s="218">
        <v>76</v>
      </c>
      <c r="I18" s="220">
        <f t="shared" si="20"/>
        <v>11</v>
      </c>
      <c r="J18" s="220">
        <f t="shared" si="21"/>
        <v>4</v>
      </c>
      <c r="K18" s="220">
        <f t="shared" si="22"/>
        <v>7</v>
      </c>
      <c r="L18" s="220">
        <v>5</v>
      </c>
      <c r="M18" s="218">
        <v>0</v>
      </c>
      <c r="N18" s="218">
        <v>5</v>
      </c>
      <c r="O18" s="220">
        <v>6</v>
      </c>
      <c r="P18" s="218">
        <v>4</v>
      </c>
      <c r="Q18" s="218">
        <v>2</v>
      </c>
      <c r="R18" s="221" t="s">
        <v>38</v>
      </c>
      <c r="S18" s="31">
        <v>6</v>
      </c>
      <c r="T18" s="220">
        <v>0</v>
      </c>
      <c r="U18" s="218">
        <v>0</v>
      </c>
      <c r="V18" s="218">
        <v>0</v>
      </c>
      <c r="W18" s="220">
        <f t="shared" si="23"/>
        <v>175</v>
      </c>
      <c r="X18" s="220">
        <f t="shared" si="24"/>
        <v>106</v>
      </c>
      <c r="Y18" s="220">
        <f t="shared" si="25"/>
        <v>69</v>
      </c>
      <c r="Z18" s="220">
        <v>81</v>
      </c>
      <c r="AA18" s="218">
        <v>50</v>
      </c>
      <c r="AB18" s="218">
        <v>31</v>
      </c>
      <c r="AC18" s="220">
        <v>65</v>
      </c>
      <c r="AD18" s="218">
        <v>44</v>
      </c>
      <c r="AE18" s="218">
        <v>21</v>
      </c>
      <c r="AF18" s="220">
        <v>29</v>
      </c>
      <c r="AG18" s="218">
        <v>12</v>
      </c>
      <c r="AH18" s="218">
        <v>17</v>
      </c>
      <c r="AJ18" s="63">
        <f t="shared" si="9"/>
        <v>0</v>
      </c>
      <c r="AK18" s="63">
        <f t="shared" si="10"/>
        <v>0</v>
      </c>
      <c r="AL18" s="63">
        <f t="shared" si="11"/>
        <v>0</v>
      </c>
      <c r="AM18" s="63">
        <f t="shared" si="12"/>
        <v>0</v>
      </c>
      <c r="AN18" s="63">
        <f t="shared" si="13"/>
        <v>0</v>
      </c>
      <c r="AO18" s="63">
        <f t="shared" si="14"/>
        <v>0</v>
      </c>
      <c r="AP18" s="63">
        <f t="shared" si="15"/>
        <v>0</v>
      </c>
      <c r="AQ18" s="63">
        <f t="shared" si="16"/>
        <v>0</v>
      </c>
      <c r="AR18" s="63">
        <f t="shared" si="17"/>
        <v>0</v>
      </c>
      <c r="AS18" s="63">
        <f t="shared" si="18"/>
        <v>0</v>
      </c>
      <c r="AT18" s="63">
        <f t="shared" si="19"/>
        <v>0</v>
      </c>
    </row>
    <row r="19" spans="1:46" s="63" customFormat="1" ht="12.75">
      <c r="A19" s="221" t="s">
        <v>39</v>
      </c>
      <c r="B19" s="31">
        <v>7</v>
      </c>
      <c r="C19" s="218">
        <v>128</v>
      </c>
      <c r="D19" s="218">
        <v>86</v>
      </c>
      <c r="E19" s="218">
        <v>42</v>
      </c>
      <c r="F19" s="218">
        <v>128</v>
      </c>
      <c r="G19" s="218">
        <v>86</v>
      </c>
      <c r="H19" s="218">
        <v>42</v>
      </c>
      <c r="I19" s="220">
        <f t="shared" si="20"/>
        <v>17</v>
      </c>
      <c r="J19" s="220">
        <f t="shared" si="21"/>
        <v>12</v>
      </c>
      <c r="K19" s="220">
        <f t="shared" si="22"/>
        <v>5</v>
      </c>
      <c r="L19" s="220">
        <v>6</v>
      </c>
      <c r="M19" s="218">
        <v>5</v>
      </c>
      <c r="N19" s="218">
        <v>1</v>
      </c>
      <c r="O19" s="220">
        <v>9</v>
      </c>
      <c r="P19" s="218">
        <v>6</v>
      </c>
      <c r="Q19" s="218">
        <v>3</v>
      </c>
      <c r="R19" s="221" t="s">
        <v>39</v>
      </c>
      <c r="S19" s="31">
        <v>7</v>
      </c>
      <c r="T19" s="220">
        <v>2</v>
      </c>
      <c r="U19" s="218">
        <v>1</v>
      </c>
      <c r="V19" s="218">
        <v>1</v>
      </c>
      <c r="W19" s="220">
        <f t="shared" si="23"/>
        <v>111</v>
      </c>
      <c r="X19" s="220">
        <f t="shared" si="24"/>
        <v>74</v>
      </c>
      <c r="Y19" s="220">
        <f t="shared" si="25"/>
        <v>37</v>
      </c>
      <c r="Z19" s="220">
        <v>40</v>
      </c>
      <c r="AA19" s="218">
        <v>29</v>
      </c>
      <c r="AB19" s="218">
        <v>11</v>
      </c>
      <c r="AC19" s="220">
        <v>55</v>
      </c>
      <c r="AD19" s="218">
        <v>40</v>
      </c>
      <c r="AE19" s="218">
        <v>15</v>
      </c>
      <c r="AF19" s="220">
        <v>16</v>
      </c>
      <c r="AG19" s="218">
        <v>5</v>
      </c>
      <c r="AH19" s="218">
        <v>11</v>
      </c>
      <c r="AJ19" s="63">
        <f t="shared" si="9"/>
        <v>0</v>
      </c>
      <c r="AK19" s="63">
        <f t="shared" si="10"/>
        <v>0</v>
      </c>
      <c r="AL19" s="63">
        <f t="shared" si="11"/>
        <v>0</v>
      </c>
      <c r="AM19" s="63">
        <f t="shared" si="12"/>
        <v>0</v>
      </c>
      <c r="AN19" s="63">
        <f t="shared" si="13"/>
        <v>0</v>
      </c>
      <c r="AO19" s="63">
        <f t="shared" si="14"/>
        <v>0</v>
      </c>
      <c r="AP19" s="63">
        <f t="shared" si="15"/>
        <v>0</v>
      </c>
      <c r="AQ19" s="63">
        <f t="shared" si="16"/>
        <v>0</v>
      </c>
      <c r="AR19" s="63">
        <f t="shared" si="17"/>
        <v>0</v>
      </c>
      <c r="AS19" s="63">
        <f t="shared" si="18"/>
        <v>0</v>
      </c>
      <c r="AT19" s="63">
        <f t="shared" si="19"/>
        <v>0</v>
      </c>
    </row>
    <row r="20" spans="1:46" s="63" customFormat="1" ht="12.75">
      <c r="A20" s="219" t="s">
        <v>40</v>
      </c>
      <c r="B20" s="31">
        <v>8</v>
      </c>
      <c r="C20" s="220">
        <v>516</v>
      </c>
      <c r="D20" s="220">
        <v>298</v>
      </c>
      <c r="E20" s="220">
        <v>218</v>
      </c>
      <c r="F20" s="358">
        <v>516</v>
      </c>
      <c r="G20" s="358">
        <v>298</v>
      </c>
      <c r="H20" s="358">
        <v>218</v>
      </c>
      <c r="I20" s="220">
        <f t="shared" si="20"/>
        <v>45</v>
      </c>
      <c r="J20" s="220">
        <f t="shared" si="21"/>
        <v>28</v>
      </c>
      <c r="K20" s="220">
        <f t="shared" si="22"/>
        <v>17</v>
      </c>
      <c r="L20" s="220">
        <v>31</v>
      </c>
      <c r="M20" s="220">
        <v>21</v>
      </c>
      <c r="N20" s="220">
        <v>10</v>
      </c>
      <c r="O20" s="220">
        <v>14</v>
      </c>
      <c r="P20" s="220">
        <v>7</v>
      </c>
      <c r="Q20" s="220">
        <v>7</v>
      </c>
      <c r="R20" s="219" t="s">
        <v>40</v>
      </c>
      <c r="S20" s="31">
        <v>8</v>
      </c>
      <c r="T20" s="220">
        <v>0</v>
      </c>
      <c r="U20" s="220">
        <v>0</v>
      </c>
      <c r="V20" s="220">
        <v>0</v>
      </c>
      <c r="W20" s="220">
        <f t="shared" si="23"/>
        <v>471</v>
      </c>
      <c r="X20" s="220">
        <f t="shared" si="24"/>
        <v>270</v>
      </c>
      <c r="Y20" s="220">
        <f t="shared" si="25"/>
        <v>201</v>
      </c>
      <c r="Z20" s="220">
        <v>238</v>
      </c>
      <c r="AA20" s="220">
        <v>131</v>
      </c>
      <c r="AB20" s="220">
        <v>107</v>
      </c>
      <c r="AC20" s="220">
        <v>167</v>
      </c>
      <c r="AD20" s="220">
        <v>106</v>
      </c>
      <c r="AE20" s="220">
        <v>61</v>
      </c>
      <c r="AF20" s="220">
        <v>66</v>
      </c>
      <c r="AG20" s="220">
        <v>33</v>
      </c>
      <c r="AH20" s="220">
        <v>33</v>
      </c>
      <c r="AJ20" s="63">
        <f t="shared" si="9"/>
        <v>0</v>
      </c>
      <c r="AK20" s="63">
        <f t="shared" si="10"/>
        <v>0</v>
      </c>
      <c r="AL20" s="63">
        <f t="shared" si="11"/>
        <v>0</v>
      </c>
      <c r="AM20" s="63">
        <f t="shared" si="12"/>
        <v>0</v>
      </c>
      <c r="AN20" s="63">
        <f t="shared" si="13"/>
        <v>0</v>
      </c>
      <c r="AO20" s="63">
        <f t="shared" si="14"/>
        <v>0</v>
      </c>
      <c r="AP20" s="63">
        <f t="shared" si="15"/>
        <v>0</v>
      </c>
      <c r="AQ20" s="63">
        <f t="shared" si="16"/>
        <v>0</v>
      </c>
      <c r="AR20" s="63">
        <f t="shared" si="17"/>
        <v>0</v>
      </c>
      <c r="AS20" s="63">
        <f t="shared" si="18"/>
        <v>0</v>
      </c>
      <c r="AT20" s="63">
        <f t="shared" si="19"/>
        <v>0</v>
      </c>
    </row>
    <row r="21" spans="1:46" s="63" customFormat="1" ht="12.75">
      <c r="A21" s="221" t="s">
        <v>41</v>
      </c>
      <c r="B21" s="31">
        <v>9</v>
      </c>
      <c r="C21" s="218">
        <v>80</v>
      </c>
      <c r="D21" s="218">
        <v>56</v>
      </c>
      <c r="E21" s="218">
        <v>24</v>
      </c>
      <c r="F21" s="218">
        <v>80</v>
      </c>
      <c r="G21" s="218">
        <v>56</v>
      </c>
      <c r="H21" s="218">
        <v>24</v>
      </c>
      <c r="I21" s="220">
        <f t="shared" si="20"/>
        <v>0</v>
      </c>
      <c r="J21" s="220">
        <f t="shared" si="21"/>
        <v>0</v>
      </c>
      <c r="K21" s="220">
        <f t="shared" si="22"/>
        <v>0</v>
      </c>
      <c r="L21" s="220">
        <v>0</v>
      </c>
      <c r="M21" s="218">
        <v>0</v>
      </c>
      <c r="N21" s="218">
        <v>0</v>
      </c>
      <c r="O21" s="220">
        <v>0</v>
      </c>
      <c r="P21" s="218">
        <v>0</v>
      </c>
      <c r="Q21" s="218">
        <v>0</v>
      </c>
      <c r="R21" s="221" t="s">
        <v>41</v>
      </c>
      <c r="S21" s="31">
        <v>9</v>
      </c>
      <c r="T21" s="220">
        <v>0</v>
      </c>
      <c r="U21" s="218">
        <v>0</v>
      </c>
      <c r="V21" s="218">
        <v>0</v>
      </c>
      <c r="W21" s="220">
        <f t="shared" si="23"/>
        <v>80</v>
      </c>
      <c r="X21" s="220">
        <f t="shared" si="24"/>
        <v>56</v>
      </c>
      <c r="Y21" s="220">
        <f t="shared" si="25"/>
        <v>24</v>
      </c>
      <c r="Z21" s="220">
        <v>40</v>
      </c>
      <c r="AA21" s="218">
        <v>27</v>
      </c>
      <c r="AB21" s="218">
        <v>13</v>
      </c>
      <c r="AC21" s="220">
        <v>28</v>
      </c>
      <c r="AD21" s="218">
        <v>24</v>
      </c>
      <c r="AE21" s="218">
        <v>4</v>
      </c>
      <c r="AF21" s="220">
        <v>12</v>
      </c>
      <c r="AG21" s="218">
        <v>5</v>
      </c>
      <c r="AH21" s="218">
        <v>7</v>
      </c>
      <c r="AJ21" s="63">
        <f t="shared" si="9"/>
        <v>0</v>
      </c>
      <c r="AK21" s="63">
        <f t="shared" si="10"/>
        <v>0</v>
      </c>
      <c r="AL21" s="63">
        <f t="shared" si="11"/>
        <v>0</v>
      </c>
      <c r="AM21" s="63">
        <f t="shared" si="12"/>
        <v>0</v>
      </c>
      <c r="AN21" s="63">
        <f t="shared" si="13"/>
        <v>0</v>
      </c>
      <c r="AO21" s="63">
        <f t="shared" si="14"/>
        <v>0</v>
      </c>
      <c r="AP21" s="63">
        <f t="shared" si="15"/>
        <v>0</v>
      </c>
      <c r="AQ21" s="63">
        <f t="shared" si="16"/>
        <v>0</v>
      </c>
      <c r="AR21" s="63">
        <f t="shared" si="17"/>
        <v>0</v>
      </c>
      <c r="AS21" s="63">
        <f t="shared" si="18"/>
        <v>0</v>
      </c>
      <c r="AT21" s="63">
        <f t="shared" si="19"/>
        <v>0</v>
      </c>
    </row>
    <row r="22" spans="1:46" s="63" customFormat="1" ht="12.75">
      <c r="A22" s="221" t="s">
        <v>42</v>
      </c>
      <c r="B22" s="31">
        <v>10</v>
      </c>
      <c r="C22" s="218">
        <v>53</v>
      </c>
      <c r="D22" s="218">
        <v>21</v>
      </c>
      <c r="E22" s="218">
        <v>32</v>
      </c>
      <c r="F22" s="218">
        <v>53</v>
      </c>
      <c r="G22" s="218">
        <v>21</v>
      </c>
      <c r="H22" s="218">
        <v>32</v>
      </c>
      <c r="I22" s="220">
        <f t="shared" si="20"/>
        <v>2</v>
      </c>
      <c r="J22" s="220">
        <f t="shared" si="21"/>
        <v>1</v>
      </c>
      <c r="K22" s="220">
        <f t="shared" si="22"/>
        <v>1</v>
      </c>
      <c r="L22" s="220">
        <v>1</v>
      </c>
      <c r="M22" s="218">
        <v>1</v>
      </c>
      <c r="N22" s="218">
        <v>0</v>
      </c>
      <c r="O22" s="220">
        <v>1</v>
      </c>
      <c r="P22" s="218">
        <v>0</v>
      </c>
      <c r="Q22" s="218">
        <v>1</v>
      </c>
      <c r="R22" s="221" t="s">
        <v>42</v>
      </c>
      <c r="S22" s="31">
        <v>10</v>
      </c>
      <c r="T22" s="220">
        <v>0</v>
      </c>
      <c r="U22" s="218">
        <v>0</v>
      </c>
      <c r="V22" s="218">
        <v>0</v>
      </c>
      <c r="W22" s="220">
        <f t="shared" si="23"/>
        <v>51</v>
      </c>
      <c r="X22" s="220">
        <f t="shared" si="24"/>
        <v>20</v>
      </c>
      <c r="Y22" s="220">
        <f t="shared" si="25"/>
        <v>31</v>
      </c>
      <c r="Z22" s="220">
        <v>33</v>
      </c>
      <c r="AA22" s="218">
        <v>11</v>
      </c>
      <c r="AB22" s="218">
        <v>22</v>
      </c>
      <c r="AC22" s="220">
        <v>15</v>
      </c>
      <c r="AD22" s="218">
        <v>7</v>
      </c>
      <c r="AE22" s="218">
        <v>8</v>
      </c>
      <c r="AF22" s="220">
        <v>3</v>
      </c>
      <c r="AG22" s="218">
        <v>2</v>
      </c>
      <c r="AH22" s="218">
        <v>1</v>
      </c>
      <c r="AJ22" s="63">
        <f t="shared" si="9"/>
        <v>0</v>
      </c>
      <c r="AK22" s="63">
        <f t="shared" si="10"/>
        <v>0</v>
      </c>
      <c r="AL22" s="63">
        <f t="shared" si="11"/>
        <v>0</v>
      </c>
      <c r="AM22" s="63">
        <f t="shared" si="12"/>
        <v>0</v>
      </c>
      <c r="AN22" s="63">
        <f t="shared" si="13"/>
        <v>0</v>
      </c>
      <c r="AO22" s="63">
        <f t="shared" si="14"/>
        <v>0</v>
      </c>
      <c r="AP22" s="63">
        <f t="shared" si="15"/>
        <v>0</v>
      </c>
      <c r="AQ22" s="63">
        <f t="shared" si="16"/>
        <v>0</v>
      </c>
      <c r="AR22" s="63">
        <f t="shared" si="17"/>
        <v>0</v>
      </c>
      <c r="AS22" s="63">
        <f t="shared" si="18"/>
        <v>0</v>
      </c>
      <c r="AT22" s="63">
        <f t="shared" si="19"/>
        <v>0</v>
      </c>
    </row>
    <row r="23" spans="1:46" s="63" customFormat="1" ht="12.75">
      <c r="A23" s="221" t="s">
        <v>43</v>
      </c>
      <c r="B23" s="31">
        <v>11</v>
      </c>
      <c r="C23" s="218">
        <v>59</v>
      </c>
      <c r="D23" s="218">
        <v>44</v>
      </c>
      <c r="E23" s="218">
        <v>15</v>
      </c>
      <c r="F23" s="218">
        <v>59</v>
      </c>
      <c r="G23" s="218">
        <v>44</v>
      </c>
      <c r="H23" s="218">
        <v>15</v>
      </c>
      <c r="I23" s="220">
        <f t="shared" si="20"/>
        <v>30</v>
      </c>
      <c r="J23" s="220">
        <f t="shared" si="21"/>
        <v>20</v>
      </c>
      <c r="K23" s="220">
        <f t="shared" si="22"/>
        <v>10</v>
      </c>
      <c r="L23" s="220">
        <v>30</v>
      </c>
      <c r="M23" s="218">
        <v>20</v>
      </c>
      <c r="N23" s="218">
        <v>10</v>
      </c>
      <c r="O23" s="220">
        <v>0</v>
      </c>
      <c r="P23" s="218">
        <v>0</v>
      </c>
      <c r="Q23" s="218">
        <v>0</v>
      </c>
      <c r="R23" s="221" t="s">
        <v>43</v>
      </c>
      <c r="S23" s="31">
        <v>11</v>
      </c>
      <c r="T23" s="220">
        <v>0</v>
      </c>
      <c r="U23" s="218">
        <v>0</v>
      </c>
      <c r="V23" s="218">
        <v>0</v>
      </c>
      <c r="W23" s="220">
        <f t="shared" si="23"/>
        <v>29</v>
      </c>
      <c r="X23" s="220">
        <f t="shared" si="24"/>
        <v>24</v>
      </c>
      <c r="Y23" s="220">
        <f t="shared" si="25"/>
        <v>5</v>
      </c>
      <c r="Z23" s="220">
        <v>0</v>
      </c>
      <c r="AA23" s="218">
        <v>0</v>
      </c>
      <c r="AB23" s="218">
        <v>0</v>
      </c>
      <c r="AC23" s="220">
        <v>26</v>
      </c>
      <c r="AD23" s="218">
        <v>23</v>
      </c>
      <c r="AE23" s="218">
        <v>3</v>
      </c>
      <c r="AF23" s="220">
        <v>3</v>
      </c>
      <c r="AG23" s="218">
        <v>1</v>
      </c>
      <c r="AH23" s="218">
        <v>2</v>
      </c>
      <c r="AJ23" s="63">
        <f t="shared" si="9"/>
        <v>0</v>
      </c>
      <c r="AK23" s="63">
        <f t="shared" si="10"/>
        <v>0</v>
      </c>
      <c r="AL23" s="63">
        <f t="shared" si="11"/>
        <v>0</v>
      </c>
      <c r="AM23" s="63">
        <f t="shared" si="12"/>
        <v>0</v>
      </c>
      <c r="AN23" s="63">
        <f t="shared" si="13"/>
        <v>0</v>
      </c>
      <c r="AO23" s="63">
        <f t="shared" si="14"/>
        <v>0</v>
      </c>
      <c r="AP23" s="63">
        <f t="shared" si="15"/>
        <v>0</v>
      </c>
      <c r="AQ23" s="63">
        <f t="shared" si="16"/>
        <v>0</v>
      </c>
      <c r="AR23" s="63">
        <f t="shared" si="17"/>
        <v>0</v>
      </c>
      <c r="AS23" s="63">
        <f t="shared" si="18"/>
        <v>0</v>
      </c>
      <c r="AT23" s="63">
        <f t="shared" si="19"/>
        <v>0</v>
      </c>
    </row>
    <row r="24" spans="1:46" s="63" customFormat="1" ht="12.75">
      <c r="A24" s="221" t="s">
        <v>44</v>
      </c>
      <c r="B24" s="31">
        <v>12</v>
      </c>
      <c r="C24" s="218">
        <v>116</v>
      </c>
      <c r="D24" s="218">
        <v>82</v>
      </c>
      <c r="E24" s="218">
        <v>34</v>
      </c>
      <c r="F24" s="218">
        <v>116</v>
      </c>
      <c r="G24" s="218">
        <v>82</v>
      </c>
      <c r="H24" s="218">
        <v>34</v>
      </c>
      <c r="I24" s="220">
        <f t="shared" si="20"/>
        <v>1</v>
      </c>
      <c r="J24" s="220">
        <f t="shared" si="21"/>
        <v>1</v>
      </c>
      <c r="K24" s="220">
        <f t="shared" si="22"/>
        <v>0</v>
      </c>
      <c r="L24" s="220">
        <v>0</v>
      </c>
      <c r="M24" s="218">
        <v>0</v>
      </c>
      <c r="N24" s="218">
        <v>0</v>
      </c>
      <c r="O24" s="220">
        <v>1</v>
      </c>
      <c r="P24" s="218">
        <v>1</v>
      </c>
      <c r="Q24" s="218">
        <v>0</v>
      </c>
      <c r="R24" s="221" t="s">
        <v>44</v>
      </c>
      <c r="S24" s="31">
        <v>12</v>
      </c>
      <c r="T24" s="220">
        <v>0</v>
      </c>
      <c r="U24" s="218">
        <v>0</v>
      </c>
      <c r="V24" s="218">
        <v>0</v>
      </c>
      <c r="W24" s="220">
        <f t="shared" si="23"/>
        <v>115</v>
      </c>
      <c r="X24" s="220">
        <f t="shared" si="24"/>
        <v>81</v>
      </c>
      <c r="Y24" s="220">
        <f t="shared" si="25"/>
        <v>34</v>
      </c>
      <c r="Z24" s="220">
        <v>82</v>
      </c>
      <c r="AA24" s="218">
        <v>58</v>
      </c>
      <c r="AB24" s="218">
        <v>24</v>
      </c>
      <c r="AC24" s="220">
        <v>30</v>
      </c>
      <c r="AD24" s="218">
        <v>23</v>
      </c>
      <c r="AE24" s="218">
        <v>7</v>
      </c>
      <c r="AF24" s="220">
        <v>3</v>
      </c>
      <c r="AG24" s="218">
        <v>0</v>
      </c>
      <c r="AH24" s="218">
        <v>3</v>
      </c>
      <c r="AJ24" s="63">
        <f t="shared" si="9"/>
        <v>0</v>
      </c>
      <c r="AK24" s="63">
        <f t="shared" si="10"/>
        <v>0</v>
      </c>
      <c r="AL24" s="63">
        <f t="shared" si="11"/>
        <v>0</v>
      </c>
      <c r="AM24" s="63">
        <f t="shared" si="12"/>
        <v>0</v>
      </c>
      <c r="AN24" s="63">
        <f t="shared" si="13"/>
        <v>0</v>
      </c>
      <c r="AO24" s="63">
        <f t="shared" si="14"/>
        <v>0</v>
      </c>
      <c r="AP24" s="63">
        <f t="shared" si="15"/>
        <v>0</v>
      </c>
      <c r="AQ24" s="63">
        <f t="shared" si="16"/>
        <v>0</v>
      </c>
      <c r="AR24" s="63">
        <f t="shared" si="17"/>
        <v>0</v>
      </c>
      <c r="AS24" s="63">
        <f t="shared" si="18"/>
        <v>0</v>
      </c>
      <c r="AT24" s="63">
        <f t="shared" si="19"/>
        <v>0</v>
      </c>
    </row>
    <row r="25" spans="1:46" s="63" customFormat="1" ht="12.75">
      <c r="A25" s="221" t="s">
        <v>45</v>
      </c>
      <c r="B25" s="31">
        <v>13</v>
      </c>
      <c r="C25" s="218">
        <v>127</v>
      </c>
      <c r="D25" s="218">
        <v>66</v>
      </c>
      <c r="E25" s="218">
        <v>61</v>
      </c>
      <c r="F25" s="218">
        <v>127</v>
      </c>
      <c r="G25" s="218">
        <v>66</v>
      </c>
      <c r="H25" s="218">
        <v>61</v>
      </c>
      <c r="I25" s="220">
        <f t="shared" si="20"/>
        <v>7</v>
      </c>
      <c r="J25" s="220">
        <f t="shared" si="21"/>
        <v>4</v>
      </c>
      <c r="K25" s="220">
        <f t="shared" si="22"/>
        <v>3</v>
      </c>
      <c r="L25" s="220">
        <v>0</v>
      </c>
      <c r="M25" s="218">
        <v>0</v>
      </c>
      <c r="N25" s="218">
        <v>0</v>
      </c>
      <c r="O25" s="220">
        <v>7</v>
      </c>
      <c r="P25" s="218">
        <v>4</v>
      </c>
      <c r="Q25" s="218">
        <v>3</v>
      </c>
      <c r="R25" s="221" t="s">
        <v>45</v>
      </c>
      <c r="S25" s="31">
        <v>13</v>
      </c>
      <c r="T25" s="220">
        <v>0</v>
      </c>
      <c r="U25" s="218">
        <v>0</v>
      </c>
      <c r="V25" s="218">
        <v>0</v>
      </c>
      <c r="W25" s="220">
        <f t="shared" si="23"/>
        <v>120</v>
      </c>
      <c r="X25" s="220">
        <f t="shared" si="24"/>
        <v>62</v>
      </c>
      <c r="Y25" s="220">
        <f t="shared" si="25"/>
        <v>58</v>
      </c>
      <c r="Z25" s="220">
        <v>44</v>
      </c>
      <c r="AA25" s="218">
        <v>20</v>
      </c>
      <c r="AB25" s="218">
        <v>24</v>
      </c>
      <c r="AC25" s="220">
        <v>45</v>
      </c>
      <c r="AD25" s="218">
        <v>23</v>
      </c>
      <c r="AE25" s="218">
        <v>22</v>
      </c>
      <c r="AF25" s="220">
        <v>31</v>
      </c>
      <c r="AG25" s="218">
        <v>19</v>
      </c>
      <c r="AH25" s="218">
        <v>12</v>
      </c>
      <c r="AJ25" s="63">
        <f t="shared" si="9"/>
        <v>0</v>
      </c>
      <c r="AK25" s="63">
        <f t="shared" si="10"/>
        <v>0</v>
      </c>
      <c r="AL25" s="63">
        <f t="shared" si="11"/>
        <v>0</v>
      </c>
      <c r="AM25" s="63">
        <f t="shared" si="12"/>
        <v>0</v>
      </c>
      <c r="AN25" s="63">
        <f t="shared" si="13"/>
        <v>0</v>
      </c>
      <c r="AO25" s="63">
        <f t="shared" si="14"/>
        <v>0</v>
      </c>
      <c r="AP25" s="63">
        <f t="shared" si="15"/>
        <v>0</v>
      </c>
      <c r="AQ25" s="63">
        <f t="shared" si="16"/>
        <v>0</v>
      </c>
      <c r="AR25" s="63">
        <f t="shared" si="17"/>
        <v>0</v>
      </c>
      <c r="AS25" s="63">
        <f t="shared" si="18"/>
        <v>0</v>
      </c>
      <c r="AT25" s="63">
        <f t="shared" si="19"/>
        <v>0</v>
      </c>
    </row>
    <row r="26" spans="1:46" s="63" customFormat="1" ht="12.75">
      <c r="A26" s="221" t="s">
        <v>46</v>
      </c>
      <c r="B26" s="31">
        <v>14</v>
      </c>
      <c r="C26" s="218">
        <v>81</v>
      </c>
      <c r="D26" s="218">
        <v>29</v>
      </c>
      <c r="E26" s="218">
        <v>52</v>
      </c>
      <c r="F26" s="218">
        <v>81</v>
      </c>
      <c r="G26" s="218">
        <v>29</v>
      </c>
      <c r="H26" s="218">
        <v>52</v>
      </c>
      <c r="I26" s="220">
        <f t="shared" si="20"/>
        <v>5</v>
      </c>
      <c r="J26" s="220">
        <f t="shared" si="21"/>
        <v>2</v>
      </c>
      <c r="K26" s="220">
        <f t="shared" si="22"/>
        <v>3</v>
      </c>
      <c r="L26" s="220">
        <v>0</v>
      </c>
      <c r="M26" s="218">
        <v>0</v>
      </c>
      <c r="N26" s="218">
        <v>0</v>
      </c>
      <c r="O26" s="220">
        <v>5</v>
      </c>
      <c r="P26" s="218">
        <v>2</v>
      </c>
      <c r="Q26" s="218">
        <v>3</v>
      </c>
      <c r="R26" s="221" t="s">
        <v>46</v>
      </c>
      <c r="S26" s="31">
        <v>14</v>
      </c>
      <c r="T26" s="220">
        <v>0</v>
      </c>
      <c r="U26" s="218">
        <v>0</v>
      </c>
      <c r="V26" s="218">
        <v>0</v>
      </c>
      <c r="W26" s="220">
        <f t="shared" si="23"/>
        <v>76</v>
      </c>
      <c r="X26" s="220">
        <f t="shared" si="24"/>
        <v>27</v>
      </c>
      <c r="Y26" s="220">
        <f t="shared" si="25"/>
        <v>49</v>
      </c>
      <c r="Z26" s="220">
        <v>39</v>
      </c>
      <c r="AA26" s="218">
        <v>15</v>
      </c>
      <c r="AB26" s="218">
        <v>24</v>
      </c>
      <c r="AC26" s="220">
        <v>23</v>
      </c>
      <c r="AD26" s="218">
        <v>6</v>
      </c>
      <c r="AE26" s="218">
        <v>17</v>
      </c>
      <c r="AF26" s="220">
        <v>14</v>
      </c>
      <c r="AG26" s="218">
        <v>6</v>
      </c>
      <c r="AH26" s="218">
        <v>8</v>
      </c>
      <c r="AJ26" s="63">
        <f t="shared" si="9"/>
        <v>0</v>
      </c>
      <c r="AK26" s="63">
        <f t="shared" si="10"/>
        <v>0</v>
      </c>
      <c r="AL26" s="63">
        <f t="shared" si="11"/>
        <v>0</v>
      </c>
      <c r="AM26" s="63">
        <f t="shared" si="12"/>
        <v>0</v>
      </c>
      <c r="AN26" s="63">
        <f t="shared" si="13"/>
        <v>0</v>
      </c>
      <c r="AO26" s="63">
        <f t="shared" si="14"/>
        <v>0</v>
      </c>
      <c r="AP26" s="63">
        <f t="shared" si="15"/>
        <v>0</v>
      </c>
      <c r="AQ26" s="63">
        <f t="shared" si="16"/>
        <v>0</v>
      </c>
      <c r="AR26" s="63">
        <f t="shared" si="17"/>
        <v>0</v>
      </c>
      <c r="AS26" s="63">
        <f t="shared" si="18"/>
        <v>0</v>
      </c>
      <c r="AT26" s="63">
        <f t="shared" si="19"/>
        <v>0</v>
      </c>
    </row>
    <row r="27" spans="1:46" s="63" customFormat="1" ht="12.75">
      <c r="A27" s="219" t="s">
        <v>47</v>
      </c>
      <c r="B27" s="31">
        <v>15</v>
      </c>
      <c r="C27" s="220">
        <v>1960</v>
      </c>
      <c r="D27" s="220">
        <v>1424</v>
      </c>
      <c r="E27" s="220">
        <v>536</v>
      </c>
      <c r="F27" s="358">
        <v>1899</v>
      </c>
      <c r="G27" s="358">
        <v>1379</v>
      </c>
      <c r="H27" s="358">
        <v>520</v>
      </c>
      <c r="I27" s="220">
        <f t="shared" si="20"/>
        <v>128</v>
      </c>
      <c r="J27" s="220">
        <f t="shared" si="21"/>
        <v>93</v>
      </c>
      <c r="K27" s="220">
        <f t="shared" si="22"/>
        <v>35</v>
      </c>
      <c r="L27" s="220">
        <v>23</v>
      </c>
      <c r="M27" s="220">
        <v>12</v>
      </c>
      <c r="N27" s="220">
        <v>11</v>
      </c>
      <c r="O27" s="220">
        <v>98</v>
      </c>
      <c r="P27" s="220">
        <v>76</v>
      </c>
      <c r="Q27" s="220">
        <v>22</v>
      </c>
      <c r="R27" s="219" t="s">
        <v>47</v>
      </c>
      <c r="S27" s="31">
        <v>15</v>
      </c>
      <c r="T27" s="220">
        <v>7</v>
      </c>
      <c r="U27" s="220">
        <v>5</v>
      </c>
      <c r="V27" s="220">
        <v>2</v>
      </c>
      <c r="W27" s="220">
        <f t="shared" si="23"/>
        <v>1771</v>
      </c>
      <c r="X27" s="220">
        <f t="shared" si="24"/>
        <v>1286</v>
      </c>
      <c r="Y27" s="220">
        <f t="shared" si="25"/>
        <v>485</v>
      </c>
      <c r="Z27" s="220">
        <v>889</v>
      </c>
      <c r="AA27" s="220">
        <v>653</v>
      </c>
      <c r="AB27" s="220">
        <v>236</v>
      </c>
      <c r="AC27" s="220">
        <v>574</v>
      </c>
      <c r="AD27" s="220">
        <v>396</v>
      </c>
      <c r="AE27" s="220">
        <v>178</v>
      </c>
      <c r="AF27" s="220">
        <v>308</v>
      </c>
      <c r="AG27" s="220">
        <v>237</v>
      </c>
      <c r="AH27" s="220">
        <v>71</v>
      </c>
      <c r="AJ27" s="63">
        <f t="shared" si="9"/>
        <v>0</v>
      </c>
      <c r="AK27" s="63">
        <f t="shared" si="10"/>
        <v>0</v>
      </c>
      <c r="AL27" s="63">
        <f t="shared" si="11"/>
        <v>0</v>
      </c>
      <c r="AM27" s="63">
        <f t="shared" si="12"/>
        <v>0</v>
      </c>
      <c r="AN27" s="63">
        <f t="shared" si="13"/>
        <v>0</v>
      </c>
      <c r="AO27" s="63">
        <f t="shared" si="14"/>
        <v>0</v>
      </c>
      <c r="AP27" s="63">
        <f t="shared" si="15"/>
        <v>0</v>
      </c>
      <c r="AQ27" s="63">
        <f t="shared" si="16"/>
        <v>0</v>
      </c>
      <c r="AR27" s="63">
        <f t="shared" si="17"/>
        <v>0</v>
      </c>
      <c r="AS27" s="63">
        <f t="shared" si="18"/>
        <v>0</v>
      </c>
      <c r="AT27" s="63">
        <f t="shared" si="19"/>
        <v>0</v>
      </c>
    </row>
    <row r="28" spans="1:46" s="63" customFormat="1" ht="12.75">
      <c r="A28" s="221" t="s">
        <v>48</v>
      </c>
      <c r="B28" s="31">
        <v>16</v>
      </c>
      <c r="C28" s="218">
        <v>156</v>
      </c>
      <c r="D28" s="218">
        <v>123</v>
      </c>
      <c r="E28" s="218">
        <v>33</v>
      </c>
      <c r="F28" s="218">
        <v>156</v>
      </c>
      <c r="G28" s="218">
        <v>123</v>
      </c>
      <c r="H28" s="218">
        <v>33</v>
      </c>
      <c r="I28" s="220">
        <f t="shared" si="20"/>
        <v>21</v>
      </c>
      <c r="J28" s="220">
        <f t="shared" si="21"/>
        <v>13</v>
      </c>
      <c r="K28" s="220">
        <f t="shared" si="22"/>
        <v>8</v>
      </c>
      <c r="L28" s="220">
        <v>7</v>
      </c>
      <c r="M28" s="218">
        <v>5</v>
      </c>
      <c r="N28" s="218">
        <v>2</v>
      </c>
      <c r="O28" s="220">
        <v>13</v>
      </c>
      <c r="P28" s="218">
        <v>8</v>
      </c>
      <c r="Q28" s="218">
        <v>5</v>
      </c>
      <c r="R28" s="221" t="s">
        <v>48</v>
      </c>
      <c r="S28" s="31">
        <v>16</v>
      </c>
      <c r="T28" s="220">
        <v>1</v>
      </c>
      <c r="U28" s="218">
        <v>0</v>
      </c>
      <c r="V28" s="218">
        <v>1</v>
      </c>
      <c r="W28" s="220">
        <f t="shared" si="23"/>
        <v>135</v>
      </c>
      <c r="X28" s="220">
        <f t="shared" si="24"/>
        <v>110</v>
      </c>
      <c r="Y28" s="220">
        <f t="shared" si="25"/>
        <v>25</v>
      </c>
      <c r="Z28" s="220">
        <v>65</v>
      </c>
      <c r="AA28" s="218">
        <v>55</v>
      </c>
      <c r="AB28" s="218">
        <v>10</v>
      </c>
      <c r="AC28" s="220">
        <v>43</v>
      </c>
      <c r="AD28" s="218">
        <v>30</v>
      </c>
      <c r="AE28" s="218">
        <v>13</v>
      </c>
      <c r="AF28" s="220">
        <v>27</v>
      </c>
      <c r="AG28" s="218">
        <v>25</v>
      </c>
      <c r="AH28" s="218">
        <v>2</v>
      </c>
      <c r="AJ28" s="63">
        <f t="shared" si="9"/>
        <v>0</v>
      </c>
      <c r="AK28" s="63">
        <f t="shared" si="10"/>
        <v>0</v>
      </c>
      <c r="AL28" s="63">
        <f t="shared" si="11"/>
        <v>0</v>
      </c>
      <c r="AM28" s="63">
        <f t="shared" si="12"/>
        <v>0</v>
      </c>
      <c r="AN28" s="63">
        <f t="shared" si="13"/>
        <v>0</v>
      </c>
      <c r="AO28" s="63">
        <f t="shared" si="14"/>
        <v>0</v>
      </c>
      <c r="AP28" s="63">
        <f t="shared" si="15"/>
        <v>0</v>
      </c>
      <c r="AQ28" s="63">
        <f t="shared" si="16"/>
        <v>0</v>
      </c>
      <c r="AR28" s="63">
        <f t="shared" si="17"/>
        <v>0</v>
      </c>
      <c r="AS28" s="63">
        <f t="shared" si="18"/>
        <v>0</v>
      </c>
      <c r="AT28" s="63">
        <f t="shared" si="19"/>
        <v>0</v>
      </c>
    </row>
    <row r="29" spans="1:46" s="63" customFormat="1" ht="12.75">
      <c r="A29" s="221" t="s">
        <v>49</v>
      </c>
      <c r="B29" s="31">
        <v>17</v>
      </c>
      <c r="C29" s="218">
        <v>609</v>
      </c>
      <c r="D29" s="218">
        <v>431</v>
      </c>
      <c r="E29" s="218">
        <v>178</v>
      </c>
      <c r="F29" s="218">
        <v>609</v>
      </c>
      <c r="G29" s="218">
        <v>431</v>
      </c>
      <c r="H29" s="218">
        <v>178</v>
      </c>
      <c r="I29" s="220">
        <f t="shared" si="20"/>
        <v>82</v>
      </c>
      <c r="J29" s="220">
        <f t="shared" si="21"/>
        <v>61</v>
      </c>
      <c r="K29" s="220">
        <f t="shared" si="22"/>
        <v>21</v>
      </c>
      <c r="L29" s="220">
        <v>16</v>
      </c>
      <c r="M29" s="218">
        <v>7</v>
      </c>
      <c r="N29" s="218">
        <v>9</v>
      </c>
      <c r="O29" s="220">
        <v>60</v>
      </c>
      <c r="P29" s="218">
        <v>49</v>
      </c>
      <c r="Q29" s="218">
        <v>11</v>
      </c>
      <c r="R29" s="221" t="s">
        <v>49</v>
      </c>
      <c r="S29" s="31">
        <v>17</v>
      </c>
      <c r="T29" s="220">
        <v>6</v>
      </c>
      <c r="U29" s="218">
        <v>5</v>
      </c>
      <c r="V29" s="218">
        <v>1</v>
      </c>
      <c r="W29" s="220">
        <f t="shared" si="23"/>
        <v>527</v>
      </c>
      <c r="X29" s="220">
        <f t="shared" si="24"/>
        <v>370</v>
      </c>
      <c r="Y29" s="220">
        <f t="shared" si="25"/>
        <v>157</v>
      </c>
      <c r="Z29" s="220">
        <v>249</v>
      </c>
      <c r="AA29" s="218">
        <v>174</v>
      </c>
      <c r="AB29" s="218">
        <v>75</v>
      </c>
      <c r="AC29" s="220">
        <v>190</v>
      </c>
      <c r="AD29" s="218">
        <v>129</v>
      </c>
      <c r="AE29" s="218">
        <v>61</v>
      </c>
      <c r="AF29" s="220">
        <v>88</v>
      </c>
      <c r="AG29" s="218">
        <v>67</v>
      </c>
      <c r="AH29" s="218">
        <v>21</v>
      </c>
      <c r="AJ29" s="63">
        <f t="shared" si="9"/>
        <v>0</v>
      </c>
      <c r="AK29" s="63">
        <f t="shared" si="10"/>
        <v>0</v>
      </c>
      <c r="AL29" s="63">
        <f t="shared" si="11"/>
        <v>0</v>
      </c>
      <c r="AM29" s="63">
        <f t="shared" si="12"/>
        <v>0</v>
      </c>
      <c r="AN29" s="63">
        <f t="shared" si="13"/>
        <v>0</v>
      </c>
      <c r="AO29" s="63">
        <f t="shared" si="14"/>
        <v>0</v>
      </c>
      <c r="AP29" s="63">
        <f t="shared" si="15"/>
        <v>0</v>
      </c>
      <c r="AQ29" s="63">
        <f t="shared" si="16"/>
        <v>0</v>
      </c>
      <c r="AR29" s="63">
        <f t="shared" si="17"/>
        <v>0</v>
      </c>
      <c r="AS29" s="63">
        <f t="shared" si="18"/>
        <v>0</v>
      </c>
      <c r="AT29" s="63">
        <f t="shared" si="19"/>
        <v>0</v>
      </c>
    </row>
    <row r="30" spans="1:46" s="63" customFormat="1" ht="12.75">
      <c r="A30" s="221" t="s">
        <v>50</v>
      </c>
      <c r="B30" s="31">
        <v>18</v>
      </c>
      <c r="C30" s="218">
        <v>83</v>
      </c>
      <c r="D30" s="218">
        <v>45</v>
      </c>
      <c r="E30" s="218">
        <v>38</v>
      </c>
      <c r="F30" s="218">
        <v>68</v>
      </c>
      <c r="G30" s="218">
        <v>37</v>
      </c>
      <c r="H30" s="218">
        <v>31</v>
      </c>
      <c r="I30" s="220">
        <f t="shared" si="20"/>
        <v>0</v>
      </c>
      <c r="J30" s="220">
        <f t="shared" si="21"/>
        <v>0</v>
      </c>
      <c r="K30" s="220">
        <f t="shared" si="22"/>
        <v>0</v>
      </c>
      <c r="L30" s="220">
        <v>0</v>
      </c>
      <c r="M30" s="218">
        <v>0</v>
      </c>
      <c r="N30" s="218">
        <v>0</v>
      </c>
      <c r="O30" s="220">
        <v>0</v>
      </c>
      <c r="P30" s="218">
        <v>0</v>
      </c>
      <c r="Q30" s="218">
        <v>0</v>
      </c>
      <c r="R30" s="221" t="s">
        <v>50</v>
      </c>
      <c r="S30" s="31">
        <v>18</v>
      </c>
      <c r="T30" s="220">
        <v>0</v>
      </c>
      <c r="U30" s="218">
        <v>0</v>
      </c>
      <c r="V30" s="218">
        <v>0</v>
      </c>
      <c r="W30" s="220">
        <f t="shared" si="23"/>
        <v>68</v>
      </c>
      <c r="X30" s="220">
        <f t="shared" si="24"/>
        <v>37</v>
      </c>
      <c r="Y30" s="220">
        <f t="shared" si="25"/>
        <v>31</v>
      </c>
      <c r="Z30" s="220">
        <v>41</v>
      </c>
      <c r="AA30" s="218">
        <v>28</v>
      </c>
      <c r="AB30" s="218">
        <v>13</v>
      </c>
      <c r="AC30" s="220">
        <v>24</v>
      </c>
      <c r="AD30" s="218">
        <v>9</v>
      </c>
      <c r="AE30" s="218">
        <v>15</v>
      </c>
      <c r="AF30" s="220">
        <v>3</v>
      </c>
      <c r="AG30" s="218">
        <v>0</v>
      </c>
      <c r="AH30" s="218">
        <v>3</v>
      </c>
      <c r="AJ30" s="63">
        <f t="shared" si="9"/>
        <v>0</v>
      </c>
      <c r="AK30" s="63">
        <f t="shared" si="10"/>
        <v>0</v>
      </c>
      <c r="AL30" s="63">
        <f t="shared" si="11"/>
        <v>0</v>
      </c>
      <c r="AM30" s="63">
        <f t="shared" si="12"/>
        <v>0</v>
      </c>
      <c r="AN30" s="63">
        <f t="shared" si="13"/>
        <v>0</v>
      </c>
      <c r="AO30" s="63">
        <f t="shared" si="14"/>
        <v>0</v>
      </c>
      <c r="AP30" s="63">
        <f t="shared" si="15"/>
        <v>0</v>
      </c>
      <c r="AQ30" s="63">
        <f t="shared" si="16"/>
        <v>0</v>
      </c>
      <c r="AR30" s="63">
        <f t="shared" si="17"/>
        <v>0</v>
      </c>
      <c r="AS30" s="63">
        <f t="shared" si="18"/>
        <v>0</v>
      </c>
      <c r="AT30" s="63">
        <f t="shared" si="19"/>
        <v>0</v>
      </c>
    </row>
    <row r="31" spans="1:46" s="63" customFormat="1" ht="12.75">
      <c r="A31" s="221" t="s">
        <v>51</v>
      </c>
      <c r="B31" s="31">
        <v>19</v>
      </c>
      <c r="C31" s="218">
        <v>97</v>
      </c>
      <c r="D31" s="218">
        <v>61</v>
      </c>
      <c r="E31" s="218">
        <v>36</v>
      </c>
      <c r="F31" s="218">
        <v>97</v>
      </c>
      <c r="G31" s="218">
        <v>61</v>
      </c>
      <c r="H31" s="218">
        <v>36</v>
      </c>
      <c r="I31" s="220">
        <f t="shared" si="20"/>
        <v>1</v>
      </c>
      <c r="J31" s="220">
        <f t="shared" si="21"/>
        <v>1</v>
      </c>
      <c r="K31" s="220">
        <f t="shared" si="22"/>
        <v>0</v>
      </c>
      <c r="L31" s="220">
        <v>0</v>
      </c>
      <c r="M31" s="218">
        <v>0</v>
      </c>
      <c r="N31" s="218">
        <v>0</v>
      </c>
      <c r="O31" s="220">
        <v>1</v>
      </c>
      <c r="P31" s="218">
        <v>1</v>
      </c>
      <c r="Q31" s="218">
        <v>0</v>
      </c>
      <c r="R31" s="221" t="s">
        <v>51</v>
      </c>
      <c r="S31" s="31">
        <v>19</v>
      </c>
      <c r="T31" s="220">
        <v>0</v>
      </c>
      <c r="U31" s="218">
        <v>0</v>
      </c>
      <c r="V31" s="218">
        <v>0</v>
      </c>
      <c r="W31" s="220">
        <f t="shared" si="23"/>
        <v>96</v>
      </c>
      <c r="X31" s="220">
        <f t="shared" si="24"/>
        <v>60</v>
      </c>
      <c r="Y31" s="220">
        <f t="shared" si="25"/>
        <v>36</v>
      </c>
      <c r="Z31" s="220">
        <v>55</v>
      </c>
      <c r="AA31" s="218">
        <v>37</v>
      </c>
      <c r="AB31" s="218">
        <v>18</v>
      </c>
      <c r="AC31" s="220">
        <v>25</v>
      </c>
      <c r="AD31" s="218">
        <v>13</v>
      </c>
      <c r="AE31" s="218">
        <v>12</v>
      </c>
      <c r="AF31" s="220">
        <v>16</v>
      </c>
      <c r="AG31" s="218">
        <v>10</v>
      </c>
      <c r="AH31" s="218">
        <v>6</v>
      </c>
      <c r="AJ31" s="63">
        <f t="shared" si="9"/>
        <v>0</v>
      </c>
      <c r="AK31" s="63">
        <f t="shared" si="10"/>
        <v>0</v>
      </c>
      <c r="AL31" s="63">
        <f t="shared" si="11"/>
        <v>0</v>
      </c>
      <c r="AM31" s="63">
        <f t="shared" si="12"/>
        <v>0</v>
      </c>
      <c r="AN31" s="63">
        <f t="shared" si="13"/>
        <v>0</v>
      </c>
      <c r="AO31" s="63">
        <f t="shared" si="14"/>
        <v>0</v>
      </c>
      <c r="AP31" s="63">
        <f t="shared" si="15"/>
        <v>0</v>
      </c>
      <c r="AQ31" s="63">
        <f t="shared" si="16"/>
        <v>0</v>
      </c>
      <c r="AR31" s="63">
        <f t="shared" si="17"/>
        <v>0</v>
      </c>
      <c r="AS31" s="63">
        <f t="shared" si="18"/>
        <v>0</v>
      </c>
      <c r="AT31" s="63">
        <f t="shared" si="19"/>
        <v>0</v>
      </c>
    </row>
    <row r="32" spans="1:46" s="63" customFormat="1" ht="12.75">
      <c r="A32" s="221" t="s">
        <v>52</v>
      </c>
      <c r="B32" s="31">
        <v>20</v>
      </c>
      <c r="C32" s="218">
        <v>159</v>
      </c>
      <c r="D32" s="218">
        <v>114</v>
      </c>
      <c r="E32" s="218">
        <v>45</v>
      </c>
      <c r="F32" s="218">
        <v>121</v>
      </c>
      <c r="G32" s="218">
        <v>85</v>
      </c>
      <c r="H32" s="218">
        <v>36</v>
      </c>
      <c r="I32" s="220">
        <f t="shared" si="20"/>
        <v>1</v>
      </c>
      <c r="J32" s="220">
        <f t="shared" si="21"/>
        <v>0</v>
      </c>
      <c r="K32" s="220">
        <f t="shared" si="22"/>
        <v>1</v>
      </c>
      <c r="L32" s="220">
        <v>0</v>
      </c>
      <c r="M32" s="218">
        <v>0</v>
      </c>
      <c r="N32" s="218">
        <v>0</v>
      </c>
      <c r="O32" s="220">
        <v>1</v>
      </c>
      <c r="P32" s="218">
        <v>0</v>
      </c>
      <c r="Q32" s="218">
        <v>1</v>
      </c>
      <c r="R32" s="221" t="s">
        <v>52</v>
      </c>
      <c r="S32" s="31">
        <v>20</v>
      </c>
      <c r="T32" s="220">
        <v>0</v>
      </c>
      <c r="U32" s="218">
        <v>0</v>
      </c>
      <c r="V32" s="218">
        <v>0</v>
      </c>
      <c r="W32" s="220">
        <f t="shared" si="23"/>
        <v>120</v>
      </c>
      <c r="X32" s="220">
        <f t="shared" si="24"/>
        <v>85</v>
      </c>
      <c r="Y32" s="220">
        <f t="shared" si="25"/>
        <v>35</v>
      </c>
      <c r="Z32" s="220">
        <v>92</v>
      </c>
      <c r="AA32" s="218">
        <v>70</v>
      </c>
      <c r="AB32" s="218">
        <v>22</v>
      </c>
      <c r="AC32" s="220">
        <v>28</v>
      </c>
      <c r="AD32" s="218">
        <v>15</v>
      </c>
      <c r="AE32" s="218">
        <v>13</v>
      </c>
      <c r="AF32" s="220">
        <v>0</v>
      </c>
      <c r="AG32" s="218">
        <v>0</v>
      </c>
      <c r="AH32" s="218">
        <v>0</v>
      </c>
      <c r="AJ32" s="63">
        <f t="shared" si="9"/>
        <v>0</v>
      </c>
      <c r="AK32" s="63">
        <f t="shared" si="10"/>
        <v>0</v>
      </c>
      <c r="AL32" s="63">
        <f t="shared" si="11"/>
        <v>0</v>
      </c>
      <c r="AM32" s="63">
        <f t="shared" si="12"/>
        <v>0</v>
      </c>
      <c r="AN32" s="63">
        <f t="shared" si="13"/>
        <v>0</v>
      </c>
      <c r="AO32" s="63">
        <f t="shared" si="14"/>
        <v>0</v>
      </c>
      <c r="AP32" s="63">
        <f t="shared" si="15"/>
        <v>0</v>
      </c>
      <c r="AQ32" s="63">
        <f t="shared" si="16"/>
        <v>0</v>
      </c>
      <c r="AR32" s="63">
        <f t="shared" si="17"/>
        <v>0</v>
      </c>
      <c r="AS32" s="63">
        <f t="shared" si="18"/>
        <v>0</v>
      </c>
      <c r="AT32" s="63">
        <f t="shared" si="19"/>
        <v>0</v>
      </c>
    </row>
    <row r="33" spans="1:46" s="63" customFormat="1" ht="12.75">
      <c r="A33" s="221" t="s">
        <v>53</v>
      </c>
      <c r="B33" s="31">
        <v>21</v>
      </c>
      <c r="C33" s="218">
        <v>179</v>
      </c>
      <c r="D33" s="218">
        <v>119</v>
      </c>
      <c r="E33" s="218">
        <v>60</v>
      </c>
      <c r="F33" s="218">
        <v>179</v>
      </c>
      <c r="G33" s="218">
        <v>119</v>
      </c>
      <c r="H33" s="218">
        <v>60</v>
      </c>
      <c r="I33" s="220">
        <f t="shared" si="20"/>
        <v>13</v>
      </c>
      <c r="J33" s="220">
        <f t="shared" si="21"/>
        <v>8</v>
      </c>
      <c r="K33" s="220">
        <f t="shared" si="22"/>
        <v>5</v>
      </c>
      <c r="L33" s="220">
        <v>0</v>
      </c>
      <c r="M33" s="218">
        <v>0</v>
      </c>
      <c r="N33" s="218">
        <v>0</v>
      </c>
      <c r="O33" s="220">
        <v>13</v>
      </c>
      <c r="P33" s="218">
        <v>8</v>
      </c>
      <c r="Q33" s="218">
        <v>5</v>
      </c>
      <c r="R33" s="221" t="s">
        <v>53</v>
      </c>
      <c r="S33" s="31">
        <v>21</v>
      </c>
      <c r="T33" s="220">
        <v>0</v>
      </c>
      <c r="U33" s="218">
        <v>0</v>
      </c>
      <c r="V33" s="218">
        <v>0</v>
      </c>
      <c r="W33" s="220">
        <f t="shared" si="23"/>
        <v>166</v>
      </c>
      <c r="X33" s="220">
        <f t="shared" si="24"/>
        <v>111</v>
      </c>
      <c r="Y33" s="220">
        <f t="shared" si="25"/>
        <v>55</v>
      </c>
      <c r="Z33" s="220">
        <v>98</v>
      </c>
      <c r="AA33" s="218">
        <v>64</v>
      </c>
      <c r="AB33" s="218">
        <v>34</v>
      </c>
      <c r="AC33" s="220">
        <v>41</v>
      </c>
      <c r="AD33" s="218">
        <v>27</v>
      </c>
      <c r="AE33" s="218">
        <v>14</v>
      </c>
      <c r="AF33" s="220">
        <v>27</v>
      </c>
      <c r="AG33" s="218">
        <v>20</v>
      </c>
      <c r="AH33" s="218">
        <v>7</v>
      </c>
      <c r="AJ33" s="63">
        <f t="shared" si="9"/>
        <v>0</v>
      </c>
      <c r="AK33" s="63">
        <f t="shared" si="10"/>
        <v>0</v>
      </c>
      <c r="AL33" s="63">
        <f t="shared" si="11"/>
        <v>0</v>
      </c>
      <c r="AM33" s="63">
        <f t="shared" si="12"/>
        <v>0</v>
      </c>
      <c r="AN33" s="63">
        <f t="shared" si="13"/>
        <v>0</v>
      </c>
      <c r="AO33" s="63">
        <f t="shared" si="14"/>
        <v>0</v>
      </c>
      <c r="AP33" s="63">
        <f t="shared" si="15"/>
        <v>0</v>
      </c>
      <c r="AQ33" s="63">
        <f t="shared" si="16"/>
        <v>0</v>
      </c>
      <c r="AR33" s="63">
        <f t="shared" si="17"/>
        <v>0</v>
      </c>
      <c r="AS33" s="63">
        <f t="shared" si="18"/>
        <v>0</v>
      </c>
      <c r="AT33" s="63">
        <f t="shared" si="19"/>
        <v>0</v>
      </c>
    </row>
    <row r="34" spans="1:46" s="63" customFormat="1" ht="12.75">
      <c r="A34" s="221" t="s">
        <v>54</v>
      </c>
      <c r="B34" s="31">
        <v>22</v>
      </c>
      <c r="C34" s="218">
        <v>677</v>
      </c>
      <c r="D34" s="218">
        <v>531</v>
      </c>
      <c r="E34" s="218">
        <v>146</v>
      </c>
      <c r="F34" s="218">
        <v>669</v>
      </c>
      <c r="G34" s="218">
        <v>523</v>
      </c>
      <c r="H34" s="218">
        <v>146</v>
      </c>
      <c r="I34" s="220">
        <f t="shared" si="20"/>
        <v>10</v>
      </c>
      <c r="J34" s="220">
        <f t="shared" si="21"/>
        <v>10</v>
      </c>
      <c r="K34" s="220">
        <f t="shared" si="22"/>
        <v>0</v>
      </c>
      <c r="L34" s="220">
        <v>0</v>
      </c>
      <c r="M34" s="218">
        <v>0</v>
      </c>
      <c r="N34" s="218">
        <v>0</v>
      </c>
      <c r="O34" s="220">
        <v>10</v>
      </c>
      <c r="P34" s="218">
        <v>10</v>
      </c>
      <c r="Q34" s="218">
        <v>0</v>
      </c>
      <c r="R34" s="221" t="s">
        <v>54</v>
      </c>
      <c r="S34" s="31">
        <v>22</v>
      </c>
      <c r="T34" s="220">
        <v>0</v>
      </c>
      <c r="U34" s="218">
        <v>0</v>
      </c>
      <c r="V34" s="218">
        <v>0</v>
      </c>
      <c r="W34" s="220">
        <f t="shared" si="23"/>
        <v>659</v>
      </c>
      <c r="X34" s="220">
        <f t="shared" si="24"/>
        <v>513</v>
      </c>
      <c r="Y34" s="220">
        <f t="shared" si="25"/>
        <v>146</v>
      </c>
      <c r="Z34" s="220">
        <v>289</v>
      </c>
      <c r="AA34" s="218">
        <v>225</v>
      </c>
      <c r="AB34" s="218">
        <v>64</v>
      </c>
      <c r="AC34" s="220">
        <v>223</v>
      </c>
      <c r="AD34" s="218">
        <v>173</v>
      </c>
      <c r="AE34" s="218">
        <v>50</v>
      </c>
      <c r="AF34" s="220">
        <v>147</v>
      </c>
      <c r="AG34" s="218">
        <v>115</v>
      </c>
      <c r="AH34" s="218">
        <v>32</v>
      </c>
      <c r="AJ34" s="63">
        <f t="shared" si="9"/>
        <v>0</v>
      </c>
      <c r="AK34" s="63">
        <f t="shared" si="10"/>
        <v>0</v>
      </c>
      <c r="AL34" s="63">
        <f t="shared" si="11"/>
        <v>0</v>
      </c>
      <c r="AM34" s="63">
        <f t="shared" si="12"/>
        <v>0</v>
      </c>
      <c r="AN34" s="63">
        <f t="shared" si="13"/>
        <v>0</v>
      </c>
      <c r="AO34" s="63">
        <f t="shared" si="14"/>
        <v>0</v>
      </c>
      <c r="AP34" s="63">
        <f t="shared" si="15"/>
        <v>0</v>
      </c>
      <c r="AQ34" s="63">
        <f t="shared" si="16"/>
        <v>0</v>
      </c>
      <c r="AR34" s="63">
        <f t="shared" si="17"/>
        <v>0</v>
      </c>
      <c r="AS34" s="63">
        <f t="shared" si="18"/>
        <v>0</v>
      </c>
      <c r="AT34" s="63">
        <f t="shared" si="19"/>
        <v>0</v>
      </c>
    </row>
    <row r="35" spans="1:46" s="63" customFormat="1" ht="12.75">
      <c r="A35" s="219" t="s">
        <v>55</v>
      </c>
      <c r="B35" s="31">
        <v>23</v>
      </c>
      <c r="C35" s="220">
        <v>498</v>
      </c>
      <c r="D35" s="220">
        <v>359</v>
      </c>
      <c r="E35" s="220">
        <v>139</v>
      </c>
      <c r="F35" s="358">
        <v>488</v>
      </c>
      <c r="G35" s="358">
        <v>352</v>
      </c>
      <c r="H35" s="358">
        <v>136</v>
      </c>
      <c r="I35" s="220">
        <f t="shared" si="20"/>
        <v>22</v>
      </c>
      <c r="J35" s="220">
        <f t="shared" si="21"/>
        <v>14</v>
      </c>
      <c r="K35" s="220">
        <f t="shared" si="22"/>
        <v>8</v>
      </c>
      <c r="L35" s="220">
        <v>12</v>
      </c>
      <c r="M35" s="220">
        <v>6</v>
      </c>
      <c r="N35" s="220">
        <v>6</v>
      </c>
      <c r="O35" s="220">
        <v>8</v>
      </c>
      <c r="P35" s="220">
        <v>7</v>
      </c>
      <c r="Q35" s="220">
        <v>1</v>
      </c>
      <c r="R35" s="219" t="s">
        <v>55</v>
      </c>
      <c r="S35" s="31">
        <v>23</v>
      </c>
      <c r="T35" s="220">
        <v>2</v>
      </c>
      <c r="U35" s="220">
        <v>1</v>
      </c>
      <c r="V35" s="220">
        <v>1</v>
      </c>
      <c r="W35" s="220">
        <f t="shared" si="23"/>
        <v>466</v>
      </c>
      <c r="X35" s="220">
        <f t="shared" si="24"/>
        <v>338</v>
      </c>
      <c r="Y35" s="220">
        <f t="shared" si="25"/>
        <v>128</v>
      </c>
      <c r="Z35" s="220">
        <v>228</v>
      </c>
      <c r="AA35" s="220">
        <v>178</v>
      </c>
      <c r="AB35" s="220">
        <v>50</v>
      </c>
      <c r="AC35" s="220">
        <v>137</v>
      </c>
      <c r="AD35" s="220">
        <v>85</v>
      </c>
      <c r="AE35" s="220">
        <v>52</v>
      </c>
      <c r="AF35" s="220">
        <v>101</v>
      </c>
      <c r="AG35" s="220">
        <v>75</v>
      </c>
      <c r="AH35" s="220">
        <v>26</v>
      </c>
      <c r="AJ35" s="63">
        <f t="shared" si="9"/>
        <v>0</v>
      </c>
      <c r="AK35" s="63">
        <f t="shared" si="10"/>
        <v>0</v>
      </c>
      <c r="AL35" s="63">
        <f t="shared" si="11"/>
        <v>0</v>
      </c>
      <c r="AM35" s="63">
        <f t="shared" si="12"/>
        <v>0</v>
      </c>
      <c r="AN35" s="63">
        <f t="shared" si="13"/>
        <v>0</v>
      </c>
      <c r="AO35" s="63">
        <f t="shared" si="14"/>
        <v>0</v>
      </c>
      <c r="AP35" s="63">
        <f t="shared" si="15"/>
        <v>0</v>
      </c>
      <c r="AQ35" s="63">
        <f t="shared" si="16"/>
        <v>0</v>
      </c>
      <c r="AR35" s="63">
        <f t="shared" si="17"/>
        <v>0</v>
      </c>
      <c r="AS35" s="63">
        <f t="shared" si="18"/>
        <v>0</v>
      </c>
      <c r="AT35" s="63">
        <f t="shared" si="19"/>
        <v>0</v>
      </c>
    </row>
    <row r="36" spans="1:46" s="63" customFormat="1" ht="12.75">
      <c r="A36" s="221" t="s">
        <v>56</v>
      </c>
      <c r="B36" s="31">
        <v>24</v>
      </c>
      <c r="C36" s="218">
        <v>175</v>
      </c>
      <c r="D36" s="218">
        <v>113</v>
      </c>
      <c r="E36" s="218">
        <v>62</v>
      </c>
      <c r="F36" s="218">
        <v>175</v>
      </c>
      <c r="G36" s="218">
        <v>113</v>
      </c>
      <c r="H36" s="218">
        <v>62</v>
      </c>
      <c r="I36" s="220">
        <f t="shared" si="20"/>
        <v>21</v>
      </c>
      <c r="J36" s="220">
        <f t="shared" si="21"/>
        <v>13</v>
      </c>
      <c r="K36" s="220">
        <f t="shared" si="22"/>
        <v>8</v>
      </c>
      <c r="L36" s="220">
        <v>11</v>
      </c>
      <c r="M36" s="218">
        <v>5</v>
      </c>
      <c r="N36" s="218">
        <v>6</v>
      </c>
      <c r="O36" s="220">
        <v>8</v>
      </c>
      <c r="P36" s="218">
        <v>7</v>
      </c>
      <c r="Q36" s="218">
        <v>1</v>
      </c>
      <c r="R36" s="221" t="s">
        <v>56</v>
      </c>
      <c r="S36" s="31">
        <v>24</v>
      </c>
      <c r="T36" s="220">
        <v>2</v>
      </c>
      <c r="U36" s="218">
        <v>1</v>
      </c>
      <c r="V36" s="218">
        <v>1</v>
      </c>
      <c r="W36" s="220">
        <f t="shared" si="23"/>
        <v>154</v>
      </c>
      <c r="X36" s="220">
        <f t="shared" si="24"/>
        <v>100</v>
      </c>
      <c r="Y36" s="220">
        <f t="shared" si="25"/>
        <v>54</v>
      </c>
      <c r="Z36" s="220">
        <v>75</v>
      </c>
      <c r="AA36" s="218">
        <v>52</v>
      </c>
      <c r="AB36" s="218">
        <v>23</v>
      </c>
      <c r="AC36" s="220">
        <v>56</v>
      </c>
      <c r="AD36" s="218">
        <v>30</v>
      </c>
      <c r="AE36" s="218">
        <v>26</v>
      </c>
      <c r="AF36" s="220">
        <v>23</v>
      </c>
      <c r="AG36" s="218">
        <v>18</v>
      </c>
      <c r="AH36" s="218">
        <v>5</v>
      </c>
      <c r="AJ36" s="63">
        <f t="shared" si="9"/>
        <v>0</v>
      </c>
      <c r="AK36" s="63">
        <f t="shared" si="10"/>
        <v>0</v>
      </c>
      <c r="AL36" s="63">
        <f t="shared" si="11"/>
        <v>0</v>
      </c>
      <c r="AM36" s="63">
        <f t="shared" si="12"/>
        <v>0</v>
      </c>
      <c r="AN36" s="63">
        <f t="shared" si="13"/>
        <v>0</v>
      </c>
      <c r="AO36" s="63">
        <f t="shared" si="14"/>
        <v>0</v>
      </c>
      <c r="AP36" s="63">
        <f t="shared" si="15"/>
        <v>0</v>
      </c>
      <c r="AQ36" s="63">
        <f t="shared" si="16"/>
        <v>0</v>
      </c>
      <c r="AR36" s="63">
        <f t="shared" si="17"/>
        <v>0</v>
      </c>
      <c r="AS36" s="63">
        <f t="shared" si="18"/>
        <v>0</v>
      </c>
      <c r="AT36" s="63">
        <f t="shared" si="19"/>
        <v>0</v>
      </c>
    </row>
    <row r="37" spans="1:46" s="63" customFormat="1" ht="12.75">
      <c r="A37" s="221" t="s">
        <v>57</v>
      </c>
      <c r="B37" s="31">
        <v>25</v>
      </c>
      <c r="C37" s="218">
        <v>88</v>
      </c>
      <c r="D37" s="218">
        <v>61</v>
      </c>
      <c r="E37" s="218">
        <v>27</v>
      </c>
      <c r="F37" s="218">
        <v>88</v>
      </c>
      <c r="G37" s="218">
        <v>61</v>
      </c>
      <c r="H37" s="218">
        <v>27</v>
      </c>
      <c r="I37" s="220">
        <f t="shared" si="20"/>
        <v>0</v>
      </c>
      <c r="J37" s="220">
        <f t="shared" si="21"/>
        <v>0</v>
      </c>
      <c r="K37" s="220">
        <f t="shared" si="22"/>
        <v>0</v>
      </c>
      <c r="L37" s="220">
        <v>0</v>
      </c>
      <c r="M37" s="218">
        <v>0</v>
      </c>
      <c r="N37" s="218">
        <v>0</v>
      </c>
      <c r="O37" s="220">
        <v>0</v>
      </c>
      <c r="P37" s="218">
        <v>0</v>
      </c>
      <c r="Q37" s="218">
        <v>0</v>
      </c>
      <c r="R37" s="221" t="s">
        <v>57</v>
      </c>
      <c r="S37" s="31">
        <v>25</v>
      </c>
      <c r="T37" s="220">
        <v>0</v>
      </c>
      <c r="U37" s="218">
        <v>0</v>
      </c>
      <c r="V37" s="218">
        <v>0</v>
      </c>
      <c r="W37" s="220">
        <f t="shared" si="23"/>
        <v>88</v>
      </c>
      <c r="X37" s="220">
        <f t="shared" si="24"/>
        <v>61</v>
      </c>
      <c r="Y37" s="220">
        <f t="shared" si="25"/>
        <v>27</v>
      </c>
      <c r="Z37" s="220">
        <v>45</v>
      </c>
      <c r="AA37" s="218">
        <v>38</v>
      </c>
      <c r="AB37" s="218">
        <v>7</v>
      </c>
      <c r="AC37" s="220">
        <v>20</v>
      </c>
      <c r="AD37" s="218">
        <v>12</v>
      </c>
      <c r="AE37" s="218">
        <v>8</v>
      </c>
      <c r="AF37" s="220">
        <v>23</v>
      </c>
      <c r="AG37" s="218">
        <v>11</v>
      </c>
      <c r="AH37" s="218">
        <v>12</v>
      </c>
      <c r="AJ37" s="63">
        <f t="shared" si="9"/>
        <v>0</v>
      </c>
      <c r="AK37" s="63">
        <f t="shared" si="10"/>
        <v>0</v>
      </c>
      <c r="AL37" s="63">
        <f t="shared" si="11"/>
        <v>0</v>
      </c>
      <c r="AM37" s="63">
        <f t="shared" si="12"/>
        <v>0</v>
      </c>
      <c r="AN37" s="63">
        <f t="shared" si="13"/>
        <v>0</v>
      </c>
      <c r="AO37" s="63">
        <f t="shared" si="14"/>
        <v>0</v>
      </c>
      <c r="AP37" s="63">
        <f t="shared" si="15"/>
        <v>0</v>
      </c>
      <c r="AQ37" s="63">
        <f t="shared" si="16"/>
        <v>0</v>
      </c>
      <c r="AR37" s="63">
        <f t="shared" si="17"/>
        <v>0</v>
      </c>
      <c r="AS37" s="63">
        <f t="shared" si="18"/>
        <v>0</v>
      </c>
      <c r="AT37" s="63">
        <f t="shared" si="19"/>
        <v>0</v>
      </c>
    </row>
    <row r="38" spans="1:46" s="63" customFormat="1" ht="12.75">
      <c r="A38" s="221" t="s">
        <v>58</v>
      </c>
      <c r="B38" s="31">
        <v>26</v>
      </c>
      <c r="C38" s="218">
        <v>235</v>
      </c>
      <c r="D38" s="218">
        <v>185</v>
      </c>
      <c r="E38" s="218">
        <v>50</v>
      </c>
      <c r="F38" s="218">
        <v>225</v>
      </c>
      <c r="G38" s="218">
        <v>178</v>
      </c>
      <c r="H38" s="218">
        <v>47</v>
      </c>
      <c r="I38" s="220">
        <f t="shared" si="20"/>
        <v>1</v>
      </c>
      <c r="J38" s="220">
        <f t="shared" si="21"/>
        <v>1</v>
      </c>
      <c r="K38" s="220">
        <f t="shared" si="22"/>
        <v>0</v>
      </c>
      <c r="L38" s="220">
        <v>1</v>
      </c>
      <c r="M38" s="218">
        <v>1</v>
      </c>
      <c r="N38" s="218">
        <v>0</v>
      </c>
      <c r="O38" s="220">
        <v>0</v>
      </c>
      <c r="P38" s="218">
        <v>0</v>
      </c>
      <c r="Q38" s="218">
        <v>0</v>
      </c>
      <c r="R38" s="221" t="s">
        <v>58</v>
      </c>
      <c r="S38" s="31">
        <v>26</v>
      </c>
      <c r="T38" s="220">
        <v>0</v>
      </c>
      <c r="U38" s="218">
        <v>0</v>
      </c>
      <c r="V38" s="218">
        <v>0</v>
      </c>
      <c r="W38" s="220">
        <f t="shared" si="23"/>
        <v>224</v>
      </c>
      <c r="X38" s="220">
        <f t="shared" si="24"/>
        <v>177</v>
      </c>
      <c r="Y38" s="220">
        <f t="shared" si="25"/>
        <v>47</v>
      </c>
      <c r="Z38" s="220">
        <v>108</v>
      </c>
      <c r="AA38" s="218">
        <v>88</v>
      </c>
      <c r="AB38" s="218">
        <v>20</v>
      </c>
      <c r="AC38" s="220">
        <v>61</v>
      </c>
      <c r="AD38" s="218">
        <v>43</v>
      </c>
      <c r="AE38" s="218">
        <v>18</v>
      </c>
      <c r="AF38" s="220">
        <v>55</v>
      </c>
      <c r="AG38" s="218">
        <v>46</v>
      </c>
      <c r="AH38" s="218">
        <v>9</v>
      </c>
      <c r="AJ38" s="63">
        <f t="shared" si="9"/>
        <v>0</v>
      </c>
      <c r="AK38" s="63">
        <f t="shared" si="10"/>
        <v>0</v>
      </c>
      <c r="AL38" s="63">
        <f t="shared" si="11"/>
        <v>0</v>
      </c>
      <c r="AM38" s="63">
        <f t="shared" si="12"/>
        <v>0</v>
      </c>
      <c r="AN38" s="63">
        <f t="shared" si="13"/>
        <v>0</v>
      </c>
      <c r="AO38" s="63">
        <f t="shared" si="14"/>
        <v>0</v>
      </c>
      <c r="AP38" s="63">
        <f t="shared" si="15"/>
        <v>0</v>
      </c>
      <c r="AQ38" s="63">
        <f t="shared" si="16"/>
        <v>0</v>
      </c>
      <c r="AR38" s="63">
        <f t="shared" si="17"/>
        <v>0</v>
      </c>
      <c r="AS38" s="63">
        <f t="shared" si="18"/>
        <v>0</v>
      </c>
      <c r="AT38" s="63">
        <f t="shared" si="19"/>
        <v>0</v>
      </c>
    </row>
    <row r="39" spans="1:46" s="63" customFormat="1" ht="12.75">
      <c r="A39" s="219" t="s">
        <v>59</v>
      </c>
      <c r="B39" s="31">
        <v>27</v>
      </c>
      <c r="C39" s="220">
        <v>1023</v>
      </c>
      <c r="D39" s="220">
        <v>638</v>
      </c>
      <c r="E39" s="220">
        <v>385</v>
      </c>
      <c r="F39" s="358">
        <v>965</v>
      </c>
      <c r="G39" s="358">
        <v>606</v>
      </c>
      <c r="H39" s="358">
        <v>359</v>
      </c>
      <c r="I39" s="220">
        <f t="shared" si="20"/>
        <v>114</v>
      </c>
      <c r="J39" s="220">
        <f t="shared" si="21"/>
        <v>74</v>
      </c>
      <c r="K39" s="220">
        <f t="shared" si="22"/>
        <v>40</v>
      </c>
      <c r="L39" s="220">
        <v>54</v>
      </c>
      <c r="M39" s="220">
        <v>33</v>
      </c>
      <c r="N39" s="220">
        <v>21</v>
      </c>
      <c r="O39" s="220">
        <v>38</v>
      </c>
      <c r="P39" s="220">
        <v>27</v>
      </c>
      <c r="Q39" s="220">
        <v>11</v>
      </c>
      <c r="R39" s="219" t="s">
        <v>59</v>
      </c>
      <c r="S39" s="31">
        <v>27</v>
      </c>
      <c r="T39" s="220">
        <v>22</v>
      </c>
      <c r="U39" s="220">
        <v>14</v>
      </c>
      <c r="V39" s="220">
        <v>8</v>
      </c>
      <c r="W39" s="220">
        <f t="shared" si="23"/>
        <v>851</v>
      </c>
      <c r="X39" s="220">
        <f t="shared" si="24"/>
        <v>532</v>
      </c>
      <c r="Y39" s="220">
        <f t="shared" si="25"/>
        <v>319</v>
      </c>
      <c r="Z39" s="220">
        <v>611</v>
      </c>
      <c r="AA39" s="220">
        <v>376</v>
      </c>
      <c r="AB39" s="220">
        <v>235</v>
      </c>
      <c r="AC39" s="220">
        <v>206</v>
      </c>
      <c r="AD39" s="220">
        <v>132</v>
      </c>
      <c r="AE39" s="220">
        <v>74</v>
      </c>
      <c r="AF39" s="220">
        <v>34</v>
      </c>
      <c r="AG39" s="220">
        <v>24</v>
      </c>
      <c r="AH39" s="220">
        <v>10</v>
      </c>
      <c r="AJ39" s="63">
        <f t="shared" si="9"/>
        <v>0</v>
      </c>
      <c r="AK39" s="63">
        <f t="shared" si="10"/>
        <v>0</v>
      </c>
      <c r="AL39" s="63">
        <f t="shared" si="11"/>
        <v>0</v>
      </c>
      <c r="AM39" s="63">
        <f t="shared" si="12"/>
        <v>0</v>
      </c>
      <c r="AN39" s="63">
        <f t="shared" si="13"/>
        <v>0</v>
      </c>
      <c r="AO39" s="63">
        <f t="shared" si="14"/>
        <v>0</v>
      </c>
      <c r="AP39" s="63">
        <f t="shared" si="15"/>
        <v>0</v>
      </c>
      <c r="AQ39" s="63">
        <f t="shared" si="16"/>
        <v>0</v>
      </c>
      <c r="AR39" s="63">
        <f t="shared" si="17"/>
        <v>0</v>
      </c>
      <c r="AS39" s="63">
        <f t="shared" si="18"/>
        <v>0</v>
      </c>
      <c r="AT39" s="63">
        <f t="shared" si="19"/>
        <v>0</v>
      </c>
    </row>
    <row r="40" spans="1:46" s="63" customFormat="1" ht="12.75">
      <c r="A40" s="222" t="s">
        <v>60</v>
      </c>
      <c r="B40" s="31">
        <v>28</v>
      </c>
      <c r="C40" s="218">
        <v>0</v>
      </c>
      <c r="D40" s="218">
        <v>0</v>
      </c>
      <c r="E40" s="218">
        <v>0</v>
      </c>
      <c r="F40" s="218">
        <v>0</v>
      </c>
      <c r="G40" s="218">
        <v>0</v>
      </c>
      <c r="H40" s="218">
        <v>0</v>
      </c>
      <c r="I40" s="220">
        <f t="shared" si="20"/>
        <v>0</v>
      </c>
      <c r="J40" s="220">
        <f t="shared" si="21"/>
        <v>0</v>
      </c>
      <c r="K40" s="220">
        <f t="shared" si="22"/>
        <v>0</v>
      </c>
      <c r="L40" s="220">
        <v>0</v>
      </c>
      <c r="M40" s="218">
        <v>0</v>
      </c>
      <c r="N40" s="218">
        <v>0</v>
      </c>
      <c r="O40" s="220">
        <v>0</v>
      </c>
      <c r="P40" s="218">
        <v>0</v>
      </c>
      <c r="Q40" s="218">
        <v>0</v>
      </c>
      <c r="R40" s="222" t="s">
        <v>60</v>
      </c>
      <c r="S40" s="31">
        <v>28</v>
      </c>
      <c r="T40" s="220">
        <v>0</v>
      </c>
      <c r="U40" s="218">
        <v>0</v>
      </c>
      <c r="V40" s="218">
        <v>0</v>
      </c>
      <c r="W40" s="220">
        <f t="shared" si="23"/>
        <v>0</v>
      </c>
      <c r="X40" s="220">
        <f t="shared" si="24"/>
        <v>0</v>
      </c>
      <c r="Y40" s="220">
        <f t="shared" si="25"/>
        <v>0</v>
      </c>
      <c r="Z40" s="220">
        <v>0</v>
      </c>
      <c r="AA40" s="218">
        <v>0</v>
      </c>
      <c r="AB40" s="218">
        <v>0</v>
      </c>
      <c r="AC40" s="220">
        <v>0</v>
      </c>
      <c r="AD40" s="218">
        <v>0</v>
      </c>
      <c r="AE40" s="218">
        <v>0</v>
      </c>
      <c r="AF40" s="220">
        <v>0</v>
      </c>
      <c r="AG40" s="218">
        <v>0</v>
      </c>
      <c r="AH40" s="218">
        <v>0</v>
      </c>
      <c r="AJ40" s="63">
        <f t="shared" si="9"/>
        <v>0</v>
      </c>
      <c r="AK40" s="63">
        <f t="shared" si="10"/>
        <v>0</v>
      </c>
      <c r="AL40" s="63">
        <f t="shared" si="11"/>
        <v>0</v>
      </c>
      <c r="AM40" s="63">
        <f t="shared" si="12"/>
        <v>0</v>
      </c>
      <c r="AN40" s="63">
        <f t="shared" si="13"/>
        <v>0</v>
      </c>
      <c r="AO40" s="63">
        <f t="shared" si="14"/>
        <v>0</v>
      </c>
      <c r="AP40" s="63">
        <f t="shared" si="15"/>
        <v>0</v>
      </c>
      <c r="AQ40" s="63">
        <f t="shared" si="16"/>
        <v>0</v>
      </c>
      <c r="AR40" s="63">
        <f t="shared" si="17"/>
        <v>0</v>
      </c>
      <c r="AS40" s="63">
        <f t="shared" si="18"/>
        <v>0</v>
      </c>
      <c r="AT40" s="63">
        <f t="shared" si="19"/>
        <v>0</v>
      </c>
    </row>
    <row r="41" spans="1:46" s="63" customFormat="1" ht="12.75">
      <c r="A41" s="222" t="s">
        <v>61</v>
      </c>
      <c r="B41" s="31">
        <v>29</v>
      </c>
      <c r="C41" s="218">
        <v>0</v>
      </c>
      <c r="D41" s="218">
        <v>0</v>
      </c>
      <c r="E41" s="218">
        <v>0</v>
      </c>
      <c r="F41" s="218">
        <v>0</v>
      </c>
      <c r="G41" s="218">
        <v>0</v>
      </c>
      <c r="H41" s="218">
        <v>0</v>
      </c>
      <c r="I41" s="220">
        <f t="shared" si="20"/>
        <v>0</v>
      </c>
      <c r="J41" s="220">
        <f t="shared" si="21"/>
        <v>0</v>
      </c>
      <c r="K41" s="220">
        <f t="shared" si="22"/>
        <v>0</v>
      </c>
      <c r="L41" s="220">
        <v>0</v>
      </c>
      <c r="M41" s="218">
        <v>0</v>
      </c>
      <c r="N41" s="218">
        <v>0</v>
      </c>
      <c r="O41" s="220">
        <v>0</v>
      </c>
      <c r="P41" s="218">
        <v>0</v>
      </c>
      <c r="Q41" s="218">
        <v>0</v>
      </c>
      <c r="R41" s="222" t="s">
        <v>61</v>
      </c>
      <c r="S41" s="31">
        <v>29</v>
      </c>
      <c r="T41" s="220">
        <v>0</v>
      </c>
      <c r="U41" s="218">
        <v>0</v>
      </c>
      <c r="V41" s="218">
        <v>0</v>
      </c>
      <c r="W41" s="220">
        <f t="shared" si="23"/>
        <v>0</v>
      </c>
      <c r="X41" s="220">
        <f t="shared" si="24"/>
        <v>0</v>
      </c>
      <c r="Y41" s="220">
        <f t="shared" si="25"/>
        <v>0</v>
      </c>
      <c r="Z41" s="220">
        <v>0</v>
      </c>
      <c r="AA41" s="218">
        <v>0</v>
      </c>
      <c r="AB41" s="218">
        <v>0</v>
      </c>
      <c r="AC41" s="220">
        <v>0</v>
      </c>
      <c r="AD41" s="218">
        <v>0</v>
      </c>
      <c r="AE41" s="218">
        <v>0</v>
      </c>
      <c r="AF41" s="220">
        <v>0</v>
      </c>
      <c r="AG41" s="218">
        <v>0</v>
      </c>
      <c r="AH41" s="218">
        <v>0</v>
      </c>
      <c r="AJ41" s="63">
        <f t="shared" si="9"/>
        <v>0</v>
      </c>
      <c r="AK41" s="63">
        <f t="shared" si="10"/>
        <v>0</v>
      </c>
      <c r="AL41" s="63">
        <f t="shared" si="11"/>
        <v>0</v>
      </c>
      <c r="AM41" s="63">
        <f t="shared" si="12"/>
        <v>0</v>
      </c>
      <c r="AN41" s="63">
        <f t="shared" si="13"/>
        <v>0</v>
      </c>
      <c r="AO41" s="63">
        <f t="shared" si="14"/>
        <v>0</v>
      </c>
      <c r="AP41" s="63">
        <f t="shared" si="15"/>
        <v>0</v>
      </c>
      <c r="AQ41" s="63">
        <f t="shared" si="16"/>
        <v>0</v>
      </c>
      <c r="AR41" s="63">
        <f t="shared" si="17"/>
        <v>0</v>
      </c>
      <c r="AS41" s="63">
        <f t="shared" si="18"/>
        <v>0</v>
      </c>
      <c r="AT41" s="63">
        <f t="shared" si="19"/>
        <v>0</v>
      </c>
    </row>
    <row r="42" spans="1:46" s="63" customFormat="1" ht="12.75">
      <c r="A42" s="222" t="s">
        <v>62</v>
      </c>
      <c r="B42" s="31">
        <v>30</v>
      </c>
      <c r="C42" s="218">
        <v>309</v>
      </c>
      <c r="D42" s="218">
        <v>231</v>
      </c>
      <c r="E42" s="218">
        <v>78</v>
      </c>
      <c r="F42" s="218">
        <v>280</v>
      </c>
      <c r="G42" s="218">
        <v>213</v>
      </c>
      <c r="H42" s="218">
        <v>67</v>
      </c>
      <c r="I42" s="220">
        <f t="shared" si="20"/>
        <v>74</v>
      </c>
      <c r="J42" s="220">
        <f t="shared" si="21"/>
        <v>50</v>
      </c>
      <c r="K42" s="220">
        <f t="shared" si="22"/>
        <v>24</v>
      </c>
      <c r="L42" s="220">
        <v>36</v>
      </c>
      <c r="M42" s="218">
        <v>20</v>
      </c>
      <c r="N42" s="218">
        <v>16</v>
      </c>
      <c r="O42" s="220">
        <v>26</v>
      </c>
      <c r="P42" s="218">
        <v>21</v>
      </c>
      <c r="Q42" s="218">
        <v>5</v>
      </c>
      <c r="R42" s="222" t="s">
        <v>62</v>
      </c>
      <c r="S42" s="31">
        <v>30</v>
      </c>
      <c r="T42" s="220">
        <v>12</v>
      </c>
      <c r="U42" s="218">
        <v>9</v>
      </c>
      <c r="V42" s="218">
        <v>3</v>
      </c>
      <c r="W42" s="220">
        <f t="shared" si="23"/>
        <v>206</v>
      </c>
      <c r="X42" s="220">
        <f t="shared" si="24"/>
        <v>163</v>
      </c>
      <c r="Y42" s="220">
        <f t="shared" si="25"/>
        <v>43</v>
      </c>
      <c r="Z42" s="220">
        <v>112</v>
      </c>
      <c r="AA42" s="218">
        <v>83</v>
      </c>
      <c r="AB42" s="218">
        <v>29</v>
      </c>
      <c r="AC42" s="220">
        <v>84</v>
      </c>
      <c r="AD42" s="218">
        <v>71</v>
      </c>
      <c r="AE42" s="218">
        <v>13</v>
      </c>
      <c r="AF42" s="220">
        <v>10</v>
      </c>
      <c r="AG42" s="218">
        <v>9</v>
      </c>
      <c r="AH42" s="218">
        <v>1</v>
      </c>
      <c r="AJ42" s="63">
        <f t="shared" si="9"/>
        <v>0</v>
      </c>
      <c r="AK42" s="63">
        <f t="shared" si="10"/>
        <v>0</v>
      </c>
      <c r="AL42" s="63">
        <f t="shared" si="11"/>
        <v>0</v>
      </c>
      <c r="AM42" s="63">
        <f t="shared" si="12"/>
        <v>0</v>
      </c>
      <c r="AN42" s="63">
        <f t="shared" si="13"/>
        <v>0</v>
      </c>
      <c r="AO42" s="63">
        <f t="shared" si="14"/>
        <v>0</v>
      </c>
      <c r="AP42" s="63">
        <f t="shared" si="15"/>
        <v>0</v>
      </c>
      <c r="AQ42" s="63">
        <f t="shared" si="16"/>
        <v>0</v>
      </c>
      <c r="AR42" s="63">
        <f t="shared" si="17"/>
        <v>0</v>
      </c>
      <c r="AS42" s="63">
        <f t="shared" si="18"/>
        <v>0</v>
      </c>
      <c r="AT42" s="63">
        <f t="shared" si="19"/>
        <v>0</v>
      </c>
    </row>
    <row r="43" spans="1:46" s="63" customFormat="1" ht="12.75">
      <c r="A43" s="222" t="s">
        <v>63</v>
      </c>
      <c r="B43" s="31">
        <v>31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  <c r="H43" s="218">
        <v>0</v>
      </c>
      <c r="I43" s="220">
        <f t="shared" si="20"/>
        <v>0</v>
      </c>
      <c r="J43" s="220">
        <f t="shared" si="21"/>
        <v>0</v>
      </c>
      <c r="K43" s="220">
        <f t="shared" si="22"/>
        <v>0</v>
      </c>
      <c r="L43" s="220">
        <v>0</v>
      </c>
      <c r="M43" s="218">
        <v>0</v>
      </c>
      <c r="N43" s="218">
        <v>0</v>
      </c>
      <c r="O43" s="220">
        <v>0</v>
      </c>
      <c r="P43" s="218">
        <v>0</v>
      </c>
      <c r="Q43" s="218">
        <v>0</v>
      </c>
      <c r="R43" s="222" t="s">
        <v>63</v>
      </c>
      <c r="S43" s="31">
        <v>31</v>
      </c>
      <c r="T43" s="220">
        <v>0</v>
      </c>
      <c r="U43" s="218">
        <v>0</v>
      </c>
      <c r="V43" s="218">
        <v>0</v>
      </c>
      <c r="W43" s="220">
        <f t="shared" si="23"/>
        <v>0</v>
      </c>
      <c r="X43" s="220">
        <f t="shared" si="24"/>
        <v>0</v>
      </c>
      <c r="Y43" s="220">
        <f t="shared" si="25"/>
        <v>0</v>
      </c>
      <c r="Z43" s="220">
        <v>0</v>
      </c>
      <c r="AA43" s="218">
        <v>0</v>
      </c>
      <c r="AB43" s="218">
        <v>0</v>
      </c>
      <c r="AC43" s="220">
        <v>0</v>
      </c>
      <c r="AD43" s="218">
        <v>0</v>
      </c>
      <c r="AE43" s="218">
        <v>0</v>
      </c>
      <c r="AF43" s="220">
        <v>0</v>
      </c>
      <c r="AG43" s="218">
        <v>0</v>
      </c>
      <c r="AH43" s="218">
        <v>0</v>
      </c>
      <c r="AJ43" s="63">
        <f t="shared" si="9"/>
        <v>0</v>
      </c>
      <c r="AK43" s="63">
        <f t="shared" si="10"/>
        <v>0</v>
      </c>
      <c r="AL43" s="63">
        <f t="shared" si="11"/>
        <v>0</v>
      </c>
      <c r="AM43" s="63">
        <f t="shared" si="12"/>
        <v>0</v>
      </c>
      <c r="AN43" s="63">
        <f t="shared" si="13"/>
        <v>0</v>
      </c>
      <c r="AO43" s="63">
        <f t="shared" si="14"/>
        <v>0</v>
      </c>
      <c r="AP43" s="63">
        <f t="shared" si="15"/>
        <v>0</v>
      </c>
      <c r="AQ43" s="63">
        <f t="shared" si="16"/>
        <v>0</v>
      </c>
      <c r="AR43" s="63">
        <f t="shared" si="17"/>
        <v>0</v>
      </c>
      <c r="AS43" s="63">
        <f t="shared" si="18"/>
        <v>0</v>
      </c>
      <c r="AT43" s="63">
        <f t="shared" si="19"/>
        <v>0</v>
      </c>
    </row>
    <row r="44" spans="1:46" s="63" customFormat="1" ht="12.75">
      <c r="A44" s="222" t="s">
        <v>64</v>
      </c>
      <c r="B44" s="31">
        <v>32</v>
      </c>
      <c r="C44" s="218">
        <v>84</v>
      </c>
      <c r="D44" s="218">
        <v>71</v>
      </c>
      <c r="E44" s="218">
        <v>13</v>
      </c>
      <c r="F44" s="218">
        <v>84</v>
      </c>
      <c r="G44" s="218">
        <v>71</v>
      </c>
      <c r="H44" s="218">
        <v>13</v>
      </c>
      <c r="I44" s="220">
        <f t="shared" si="20"/>
        <v>5</v>
      </c>
      <c r="J44" s="220">
        <f t="shared" si="21"/>
        <v>5</v>
      </c>
      <c r="K44" s="220">
        <f t="shared" si="22"/>
        <v>0</v>
      </c>
      <c r="L44" s="220">
        <v>0</v>
      </c>
      <c r="M44" s="218">
        <v>0</v>
      </c>
      <c r="N44" s="218">
        <v>0</v>
      </c>
      <c r="O44" s="220">
        <v>5</v>
      </c>
      <c r="P44" s="218">
        <v>5</v>
      </c>
      <c r="Q44" s="218">
        <v>0</v>
      </c>
      <c r="R44" s="222" t="s">
        <v>64</v>
      </c>
      <c r="S44" s="31">
        <v>32</v>
      </c>
      <c r="T44" s="220">
        <v>0</v>
      </c>
      <c r="U44" s="218">
        <v>0</v>
      </c>
      <c r="V44" s="218">
        <v>0</v>
      </c>
      <c r="W44" s="220">
        <f t="shared" si="23"/>
        <v>79</v>
      </c>
      <c r="X44" s="220">
        <f t="shared" si="24"/>
        <v>66</v>
      </c>
      <c r="Y44" s="220">
        <f t="shared" si="25"/>
        <v>13</v>
      </c>
      <c r="Z44" s="220">
        <v>46</v>
      </c>
      <c r="AA44" s="218">
        <v>40</v>
      </c>
      <c r="AB44" s="218">
        <v>6</v>
      </c>
      <c r="AC44" s="220">
        <v>19</v>
      </c>
      <c r="AD44" s="218">
        <v>14</v>
      </c>
      <c r="AE44" s="218">
        <v>5</v>
      </c>
      <c r="AF44" s="220">
        <v>14</v>
      </c>
      <c r="AG44" s="218">
        <v>12</v>
      </c>
      <c r="AH44" s="218">
        <v>2</v>
      </c>
      <c r="AJ44" s="63">
        <f t="shared" si="9"/>
        <v>0</v>
      </c>
      <c r="AK44" s="63">
        <f t="shared" si="10"/>
        <v>0</v>
      </c>
      <c r="AL44" s="63">
        <f t="shared" si="11"/>
        <v>0</v>
      </c>
      <c r="AM44" s="63">
        <f t="shared" si="12"/>
        <v>0</v>
      </c>
      <c r="AN44" s="63">
        <f t="shared" si="13"/>
        <v>0</v>
      </c>
      <c r="AO44" s="63">
        <f t="shared" si="14"/>
        <v>0</v>
      </c>
      <c r="AP44" s="63">
        <f t="shared" si="15"/>
        <v>0</v>
      </c>
      <c r="AQ44" s="63">
        <f t="shared" si="16"/>
        <v>0</v>
      </c>
      <c r="AR44" s="63">
        <f t="shared" si="17"/>
        <v>0</v>
      </c>
      <c r="AS44" s="63">
        <f t="shared" si="18"/>
        <v>0</v>
      </c>
      <c r="AT44" s="63">
        <f t="shared" si="19"/>
        <v>0</v>
      </c>
    </row>
    <row r="45" spans="1:46" s="63" customFormat="1" ht="12.75">
      <c r="A45" s="222" t="s">
        <v>65</v>
      </c>
      <c r="B45" s="31">
        <v>33</v>
      </c>
      <c r="C45" s="218">
        <v>30</v>
      </c>
      <c r="D45" s="218">
        <v>1</v>
      </c>
      <c r="E45" s="218">
        <v>29</v>
      </c>
      <c r="F45" s="218">
        <v>30</v>
      </c>
      <c r="G45" s="218">
        <v>1</v>
      </c>
      <c r="H45" s="218">
        <v>29</v>
      </c>
      <c r="I45" s="220">
        <f t="shared" si="20"/>
        <v>0</v>
      </c>
      <c r="J45" s="220">
        <f t="shared" si="21"/>
        <v>0</v>
      </c>
      <c r="K45" s="220">
        <f t="shared" si="22"/>
        <v>0</v>
      </c>
      <c r="L45" s="220">
        <v>0</v>
      </c>
      <c r="M45" s="218">
        <v>0</v>
      </c>
      <c r="N45" s="218">
        <v>0</v>
      </c>
      <c r="O45" s="220">
        <v>0</v>
      </c>
      <c r="P45" s="218">
        <v>0</v>
      </c>
      <c r="Q45" s="218">
        <v>0</v>
      </c>
      <c r="R45" s="222" t="s">
        <v>65</v>
      </c>
      <c r="S45" s="31">
        <v>33</v>
      </c>
      <c r="T45" s="220">
        <v>0</v>
      </c>
      <c r="U45" s="218">
        <v>0</v>
      </c>
      <c r="V45" s="218">
        <v>0</v>
      </c>
      <c r="W45" s="220">
        <f t="shared" si="23"/>
        <v>30</v>
      </c>
      <c r="X45" s="220">
        <f t="shared" si="24"/>
        <v>1</v>
      </c>
      <c r="Y45" s="220">
        <f t="shared" si="25"/>
        <v>29</v>
      </c>
      <c r="Z45" s="220">
        <v>10</v>
      </c>
      <c r="AA45" s="218">
        <v>0</v>
      </c>
      <c r="AB45" s="218">
        <v>10</v>
      </c>
      <c r="AC45" s="220">
        <v>16</v>
      </c>
      <c r="AD45" s="218">
        <v>1</v>
      </c>
      <c r="AE45" s="218">
        <v>15</v>
      </c>
      <c r="AF45" s="220">
        <v>4</v>
      </c>
      <c r="AG45" s="218">
        <v>0</v>
      </c>
      <c r="AH45" s="218">
        <v>4</v>
      </c>
      <c r="AJ45" s="63">
        <f t="shared" si="9"/>
        <v>0</v>
      </c>
      <c r="AK45" s="63">
        <f t="shared" si="10"/>
        <v>0</v>
      </c>
      <c r="AL45" s="63">
        <f t="shared" si="11"/>
        <v>0</v>
      </c>
      <c r="AM45" s="63">
        <f t="shared" si="12"/>
        <v>0</v>
      </c>
      <c r="AN45" s="63">
        <f t="shared" si="13"/>
        <v>0</v>
      </c>
      <c r="AO45" s="63">
        <f t="shared" si="14"/>
        <v>0</v>
      </c>
      <c r="AP45" s="63">
        <f t="shared" si="15"/>
        <v>0</v>
      </c>
      <c r="AQ45" s="63">
        <f t="shared" si="16"/>
        <v>0</v>
      </c>
      <c r="AR45" s="63">
        <f t="shared" si="17"/>
        <v>0</v>
      </c>
      <c r="AS45" s="63">
        <f t="shared" si="18"/>
        <v>0</v>
      </c>
      <c r="AT45" s="63">
        <f t="shared" si="19"/>
        <v>0</v>
      </c>
    </row>
    <row r="46" spans="1:46" s="63" customFormat="1" ht="12.75">
      <c r="A46" s="222" t="s">
        <v>66</v>
      </c>
      <c r="B46" s="31">
        <v>34</v>
      </c>
      <c r="C46" s="218">
        <v>219</v>
      </c>
      <c r="D46" s="218">
        <v>94</v>
      </c>
      <c r="E46" s="218">
        <v>125</v>
      </c>
      <c r="F46" s="218">
        <v>207</v>
      </c>
      <c r="G46" s="218">
        <v>89</v>
      </c>
      <c r="H46" s="218">
        <v>118</v>
      </c>
      <c r="I46" s="220">
        <f t="shared" si="20"/>
        <v>13</v>
      </c>
      <c r="J46" s="220">
        <f t="shared" si="21"/>
        <v>4</v>
      </c>
      <c r="K46" s="220">
        <f t="shared" si="22"/>
        <v>9</v>
      </c>
      <c r="L46" s="220">
        <v>9</v>
      </c>
      <c r="M46" s="218">
        <v>4</v>
      </c>
      <c r="N46" s="218">
        <v>5</v>
      </c>
      <c r="O46" s="220">
        <v>4</v>
      </c>
      <c r="P46" s="218">
        <v>0</v>
      </c>
      <c r="Q46" s="218">
        <v>4</v>
      </c>
      <c r="R46" s="222" t="s">
        <v>66</v>
      </c>
      <c r="S46" s="31">
        <v>34</v>
      </c>
      <c r="T46" s="220">
        <v>0</v>
      </c>
      <c r="U46" s="218">
        <v>0</v>
      </c>
      <c r="V46" s="218">
        <v>0</v>
      </c>
      <c r="W46" s="220">
        <f t="shared" si="23"/>
        <v>194</v>
      </c>
      <c r="X46" s="220">
        <f t="shared" si="24"/>
        <v>85</v>
      </c>
      <c r="Y46" s="220">
        <f t="shared" si="25"/>
        <v>109</v>
      </c>
      <c r="Z46" s="220">
        <v>130</v>
      </c>
      <c r="AA46" s="218">
        <v>60</v>
      </c>
      <c r="AB46" s="218">
        <v>70</v>
      </c>
      <c r="AC46" s="220">
        <v>62</v>
      </c>
      <c r="AD46" s="218">
        <v>25</v>
      </c>
      <c r="AE46" s="218">
        <v>37</v>
      </c>
      <c r="AF46" s="220">
        <v>2</v>
      </c>
      <c r="AG46" s="218">
        <v>0</v>
      </c>
      <c r="AH46" s="218">
        <v>2</v>
      </c>
      <c r="AJ46" s="63">
        <f t="shared" si="9"/>
        <v>0</v>
      </c>
      <c r="AK46" s="63">
        <f t="shared" si="10"/>
        <v>0</v>
      </c>
      <c r="AL46" s="63">
        <f t="shared" si="11"/>
        <v>0</v>
      </c>
      <c r="AM46" s="63">
        <f t="shared" si="12"/>
        <v>0</v>
      </c>
      <c r="AN46" s="63">
        <f t="shared" si="13"/>
        <v>0</v>
      </c>
      <c r="AO46" s="63">
        <f t="shared" si="14"/>
        <v>0</v>
      </c>
      <c r="AP46" s="63">
        <f t="shared" si="15"/>
        <v>0</v>
      </c>
      <c r="AQ46" s="63">
        <f t="shared" si="16"/>
        <v>0</v>
      </c>
      <c r="AR46" s="63">
        <f t="shared" si="17"/>
        <v>0</v>
      </c>
      <c r="AS46" s="63">
        <f t="shared" si="18"/>
        <v>0</v>
      </c>
      <c r="AT46" s="63">
        <f t="shared" si="19"/>
        <v>0</v>
      </c>
    </row>
    <row r="47" spans="1:46" s="63" customFormat="1" ht="12.75">
      <c r="A47" s="222" t="s">
        <v>67</v>
      </c>
      <c r="B47" s="31">
        <v>35</v>
      </c>
      <c r="C47" s="218">
        <v>0</v>
      </c>
      <c r="D47" s="218">
        <v>0</v>
      </c>
      <c r="E47" s="218">
        <v>0</v>
      </c>
      <c r="F47" s="218">
        <v>0</v>
      </c>
      <c r="G47" s="218">
        <v>0</v>
      </c>
      <c r="H47" s="218">
        <v>0</v>
      </c>
      <c r="I47" s="220">
        <f t="shared" si="20"/>
        <v>0</v>
      </c>
      <c r="J47" s="220">
        <f t="shared" si="21"/>
        <v>0</v>
      </c>
      <c r="K47" s="220">
        <f t="shared" si="22"/>
        <v>0</v>
      </c>
      <c r="L47" s="220">
        <v>0</v>
      </c>
      <c r="M47" s="218">
        <v>0</v>
      </c>
      <c r="N47" s="218">
        <v>0</v>
      </c>
      <c r="O47" s="220">
        <v>0</v>
      </c>
      <c r="P47" s="218">
        <v>0</v>
      </c>
      <c r="Q47" s="218">
        <v>0</v>
      </c>
      <c r="R47" s="222" t="s">
        <v>67</v>
      </c>
      <c r="S47" s="31">
        <v>35</v>
      </c>
      <c r="T47" s="220">
        <v>0</v>
      </c>
      <c r="U47" s="218">
        <v>0</v>
      </c>
      <c r="V47" s="218">
        <v>0</v>
      </c>
      <c r="W47" s="220">
        <f t="shared" si="23"/>
        <v>0</v>
      </c>
      <c r="X47" s="220">
        <f t="shared" si="24"/>
        <v>0</v>
      </c>
      <c r="Y47" s="220">
        <f t="shared" si="25"/>
        <v>0</v>
      </c>
      <c r="Z47" s="220">
        <v>0</v>
      </c>
      <c r="AA47" s="218">
        <v>0</v>
      </c>
      <c r="AB47" s="218">
        <v>0</v>
      </c>
      <c r="AC47" s="220">
        <v>0</v>
      </c>
      <c r="AD47" s="218">
        <v>0</v>
      </c>
      <c r="AE47" s="218">
        <v>0</v>
      </c>
      <c r="AF47" s="220">
        <v>0</v>
      </c>
      <c r="AG47" s="218">
        <v>0</v>
      </c>
      <c r="AH47" s="218">
        <v>0</v>
      </c>
      <c r="AJ47" s="63">
        <f t="shared" si="9"/>
        <v>0</v>
      </c>
      <c r="AK47" s="63">
        <f t="shared" si="10"/>
        <v>0</v>
      </c>
      <c r="AL47" s="63">
        <f t="shared" si="11"/>
        <v>0</v>
      </c>
      <c r="AM47" s="63">
        <f t="shared" si="12"/>
        <v>0</v>
      </c>
      <c r="AN47" s="63">
        <f t="shared" si="13"/>
        <v>0</v>
      </c>
      <c r="AO47" s="63">
        <f t="shared" si="14"/>
        <v>0</v>
      </c>
      <c r="AP47" s="63">
        <f t="shared" si="15"/>
        <v>0</v>
      </c>
      <c r="AQ47" s="63">
        <f t="shared" si="16"/>
        <v>0</v>
      </c>
      <c r="AR47" s="63">
        <f t="shared" si="17"/>
        <v>0</v>
      </c>
      <c r="AS47" s="63">
        <f t="shared" si="18"/>
        <v>0</v>
      </c>
      <c r="AT47" s="63">
        <f t="shared" si="19"/>
        <v>0</v>
      </c>
    </row>
    <row r="48" spans="1:46" s="63" customFormat="1" ht="12.75">
      <c r="A48" s="222" t="s">
        <v>68</v>
      </c>
      <c r="B48" s="31">
        <v>36</v>
      </c>
      <c r="C48" s="218">
        <v>381</v>
      </c>
      <c r="D48" s="218">
        <v>241</v>
      </c>
      <c r="E48" s="218">
        <v>140</v>
      </c>
      <c r="F48" s="218">
        <v>364</v>
      </c>
      <c r="G48" s="218">
        <v>232</v>
      </c>
      <c r="H48" s="218">
        <v>132</v>
      </c>
      <c r="I48" s="220">
        <f t="shared" si="20"/>
        <v>22</v>
      </c>
      <c r="J48" s="220">
        <f t="shared" si="21"/>
        <v>15</v>
      </c>
      <c r="K48" s="220">
        <f t="shared" si="22"/>
        <v>7</v>
      </c>
      <c r="L48" s="220">
        <v>9</v>
      </c>
      <c r="M48" s="218">
        <v>9</v>
      </c>
      <c r="N48" s="218">
        <v>0</v>
      </c>
      <c r="O48" s="220">
        <v>3</v>
      </c>
      <c r="P48" s="218">
        <v>1</v>
      </c>
      <c r="Q48" s="218">
        <v>2</v>
      </c>
      <c r="R48" s="222" t="s">
        <v>68</v>
      </c>
      <c r="S48" s="31">
        <v>36</v>
      </c>
      <c r="T48" s="220">
        <v>10</v>
      </c>
      <c r="U48" s="218">
        <v>5</v>
      </c>
      <c r="V48" s="218">
        <v>5</v>
      </c>
      <c r="W48" s="220">
        <f t="shared" si="23"/>
        <v>342</v>
      </c>
      <c r="X48" s="220">
        <f t="shared" si="24"/>
        <v>217</v>
      </c>
      <c r="Y48" s="220">
        <f t="shared" si="25"/>
        <v>125</v>
      </c>
      <c r="Z48" s="220">
        <v>313</v>
      </c>
      <c r="AA48" s="218">
        <v>193</v>
      </c>
      <c r="AB48" s="218">
        <v>120</v>
      </c>
      <c r="AC48" s="220">
        <v>25</v>
      </c>
      <c r="AD48" s="218">
        <v>21</v>
      </c>
      <c r="AE48" s="218">
        <v>4</v>
      </c>
      <c r="AF48" s="220">
        <v>4</v>
      </c>
      <c r="AG48" s="218">
        <v>3</v>
      </c>
      <c r="AH48" s="218">
        <v>1</v>
      </c>
      <c r="AJ48" s="63">
        <f t="shared" si="9"/>
        <v>0</v>
      </c>
      <c r="AK48" s="63">
        <f t="shared" si="10"/>
        <v>0</v>
      </c>
      <c r="AL48" s="63">
        <f t="shared" si="11"/>
        <v>0</v>
      </c>
      <c r="AM48" s="63">
        <f t="shared" si="12"/>
        <v>0</v>
      </c>
      <c r="AN48" s="63">
        <f t="shared" si="13"/>
        <v>0</v>
      </c>
      <c r="AO48" s="63">
        <f t="shared" si="14"/>
        <v>0</v>
      </c>
      <c r="AP48" s="63">
        <f t="shared" si="15"/>
        <v>0</v>
      </c>
      <c r="AQ48" s="63">
        <f t="shared" si="16"/>
        <v>0</v>
      </c>
      <c r="AR48" s="63">
        <f t="shared" si="17"/>
        <v>0</v>
      </c>
      <c r="AS48" s="63">
        <f t="shared" si="18"/>
        <v>0</v>
      </c>
      <c r="AT48" s="63">
        <f t="shared" si="19"/>
        <v>0</v>
      </c>
    </row>
    <row r="49" spans="1:46" s="63" customFormat="1" ht="12.75">
      <c r="A49" s="372" t="s">
        <v>109</v>
      </c>
      <c r="B49" s="347">
        <v>37</v>
      </c>
      <c r="C49" s="394">
        <v>4542</v>
      </c>
      <c r="D49" s="394">
        <v>3058</v>
      </c>
      <c r="E49" s="394">
        <v>1484</v>
      </c>
      <c r="F49" s="394">
        <v>4424</v>
      </c>
      <c r="G49" s="394">
        <v>2978</v>
      </c>
      <c r="H49" s="511">
        <v>1446</v>
      </c>
      <c r="I49" s="511">
        <f t="shared" si="20"/>
        <v>323</v>
      </c>
      <c r="J49" s="511">
        <f t="shared" si="21"/>
        <v>214</v>
      </c>
      <c r="K49" s="511">
        <f t="shared" si="22"/>
        <v>109</v>
      </c>
      <c r="L49" s="511">
        <v>122</v>
      </c>
      <c r="M49" s="511">
        <v>70</v>
      </c>
      <c r="N49" s="511">
        <v>52</v>
      </c>
      <c r="O49" s="511">
        <v>168</v>
      </c>
      <c r="P49" s="511">
        <v>123</v>
      </c>
      <c r="Q49" s="511">
        <v>45</v>
      </c>
      <c r="R49" s="512" t="s">
        <v>109</v>
      </c>
      <c r="S49" s="513">
        <v>37</v>
      </c>
      <c r="T49" s="511">
        <v>33</v>
      </c>
      <c r="U49" s="511">
        <v>21</v>
      </c>
      <c r="V49" s="511">
        <v>12</v>
      </c>
      <c r="W49" s="511">
        <f t="shared" si="23"/>
        <v>4101</v>
      </c>
      <c r="X49" s="511">
        <f t="shared" si="24"/>
        <v>2764</v>
      </c>
      <c r="Y49" s="511">
        <f t="shared" si="25"/>
        <v>1337</v>
      </c>
      <c r="Z49" s="511">
        <v>2188</v>
      </c>
      <c r="AA49" s="511">
        <v>1490</v>
      </c>
      <c r="AB49" s="511">
        <v>698</v>
      </c>
      <c r="AC49" s="511">
        <v>1289</v>
      </c>
      <c r="AD49" s="511">
        <v>853</v>
      </c>
      <c r="AE49" s="511">
        <v>436</v>
      </c>
      <c r="AF49" s="511">
        <v>624</v>
      </c>
      <c r="AG49" s="511">
        <v>421</v>
      </c>
      <c r="AH49" s="511">
        <v>203</v>
      </c>
      <c r="AJ49" s="63">
        <f t="shared" si="9"/>
        <v>0</v>
      </c>
      <c r="AK49" s="63">
        <f t="shared" si="10"/>
        <v>0</v>
      </c>
      <c r="AL49" s="63">
        <f t="shared" si="11"/>
        <v>0</v>
      </c>
      <c r="AM49" s="63">
        <f t="shared" si="12"/>
        <v>0</v>
      </c>
      <c r="AN49" s="63">
        <f t="shared" si="13"/>
        <v>0</v>
      </c>
      <c r="AO49" s="63">
        <f t="shared" si="14"/>
        <v>0</v>
      </c>
      <c r="AP49" s="63">
        <f t="shared" si="15"/>
        <v>0</v>
      </c>
      <c r="AQ49" s="63">
        <f t="shared" si="16"/>
        <v>0</v>
      </c>
      <c r="AR49" s="63">
        <f t="shared" si="17"/>
        <v>0</v>
      </c>
      <c r="AS49" s="63">
        <f t="shared" si="18"/>
        <v>0</v>
      </c>
      <c r="AT49" s="63">
        <f t="shared" si="19"/>
        <v>0</v>
      </c>
    </row>
    <row r="50" spans="1:46" s="63" customFormat="1" ht="12.75">
      <c r="A50" s="372" t="s">
        <v>19</v>
      </c>
      <c r="B50" s="347">
        <v>38</v>
      </c>
      <c r="C50" s="394">
        <v>183</v>
      </c>
      <c r="D50" s="394">
        <v>97</v>
      </c>
      <c r="E50" s="394">
        <v>86</v>
      </c>
      <c r="F50" s="394">
        <v>162</v>
      </c>
      <c r="G50" s="394">
        <v>87</v>
      </c>
      <c r="H50" s="511">
        <v>75</v>
      </c>
      <c r="I50" s="511">
        <f t="shared" si="20"/>
        <v>14</v>
      </c>
      <c r="J50" s="511">
        <f t="shared" si="21"/>
        <v>11</v>
      </c>
      <c r="K50" s="511">
        <f t="shared" si="22"/>
        <v>3</v>
      </c>
      <c r="L50" s="511">
        <v>9</v>
      </c>
      <c r="M50" s="511">
        <v>7</v>
      </c>
      <c r="N50" s="511">
        <v>2</v>
      </c>
      <c r="O50" s="511">
        <v>5</v>
      </c>
      <c r="P50" s="511">
        <v>4</v>
      </c>
      <c r="Q50" s="511">
        <v>1</v>
      </c>
      <c r="R50" s="512" t="s">
        <v>19</v>
      </c>
      <c r="S50" s="513">
        <v>38</v>
      </c>
      <c r="T50" s="511">
        <v>0</v>
      </c>
      <c r="U50" s="511">
        <v>0</v>
      </c>
      <c r="V50" s="511">
        <v>0</v>
      </c>
      <c r="W50" s="511">
        <f t="shared" si="23"/>
        <v>148</v>
      </c>
      <c r="X50" s="511">
        <f t="shared" si="24"/>
        <v>76</v>
      </c>
      <c r="Y50" s="511">
        <f t="shared" si="25"/>
        <v>72</v>
      </c>
      <c r="Z50" s="511">
        <v>86</v>
      </c>
      <c r="AA50" s="511">
        <v>48</v>
      </c>
      <c r="AB50" s="511">
        <v>38</v>
      </c>
      <c r="AC50" s="511">
        <v>52</v>
      </c>
      <c r="AD50" s="511">
        <v>23</v>
      </c>
      <c r="AE50" s="511">
        <v>29</v>
      </c>
      <c r="AF50" s="511">
        <v>10</v>
      </c>
      <c r="AG50" s="511">
        <v>5</v>
      </c>
      <c r="AH50" s="511">
        <v>5</v>
      </c>
      <c r="AJ50" s="63">
        <f t="shared" si="9"/>
        <v>0</v>
      </c>
      <c r="AK50" s="63">
        <f t="shared" si="10"/>
        <v>0</v>
      </c>
      <c r="AL50" s="63">
        <f t="shared" si="11"/>
        <v>0</v>
      </c>
      <c r="AM50" s="63">
        <f t="shared" si="12"/>
        <v>0</v>
      </c>
      <c r="AN50" s="63">
        <f t="shared" si="13"/>
        <v>0</v>
      </c>
      <c r="AO50" s="63">
        <f t="shared" si="14"/>
        <v>0</v>
      </c>
      <c r="AP50" s="63">
        <f t="shared" si="15"/>
        <v>0</v>
      </c>
      <c r="AQ50" s="63">
        <f t="shared" si="16"/>
        <v>0</v>
      </c>
      <c r="AR50" s="63">
        <f t="shared" si="17"/>
        <v>0</v>
      </c>
      <c r="AS50" s="63">
        <f t="shared" si="18"/>
        <v>0</v>
      </c>
      <c r="AT50" s="63">
        <f t="shared" si="19"/>
        <v>0</v>
      </c>
    </row>
    <row r="51" spans="1:46" s="15" customFormat="1" ht="12.75">
      <c r="A51" s="223" t="s">
        <v>294</v>
      </c>
      <c r="C51" s="13"/>
      <c r="D51" s="13"/>
    </row>
    <row r="52" spans="1:46" s="15" customFormat="1" ht="12.75">
      <c r="A52" s="224"/>
      <c r="B52" s="15" t="s">
        <v>295</v>
      </c>
      <c r="C52" s="13"/>
      <c r="D52" s="13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  <row r="53" spans="1:46" s="15" customFormat="1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T53" s="52"/>
      <c r="U53" s="51"/>
      <c r="V53" s="59"/>
      <c r="W53" s="59"/>
      <c r="AA53" s="49"/>
      <c r="AB53" s="49"/>
      <c r="AC53" s="69"/>
      <c r="AD53" s="69"/>
      <c r="AE53" s="70"/>
      <c r="AF53" s="70"/>
      <c r="AG53" s="44"/>
      <c r="AH53" s="52"/>
    </row>
    <row r="54" spans="1:46">
      <c r="D54" s="50"/>
      <c r="E54" s="50"/>
      <c r="F54" s="50"/>
      <c r="G54" s="50"/>
      <c r="H54" s="50"/>
      <c r="I54" s="50"/>
      <c r="J54" s="50"/>
      <c r="K54" s="50"/>
      <c r="L54" s="50"/>
      <c r="Q54" s="50"/>
      <c r="R54" s="2"/>
      <c r="S54" s="51"/>
      <c r="T54" s="52"/>
      <c r="U54" s="51"/>
      <c r="V54" s="50"/>
      <c r="W54" s="50"/>
      <c r="X54" s="51"/>
      <c r="Y54" s="51"/>
      <c r="Z54" s="51"/>
      <c r="AA54" s="64"/>
      <c r="AB54" s="64"/>
      <c r="AC54" s="64"/>
      <c r="AD54" s="64"/>
      <c r="AE54" s="70"/>
      <c r="AF54" s="70"/>
      <c r="AG54" s="71"/>
      <c r="AH54" s="50"/>
    </row>
    <row r="55" spans="1:46">
      <c r="D55" s="52"/>
      <c r="E55" s="52"/>
      <c r="F55" s="52"/>
      <c r="G55" s="52"/>
      <c r="H55" s="50"/>
      <c r="I55" s="50"/>
      <c r="J55" s="50"/>
      <c r="K55" s="50"/>
      <c r="L55" s="50"/>
      <c r="Q55" s="50"/>
      <c r="R55" s="51"/>
      <c r="S55" s="51"/>
      <c r="T55" s="50"/>
      <c r="U55" s="51"/>
      <c r="V55" s="59"/>
      <c r="W55" s="59"/>
      <c r="X55" s="51"/>
      <c r="Y55" s="51"/>
      <c r="Z55" s="51"/>
      <c r="AA55" s="64"/>
      <c r="AB55" s="64"/>
      <c r="AC55" s="64"/>
      <c r="AD55" s="64"/>
      <c r="AE55" s="70"/>
      <c r="AF55" s="70"/>
      <c r="AG55" s="71"/>
      <c r="AH55" s="59"/>
    </row>
    <row r="56" spans="1:46">
      <c r="D56" s="50"/>
      <c r="F56" s="50"/>
      <c r="G56" s="50"/>
      <c r="H56" s="59"/>
      <c r="I56" s="59"/>
      <c r="J56" s="59"/>
      <c r="K56" s="59"/>
      <c r="L56" s="59"/>
      <c r="Q56" s="59"/>
      <c r="R56" s="52"/>
      <c r="S56" s="52"/>
      <c r="T56" s="51"/>
      <c r="U56" s="316"/>
      <c r="V56" s="51"/>
      <c r="W56" s="51"/>
      <c r="X56" s="51"/>
      <c r="Y56" s="51"/>
      <c r="Z56" s="51"/>
      <c r="AA56" s="64"/>
      <c r="AB56" s="64"/>
      <c r="AC56" s="64"/>
      <c r="AD56" s="64"/>
      <c r="AE56" s="52"/>
      <c r="AF56" s="70"/>
      <c r="AG56" s="70"/>
      <c r="AH56" s="107"/>
    </row>
    <row r="57" spans="1:46">
      <c r="D57" s="174"/>
      <c r="E57" s="50"/>
      <c r="F57" s="174"/>
      <c r="G57" s="80"/>
      <c r="H57" s="80"/>
      <c r="I57" s="80"/>
      <c r="J57" s="80"/>
      <c r="K57" s="80"/>
      <c r="L57" s="80"/>
      <c r="Q57" s="80"/>
      <c r="R57" s="2"/>
      <c r="S57" s="2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107"/>
    </row>
  </sheetData>
  <mergeCells count="31">
    <mergeCell ref="P1:Q1"/>
    <mergeCell ref="AC4:AH4"/>
    <mergeCell ref="A3:Q3"/>
    <mergeCell ref="B5:F5"/>
    <mergeCell ref="A7:B7"/>
    <mergeCell ref="Y8:AD8"/>
    <mergeCell ref="N9:O9"/>
    <mergeCell ref="AB9:AC9"/>
    <mergeCell ref="A8:A11"/>
    <mergeCell ref="B8:B11"/>
    <mergeCell ref="C8:C11"/>
    <mergeCell ref="D9:D11"/>
    <mergeCell ref="E9:E11"/>
    <mergeCell ref="F8:F11"/>
    <mergeCell ref="G9:G11"/>
    <mergeCell ref="H9:H11"/>
    <mergeCell ref="I9:I11"/>
    <mergeCell ref="J10:J11"/>
    <mergeCell ref="K10:K11"/>
    <mergeCell ref="L10:L11"/>
    <mergeCell ref="O10:O11"/>
    <mergeCell ref="R8:R11"/>
    <mergeCell ref="S8:S11"/>
    <mergeCell ref="T10:T11"/>
    <mergeCell ref="W9:W11"/>
    <mergeCell ref="K8:P8"/>
    <mergeCell ref="X10:X11"/>
    <mergeCell ref="Y10:Y11"/>
    <mergeCell ref="Z10:Z11"/>
    <mergeCell ref="AC10:AC11"/>
    <mergeCell ref="AF10:AF11"/>
  </mergeCells>
  <printOptions horizontalCentered="1"/>
  <pageMargins left="0.25" right="0.25" top="0.8" bottom="0.34" header="0.3" footer="0.3"/>
  <pageSetup paperSize="9" scale="51" orientation="landscape" r:id="rId1"/>
  <colBreaks count="1" manualBreakCount="1">
    <brk id="17" max="67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WUQ67"/>
  <sheetViews>
    <sheetView view="pageBreakPreview" topLeftCell="A11" zoomScale="55" zoomScaleNormal="90" zoomScaleSheetLayoutView="55" zoomScalePageLayoutView="55" workbookViewId="0">
      <selection activeCell="S72" sqref="S72"/>
    </sheetView>
  </sheetViews>
  <sheetFormatPr defaultColWidth="8.85546875" defaultRowHeight="14.25"/>
  <cols>
    <col min="1" max="1" width="18.140625" style="107" customWidth="1"/>
    <col min="2" max="2" width="4.7109375" style="107" customWidth="1"/>
    <col min="3" max="3" width="8.7109375" style="107" customWidth="1"/>
    <col min="4" max="4" width="7.85546875" style="107" customWidth="1"/>
    <col min="5" max="5" width="8.42578125" style="107" customWidth="1"/>
    <col min="6" max="6" width="10.140625" style="175" customWidth="1"/>
    <col min="7" max="7" width="8" style="175" customWidth="1"/>
    <col min="8" max="8" width="8.5703125" style="175" customWidth="1"/>
    <col min="9" max="9" width="11.5703125" style="175" customWidth="1"/>
    <col min="10" max="10" width="8" style="175" customWidth="1"/>
    <col min="11" max="11" width="8.28515625" style="175" customWidth="1"/>
    <col min="12" max="12" width="11.28515625" style="175" customWidth="1"/>
    <col min="13" max="13" width="8" style="175" customWidth="1"/>
    <col min="14" max="14" width="8.42578125" style="175" customWidth="1"/>
    <col min="15" max="15" width="13.42578125" style="107" customWidth="1"/>
    <col min="16" max="16" width="8.140625" style="175" customWidth="1"/>
    <col min="17" max="17" width="8.28515625" style="175" customWidth="1"/>
    <col min="18" max="18" width="13.28515625" style="107" customWidth="1"/>
    <col min="19" max="20" width="8.28515625" style="175" customWidth="1"/>
    <col min="21" max="21" width="13.7109375" style="175" customWidth="1"/>
    <col min="22" max="22" width="8.28515625" style="175" customWidth="1"/>
    <col min="23" max="23" width="8.7109375" style="175" customWidth="1"/>
    <col min="24" max="24" width="16.140625" style="107" customWidth="1"/>
    <col min="25" max="25" width="4.42578125" style="107" customWidth="1"/>
    <col min="26" max="26" width="13.85546875" style="175" customWidth="1"/>
    <col min="27" max="27" width="8.140625" style="175" customWidth="1"/>
    <col min="28" max="28" width="8.85546875" style="175" customWidth="1"/>
    <col min="29" max="29" width="13.28515625" style="175" customWidth="1"/>
    <col min="30" max="30" width="8.42578125" style="175" customWidth="1"/>
    <col min="31" max="31" width="8.7109375" style="175" customWidth="1"/>
    <col min="32" max="32" width="13.42578125" style="175" customWidth="1"/>
    <col min="33" max="33" width="8.5703125" style="175" customWidth="1"/>
    <col min="34" max="34" width="8.85546875" style="175" customWidth="1"/>
    <col min="35" max="35" width="9.5703125" style="175" customWidth="1"/>
    <col min="36" max="36" width="8.28515625" style="175" customWidth="1"/>
    <col min="37" max="37" width="8.85546875" style="175" customWidth="1"/>
    <col min="38" max="38" width="10.5703125" style="175" customWidth="1"/>
    <col min="39" max="39" width="8.42578125" style="175" customWidth="1"/>
    <col min="40" max="40" width="8.5703125" style="175" customWidth="1"/>
    <col min="41" max="41" width="9.28515625" style="175" customWidth="1"/>
    <col min="42" max="42" width="8.140625" style="175" customWidth="1"/>
    <col min="43" max="43" width="8.85546875" style="175" customWidth="1"/>
    <col min="44" max="44" width="10.85546875" style="175" customWidth="1"/>
    <col min="45" max="45" width="11" style="175" customWidth="1"/>
    <col min="46" max="46" width="8.7109375" style="175" customWidth="1"/>
    <col min="47" max="47" width="6.5703125" style="175" customWidth="1"/>
    <col min="48" max="192" width="8.85546875" style="107"/>
    <col min="193" max="193" width="4.85546875" style="107" customWidth="1"/>
    <col min="194" max="194" width="8" style="107" customWidth="1"/>
    <col min="195" max="195" width="18" style="107" customWidth="1"/>
    <col min="196" max="197" width="5.28515625" style="107" customWidth="1"/>
    <col min="198" max="202" width="5" style="107" customWidth="1"/>
    <col min="203" max="210" width="7.7109375" style="107" customWidth="1"/>
    <col min="211" max="214" width="8.85546875" style="107" customWidth="1"/>
    <col min="215" max="216" width="8.85546875" style="107" hidden="1" customWidth="1"/>
    <col min="217" max="230" width="8.85546875" style="107"/>
    <col min="231" max="234" width="8.85546875" style="107" hidden="1" customWidth="1"/>
    <col min="235" max="236" width="8.85546875" style="107"/>
    <col min="237" max="237" width="8.85546875" style="107" hidden="1" customWidth="1"/>
    <col min="238" max="238" width="8.85546875" style="107"/>
    <col min="239" max="239" width="8.85546875" style="107" hidden="1" customWidth="1"/>
    <col min="240" max="448" width="8.85546875" style="107"/>
    <col min="449" max="449" width="4.85546875" style="107" customWidth="1"/>
    <col min="450" max="450" width="8" style="107" customWidth="1"/>
    <col min="451" max="451" width="18" style="107" customWidth="1"/>
    <col min="452" max="453" width="5.28515625" style="107" customWidth="1"/>
    <col min="454" max="458" width="5" style="107" customWidth="1"/>
    <col min="459" max="466" width="7.7109375" style="107" customWidth="1"/>
    <col min="467" max="470" width="8.85546875" style="107" customWidth="1"/>
    <col min="471" max="472" width="8.85546875" style="107" hidden="1" customWidth="1"/>
    <col min="473" max="486" width="8.85546875" style="107"/>
    <col min="487" max="490" width="8.85546875" style="107" hidden="1" customWidth="1"/>
    <col min="491" max="492" width="8.85546875" style="107"/>
    <col min="493" max="493" width="8.85546875" style="107" hidden="1" customWidth="1"/>
    <col min="494" max="494" width="8.85546875" style="107"/>
    <col min="495" max="495" width="8.85546875" style="107" hidden="1" customWidth="1"/>
    <col min="496" max="704" width="8.85546875" style="107"/>
    <col min="705" max="705" width="4.85546875" style="107" customWidth="1"/>
    <col min="706" max="706" width="8" style="107" customWidth="1"/>
    <col min="707" max="707" width="18" style="107" customWidth="1"/>
    <col min="708" max="709" width="5.28515625" style="107" customWidth="1"/>
    <col min="710" max="714" width="5" style="107" customWidth="1"/>
    <col min="715" max="722" width="7.7109375" style="107" customWidth="1"/>
    <col min="723" max="726" width="8.85546875" style="107" customWidth="1"/>
    <col min="727" max="728" width="8.85546875" style="107" hidden="1" customWidth="1"/>
    <col min="729" max="742" width="8.85546875" style="107"/>
    <col min="743" max="746" width="8.85546875" style="107" hidden="1" customWidth="1"/>
    <col min="747" max="748" width="8.85546875" style="107"/>
    <col min="749" max="749" width="8.85546875" style="107" hidden="1" customWidth="1"/>
    <col min="750" max="750" width="8.85546875" style="107"/>
    <col min="751" max="751" width="8.85546875" style="107" hidden="1" customWidth="1"/>
    <col min="752" max="960" width="8.85546875" style="107"/>
    <col min="961" max="961" width="4.85546875" style="107" customWidth="1"/>
    <col min="962" max="962" width="8" style="107" customWidth="1"/>
    <col min="963" max="963" width="18" style="107" customWidth="1"/>
    <col min="964" max="965" width="5.28515625" style="107" customWidth="1"/>
    <col min="966" max="970" width="5" style="107" customWidth="1"/>
    <col min="971" max="978" width="7.7109375" style="107" customWidth="1"/>
    <col min="979" max="982" width="8.85546875" style="107" customWidth="1"/>
    <col min="983" max="984" width="8.85546875" style="107" hidden="1" customWidth="1"/>
    <col min="985" max="998" width="8.85546875" style="107"/>
    <col min="999" max="1002" width="8.85546875" style="107" hidden="1" customWidth="1"/>
    <col min="1003" max="1004" width="8.85546875" style="107"/>
    <col min="1005" max="1005" width="8.85546875" style="107" hidden="1" customWidth="1"/>
    <col min="1006" max="1006" width="8.85546875" style="107"/>
    <col min="1007" max="1007" width="8.85546875" style="107" hidden="1" customWidth="1"/>
    <col min="1008" max="1216" width="8.85546875" style="107"/>
    <col min="1217" max="1217" width="4.85546875" style="107" customWidth="1"/>
    <col min="1218" max="1218" width="8" style="107" customWidth="1"/>
    <col min="1219" max="1219" width="18" style="107" customWidth="1"/>
    <col min="1220" max="1221" width="5.28515625" style="107" customWidth="1"/>
    <col min="1222" max="1226" width="5" style="107" customWidth="1"/>
    <col min="1227" max="1234" width="7.7109375" style="107" customWidth="1"/>
    <col min="1235" max="1238" width="8.85546875" style="107" customWidth="1"/>
    <col min="1239" max="1240" width="8.85546875" style="107" hidden="1" customWidth="1"/>
    <col min="1241" max="1254" width="8.85546875" style="107"/>
    <col min="1255" max="1258" width="8.85546875" style="107" hidden="1" customWidth="1"/>
    <col min="1259" max="1260" width="8.85546875" style="107"/>
    <col min="1261" max="1261" width="8.85546875" style="107" hidden="1" customWidth="1"/>
    <col min="1262" max="1262" width="8.85546875" style="107"/>
    <col min="1263" max="1263" width="8.85546875" style="107" hidden="1" customWidth="1"/>
    <col min="1264" max="1472" width="8.85546875" style="107"/>
    <col min="1473" max="1473" width="4.85546875" style="107" customWidth="1"/>
    <col min="1474" max="1474" width="8" style="107" customWidth="1"/>
    <col min="1475" max="1475" width="18" style="107" customWidth="1"/>
    <col min="1476" max="1477" width="5.28515625" style="107" customWidth="1"/>
    <col min="1478" max="1482" width="5" style="107" customWidth="1"/>
    <col min="1483" max="1490" width="7.7109375" style="107" customWidth="1"/>
    <col min="1491" max="1494" width="8.85546875" style="107" customWidth="1"/>
    <col min="1495" max="1496" width="8.85546875" style="107" hidden="1" customWidth="1"/>
    <col min="1497" max="1510" width="8.85546875" style="107"/>
    <col min="1511" max="1514" width="8.85546875" style="107" hidden="1" customWidth="1"/>
    <col min="1515" max="1516" width="8.85546875" style="107"/>
    <col min="1517" max="1517" width="8.85546875" style="107" hidden="1" customWidth="1"/>
    <col min="1518" max="1518" width="8.85546875" style="107"/>
    <col min="1519" max="1519" width="8.85546875" style="107" hidden="1" customWidth="1"/>
    <col min="1520" max="1728" width="8.85546875" style="107"/>
    <col min="1729" max="1729" width="4.85546875" style="107" customWidth="1"/>
    <col min="1730" max="1730" width="8" style="107" customWidth="1"/>
    <col min="1731" max="1731" width="18" style="107" customWidth="1"/>
    <col min="1732" max="1733" width="5.28515625" style="107" customWidth="1"/>
    <col min="1734" max="1738" width="5" style="107" customWidth="1"/>
    <col min="1739" max="1746" width="7.7109375" style="107" customWidth="1"/>
    <col min="1747" max="1750" width="8.85546875" style="107" customWidth="1"/>
    <col min="1751" max="1752" width="8.85546875" style="107" hidden="1" customWidth="1"/>
    <col min="1753" max="1766" width="8.85546875" style="107"/>
    <col min="1767" max="1770" width="8.85546875" style="107" hidden="1" customWidth="1"/>
    <col min="1771" max="1772" width="8.85546875" style="107"/>
    <col min="1773" max="1773" width="8.85546875" style="107" hidden="1" customWidth="1"/>
    <col min="1774" max="1774" width="8.85546875" style="107"/>
    <col min="1775" max="1775" width="8.85546875" style="107" hidden="1" customWidth="1"/>
    <col min="1776" max="1984" width="8.85546875" style="107"/>
    <col min="1985" max="1985" width="4.85546875" style="107" customWidth="1"/>
    <col min="1986" max="1986" width="8" style="107" customWidth="1"/>
    <col min="1987" max="1987" width="18" style="107" customWidth="1"/>
    <col min="1988" max="1989" width="5.28515625" style="107" customWidth="1"/>
    <col min="1990" max="1994" width="5" style="107" customWidth="1"/>
    <col min="1995" max="2002" width="7.7109375" style="107" customWidth="1"/>
    <col min="2003" max="2006" width="8.85546875" style="107" customWidth="1"/>
    <col min="2007" max="2008" width="8.85546875" style="107" hidden="1" customWidth="1"/>
    <col min="2009" max="2022" width="8.85546875" style="107"/>
    <col min="2023" max="2026" width="8.85546875" style="107" hidden="1" customWidth="1"/>
    <col min="2027" max="2028" width="8.85546875" style="107"/>
    <col min="2029" max="2029" width="8.85546875" style="107" hidden="1" customWidth="1"/>
    <col min="2030" max="2030" width="8.85546875" style="107"/>
    <col min="2031" max="2031" width="8.85546875" style="107" hidden="1" customWidth="1"/>
    <col min="2032" max="2240" width="8.85546875" style="107"/>
    <col min="2241" max="2241" width="4.85546875" style="107" customWidth="1"/>
    <col min="2242" max="2242" width="8" style="107" customWidth="1"/>
    <col min="2243" max="2243" width="18" style="107" customWidth="1"/>
    <col min="2244" max="2245" width="5.28515625" style="107" customWidth="1"/>
    <col min="2246" max="2250" width="5" style="107" customWidth="1"/>
    <col min="2251" max="2258" width="7.7109375" style="107" customWidth="1"/>
    <col min="2259" max="2262" width="8.85546875" style="107" customWidth="1"/>
    <col min="2263" max="2264" width="8.85546875" style="107" hidden="1" customWidth="1"/>
    <col min="2265" max="2278" width="8.85546875" style="107"/>
    <col min="2279" max="2282" width="8.85546875" style="107" hidden="1" customWidth="1"/>
    <col min="2283" max="2284" width="8.85546875" style="107"/>
    <col min="2285" max="2285" width="8.85546875" style="107" hidden="1" customWidth="1"/>
    <col min="2286" max="2286" width="8.85546875" style="107"/>
    <col min="2287" max="2287" width="8.85546875" style="107" hidden="1" customWidth="1"/>
    <col min="2288" max="2496" width="8.85546875" style="107"/>
    <col min="2497" max="2497" width="4.85546875" style="107" customWidth="1"/>
    <col min="2498" max="2498" width="8" style="107" customWidth="1"/>
    <col min="2499" max="2499" width="18" style="107" customWidth="1"/>
    <col min="2500" max="2501" width="5.28515625" style="107" customWidth="1"/>
    <col min="2502" max="2506" width="5" style="107" customWidth="1"/>
    <col min="2507" max="2514" width="7.7109375" style="107" customWidth="1"/>
    <col min="2515" max="2518" width="8.85546875" style="107" customWidth="1"/>
    <col min="2519" max="2520" width="8.85546875" style="107" hidden="1" customWidth="1"/>
    <col min="2521" max="2534" width="8.85546875" style="107"/>
    <col min="2535" max="2538" width="8.85546875" style="107" hidden="1" customWidth="1"/>
    <col min="2539" max="2540" width="8.85546875" style="107"/>
    <col min="2541" max="2541" width="8.85546875" style="107" hidden="1" customWidth="1"/>
    <col min="2542" max="2542" width="8.85546875" style="107"/>
    <col min="2543" max="2543" width="8.85546875" style="107" hidden="1" customWidth="1"/>
    <col min="2544" max="2752" width="8.85546875" style="107"/>
    <col min="2753" max="2753" width="4.85546875" style="107" customWidth="1"/>
    <col min="2754" max="2754" width="8" style="107" customWidth="1"/>
    <col min="2755" max="2755" width="18" style="107" customWidth="1"/>
    <col min="2756" max="2757" width="5.28515625" style="107" customWidth="1"/>
    <col min="2758" max="2762" width="5" style="107" customWidth="1"/>
    <col min="2763" max="2770" width="7.7109375" style="107" customWidth="1"/>
    <col min="2771" max="2774" width="8.85546875" style="107" customWidth="1"/>
    <col min="2775" max="2776" width="8.85546875" style="107" hidden="1" customWidth="1"/>
    <col min="2777" max="2790" width="8.85546875" style="107"/>
    <col min="2791" max="2794" width="8.85546875" style="107" hidden="1" customWidth="1"/>
    <col min="2795" max="2796" width="8.85546875" style="107"/>
    <col min="2797" max="2797" width="8.85546875" style="107" hidden="1" customWidth="1"/>
    <col min="2798" max="2798" width="8.85546875" style="107"/>
    <col min="2799" max="2799" width="8.85546875" style="107" hidden="1" customWidth="1"/>
    <col min="2800" max="3008" width="8.85546875" style="107"/>
    <col min="3009" max="3009" width="4.85546875" style="107" customWidth="1"/>
    <col min="3010" max="3010" width="8" style="107" customWidth="1"/>
    <col min="3011" max="3011" width="18" style="107" customWidth="1"/>
    <col min="3012" max="3013" width="5.28515625" style="107" customWidth="1"/>
    <col min="3014" max="3018" width="5" style="107" customWidth="1"/>
    <col min="3019" max="3026" width="7.7109375" style="107" customWidth="1"/>
    <col min="3027" max="3030" width="8.85546875" style="107" customWidth="1"/>
    <col min="3031" max="3032" width="8.85546875" style="107" hidden="1" customWidth="1"/>
    <col min="3033" max="3046" width="8.85546875" style="107"/>
    <col min="3047" max="3050" width="8.85546875" style="107" hidden="1" customWidth="1"/>
    <col min="3051" max="3052" width="8.85546875" style="107"/>
    <col min="3053" max="3053" width="8.85546875" style="107" hidden="1" customWidth="1"/>
    <col min="3054" max="3054" width="8.85546875" style="107"/>
    <col min="3055" max="3055" width="8.85546875" style="107" hidden="1" customWidth="1"/>
    <col min="3056" max="3264" width="8.85546875" style="107"/>
    <col min="3265" max="3265" width="4.85546875" style="107" customWidth="1"/>
    <col min="3266" max="3266" width="8" style="107" customWidth="1"/>
    <col min="3267" max="3267" width="18" style="107" customWidth="1"/>
    <col min="3268" max="3269" width="5.28515625" style="107" customWidth="1"/>
    <col min="3270" max="3274" width="5" style="107" customWidth="1"/>
    <col min="3275" max="3282" width="7.7109375" style="107" customWidth="1"/>
    <col min="3283" max="3286" width="8.85546875" style="107" customWidth="1"/>
    <col min="3287" max="3288" width="8.85546875" style="107" hidden="1" customWidth="1"/>
    <col min="3289" max="3302" width="8.85546875" style="107"/>
    <col min="3303" max="3306" width="8.85546875" style="107" hidden="1" customWidth="1"/>
    <col min="3307" max="3308" width="8.85546875" style="107"/>
    <col min="3309" max="3309" width="8.85546875" style="107" hidden="1" customWidth="1"/>
    <col min="3310" max="3310" width="8.85546875" style="107"/>
    <col min="3311" max="3311" width="8.85546875" style="107" hidden="1" customWidth="1"/>
    <col min="3312" max="3520" width="8.85546875" style="107"/>
    <col min="3521" max="3521" width="4.85546875" style="107" customWidth="1"/>
    <col min="3522" max="3522" width="8" style="107" customWidth="1"/>
    <col min="3523" max="3523" width="18" style="107" customWidth="1"/>
    <col min="3524" max="3525" width="5.28515625" style="107" customWidth="1"/>
    <col min="3526" max="3530" width="5" style="107" customWidth="1"/>
    <col min="3531" max="3538" width="7.7109375" style="107" customWidth="1"/>
    <col min="3539" max="3542" width="8.85546875" style="107" customWidth="1"/>
    <col min="3543" max="3544" width="8.85546875" style="107" hidden="1" customWidth="1"/>
    <col min="3545" max="3558" width="8.85546875" style="107"/>
    <col min="3559" max="3562" width="8.85546875" style="107" hidden="1" customWidth="1"/>
    <col min="3563" max="3564" width="8.85546875" style="107"/>
    <col min="3565" max="3565" width="8.85546875" style="107" hidden="1" customWidth="1"/>
    <col min="3566" max="3566" width="8.85546875" style="107"/>
    <col min="3567" max="3567" width="8.85546875" style="107" hidden="1" customWidth="1"/>
    <col min="3568" max="3776" width="8.85546875" style="107"/>
    <col min="3777" max="3777" width="4.85546875" style="107" customWidth="1"/>
    <col min="3778" max="3778" width="8" style="107" customWidth="1"/>
    <col min="3779" max="3779" width="18" style="107" customWidth="1"/>
    <col min="3780" max="3781" width="5.28515625" style="107" customWidth="1"/>
    <col min="3782" max="3786" width="5" style="107" customWidth="1"/>
    <col min="3787" max="3794" width="7.7109375" style="107" customWidth="1"/>
    <col min="3795" max="3798" width="8.85546875" style="107" customWidth="1"/>
    <col min="3799" max="3800" width="8.85546875" style="107" hidden="1" customWidth="1"/>
    <col min="3801" max="3814" width="8.85546875" style="107"/>
    <col min="3815" max="3818" width="8.85546875" style="107" hidden="1" customWidth="1"/>
    <col min="3819" max="3820" width="8.85546875" style="107"/>
    <col min="3821" max="3821" width="8.85546875" style="107" hidden="1" customWidth="1"/>
    <col min="3822" max="3822" width="8.85546875" style="107"/>
    <col min="3823" max="3823" width="8.85546875" style="107" hidden="1" customWidth="1"/>
    <col min="3824" max="4032" width="8.85546875" style="107"/>
    <col min="4033" max="4033" width="4.85546875" style="107" customWidth="1"/>
    <col min="4034" max="4034" width="8" style="107" customWidth="1"/>
    <col min="4035" max="4035" width="18" style="107" customWidth="1"/>
    <col min="4036" max="4037" width="5.28515625" style="107" customWidth="1"/>
    <col min="4038" max="4042" width="5" style="107" customWidth="1"/>
    <col min="4043" max="4050" width="7.7109375" style="107" customWidth="1"/>
    <col min="4051" max="4054" width="8.85546875" style="107" customWidth="1"/>
    <col min="4055" max="4056" width="8.85546875" style="107" hidden="1" customWidth="1"/>
    <col min="4057" max="4070" width="8.85546875" style="107"/>
    <col min="4071" max="4074" width="8.85546875" style="107" hidden="1" customWidth="1"/>
    <col min="4075" max="4076" width="8.85546875" style="107"/>
    <col min="4077" max="4077" width="8.85546875" style="107" hidden="1" customWidth="1"/>
    <col min="4078" max="4078" width="8.85546875" style="107"/>
    <col min="4079" max="4079" width="8.85546875" style="107" hidden="1" customWidth="1"/>
    <col min="4080" max="4288" width="8.85546875" style="107"/>
    <col min="4289" max="4289" width="4.85546875" style="107" customWidth="1"/>
    <col min="4290" max="4290" width="8" style="107" customWidth="1"/>
    <col min="4291" max="4291" width="18" style="107" customWidth="1"/>
    <col min="4292" max="4293" width="5.28515625" style="107" customWidth="1"/>
    <col min="4294" max="4298" width="5" style="107" customWidth="1"/>
    <col min="4299" max="4306" width="7.7109375" style="107" customWidth="1"/>
    <col min="4307" max="4310" width="8.85546875" style="107" customWidth="1"/>
    <col min="4311" max="4312" width="8.85546875" style="107" hidden="1" customWidth="1"/>
    <col min="4313" max="4326" width="8.85546875" style="107"/>
    <col min="4327" max="4330" width="8.85546875" style="107" hidden="1" customWidth="1"/>
    <col min="4331" max="4332" width="8.85546875" style="107"/>
    <col min="4333" max="4333" width="8.85546875" style="107" hidden="1" customWidth="1"/>
    <col min="4334" max="4334" width="8.85546875" style="107"/>
    <col min="4335" max="4335" width="8.85546875" style="107" hidden="1" customWidth="1"/>
    <col min="4336" max="4544" width="8.85546875" style="107"/>
    <col min="4545" max="4545" width="4.85546875" style="107" customWidth="1"/>
    <col min="4546" max="4546" width="8" style="107" customWidth="1"/>
    <col min="4547" max="4547" width="18" style="107" customWidth="1"/>
    <col min="4548" max="4549" width="5.28515625" style="107" customWidth="1"/>
    <col min="4550" max="4554" width="5" style="107" customWidth="1"/>
    <col min="4555" max="4562" width="7.7109375" style="107" customWidth="1"/>
    <col min="4563" max="4566" width="8.85546875" style="107" customWidth="1"/>
    <col min="4567" max="4568" width="8.85546875" style="107" hidden="1" customWidth="1"/>
    <col min="4569" max="4582" width="8.85546875" style="107"/>
    <col min="4583" max="4586" width="8.85546875" style="107" hidden="1" customWidth="1"/>
    <col min="4587" max="4588" width="8.85546875" style="107"/>
    <col min="4589" max="4589" width="8.85546875" style="107" hidden="1" customWidth="1"/>
    <col min="4590" max="4590" width="8.85546875" style="107"/>
    <col min="4591" max="4591" width="8.85546875" style="107" hidden="1" customWidth="1"/>
    <col min="4592" max="4800" width="8.85546875" style="107"/>
    <col min="4801" max="4801" width="4.85546875" style="107" customWidth="1"/>
    <col min="4802" max="4802" width="8" style="107" customWidth="1"/>
    <col min="4803" max="4803" width="18" style="107" customWidth="1"/>
    <col min="4804" max="4805" width="5.28515625" style="107" customWidth="1"/>
    <col min="4806" max="4810" width="5" style="107" customWidth="1"/>
    <col min="4811" max="4818" width="7.7109375" style="107" customWidth="1"/>
    <col min="4819" max="4822" width="8.85546875" style="107" customWidth="1"/>
    <col min="4823" max="4824" width="8.85546875" style="107" hidden="1" customWidth="1"/>
    <col min="4825" max="4838" width="8.85546875" style="107"/>
    <col min="4839" max="4842" width="8.85546875" style="107" hidden="1" customWidth="1"/>
    <col min="4843" max="4844" width="8.85546875" style="107"/>
    <col min="4845" max="4845" width="8.85546875" style="107" hidden="1" customWidth="1"/>
    <col min="4846" max="4846" width="8.85546875" style="107"/>
    <col min="4847" max="4847" width="8.85546875" style="107" hidden="1" customWidth="1"/>
    <col min="4848" max="5056" width="8.85546875" style="107"/>
    <col min="5057" max="5057" width="4.85546875" style="107" customWidth="1"/>
    <col min="5058" max="5058" width="8" style="107" customWidth="1"/>
    <col min="5059" max="5059" width="18" style="107" customWidth="1"/>
    <col min="5060" max="5061" width="5.28515625" style="107" customWidth="1"/>
    <col min="5062" max="5066" width="5" style="107" customWidth="1"/>
    <col min="5067" max="5074" width="7.7109375" style="107" customWidth="1"/>
    <col min="5075" max="5078" width="8.85546875" style="107" customWidth="1"/>
    <col min="5079" max="5080" width="8.85546875" style="107" hidden="1" customWidth="1"/>
    <col min="5081" max="5094" width="8.85546875" style="107"/>
    <col min="5095" max="5098" width="8.85546875" style="107" hidden="1" customWidth="1"/>
    <col min="5099" max="5100" width="8.85546875" style="107"/>
    <col min="5101" max="5101" width="8.85546875" style="107" hidden="1" customWidth="1"/>
    <col min="5102" max="5102" width="8.85546875" style="107"/>
    <col min="5103" max="5103" width="8.85546875" style="107" hidden="1" customWidth="1"/>
    <col min="5104" max="5312" width="8.85546875" style="107"/>
    <col min="5313" max="5313" width="4.85546875" style="107" customWidth="1"/>
    <col min="5314" max="5314" width="8" style="107" customWidth="1"/>
    <col min="5315" max="5315" width="18" style="107" customWidth="1"/>
    <col min="5316" max="5317" width="5.28515625" style="107" customWidth="1"/>
    <col min="5318" max="5322" width="5" style="107" customWidth="1"/>
    <col min="5323" max="5330" width="7.7109375" style="107" customWidth="1"/>
    <col min="5331" max="5334" width="8.85546875" style="107" customWidth="1"/>
    <col min="5335" max="5336" width="8.85546875" style="107" hidden="1" customWidth="1"/>
    <col min="5337" max="5350" width="8.85546875" style="107"/>
    <col min="5351" max="5354" width="8.85546875" style="107" hidden="1" customWidth="1"/>
    <col min="5355" max="5356" width="8.85546875" style="107"/>
    <col min="5357" max="5357" width="8.85546875" style="107" hidden="1" customWidth="1"/>
    <col min="5358" max="5358" width="8.85546875" style="107"/>
    <col min="5359" max="5359" width="8.85546875" style="107" hidden="1" customWidth="1"/>
    <col min="5360" max="5568" width="8.85546875" style="107"/>
    <col min="5569" max="5569" width="4.85546875" style="107" customWidth="1"/>
    <col min="5570" max="5570" width="8" style="107" customWidth="1"/>
    <col min="5571" max="5571" width="18" style="107" customWidth="1"/>
    <col min="5572" max="5573" width="5.28515625" style="107" customWidth="1"/>
    <col min="5574" max="5578" width="5" style="107" customWidth="1"/>
    <col min="5579" max="5586" width="7.7109375" style="107" customWidth="1"/>
    <col min="5587" max="5590" width="8.85546875" style="107" customWidth="1"/>
    <col min="5591" max="5592" width="8.85546875" style="107" hidden="1" customWidth="1"/>
    <col min="5593" max="5606" width="8.85546875" style="107"/>
    <col min="5607" max="5610" width="8.85546875" style="107" hidden="1" customWidth="1"/>
    <col min="5611" max="5612" width="8.85546875" style="107"/>
    <col min="5613" max="5613" width="8.85546875" style="107" hidden="1" customWidth="1"/>
    <col min="5614" max="5614" width="8.85546875" style="107"/>
    <col min="5615" max="5615" width="8.85546875" style="107" hidden="1" customWidth="1"/>
    <col min="5616" max="5824" width="8.85546875" style="107"/>
    <col min="5825" max="5825" width="4.85546875" style="107" customWidth="1"/>
    <col min="5826" max="5826" width="8" style="107" customWidth="1"/>
    <col min="5827" max="5827" width="18" style="107" customWidth="1"/>
    <col min="5828" max="5829" width="5.28515625" style="107" customWidth="1"/>
    <col min="5830" max="5834" width="5" style="107" customWidth="1"/>
    <col min="5835" max="5842" width="7.7109375" style="107" customWidth="1"/>
    <col min="5843" max="5846" width="8.85546875" style="107" customWidth="1"/>
    <col min="5847" max="5848" width="8.85546875" style="107" hidden="1" customWidth="1"/>
    <col min="5849" max="5862" width="8.85546875" style="107"/>
    <col min="5863" max="5866" width="8.85546875" style="107" hidden="1" customWidth="1"/>
    <col min="5867" max="5868" width="8.85546875" style="107"/>
    <col min="5869" max="5869" width="8.85546875" style="107" hidden="1" customWidth="1"/>
    <col min="5870" max="5870" width="8.85546875" style="107"/>
    <col min="5871" max="5871" width="8.85546875" style="107" hidden="1" customWidth="1"/>
    <col min="5872" max="6080" width="8.85546875" style="107"/>
    <col min="6081" max="6081" width="4.85546875" style="107" customWidth="1"/>
    <col min="6082" max="6082" width="8" style="107" customWidth="1"/>
    <col min="6083" max="6083" width="18" style="107" customWidth="1"/>
    <col min="6084" max="6085" width="5.28515625" style="107" customWidth="1"/>
    <col min="6086" max="6090" width="5" style="107" customWidth="1"/>
    <col min="6091" max="6098" width="7.7109375" style="107" customWidth="1"/>
    <col min="6099" max="6102" width="8.85546875" style="107" customWidth="1"/>
    <col min="6103" max="6104" width="8.85546875" style="107" hidden="1" customWidth="1"/>
    <col min="6105" max="6118" width="8.85546875" style="107"/>
    <col min="6119" max="6122" width="8.85546875" style="107" hidden="1" customWidth="1"/>
    <col min="6123" max="6124" width="8.85546875" style="107"/>
    <col min="6125" max="6125" width="8.85546875" style="107" hidden="1" customWidth="1"/>
    <col min="6126" max="6126" width="8.85546875" style="107"/>
    <col min="6127" max="6127" width="8.85546875" style="107" hidden="1" customWidth="1"/>
    <col min="6128" max="6336" width="8.85546875" style="107"/>
    <col min="6337" max="6337" width="4.85546875" style="107" customWidth="1"/>
    <col min="6338" max="6338" width="8" style="107" customWidth="1"/>
    <col min="6339" max="6339" width="18" style="107" customWidth="1"/>
    <col min="6340" max="6341" width="5.28515625" style="107" customWidth="1"/>
    <col min="6342" max="6346" width="5" style="107" customWidth="1"/>
    <col min="6347" max="6354" width="7.7109375" style="107" customWidth="1"/>
    <col min="6355" max="6358" width="8.85546875" style="107" customWidth="1"/>
    <col min="6359" max="6360" width="8.85546875" style="107" hidden="1" customWidth="1"/>
    <col min="6361" max="6374" width="8.85546875" style="107"/>
    <col min="6375" max="6378" width="8.85546875" style="107" hidden="1" customWidth="1"/>
    <col min="6379" max="6380" width="8.85546875" style="107"/>
    <col min="6381" max="6381" width="8.85546875" style="107" hidden="1" customWidth="1"/>
    <col min="6382" max="6382" width="8.85546875" style="107"/>
    <col min="6383" max="6383" width="8.85546875" style="107" hidden="1" customWidth="1"/>
    <col min="6384" max="6592" width="8.85546875" style="107"/>
    <col min="6593" max="6593" width="4.85546875" style="107" customWidth="1"/>
    <col min="6594" max="6594" width="8" style="107" customWidth="1"/>
    <col min="6595" max="6595" width="18" style="107" customWidth="1"/>
    <col min="6596" max="6597" width="5.28515625" style="107" customWidth="1"/>
    <col min="6598" max="6602" width="5" style="107" customWidth="1"/>
    <col min="6603" max="6610" width="7.7109375" style="107" customWidth="1"/>
    <col min="6611" max="6614" width="8.85546875" style="107" customWidth="1"/>
    <col min="6615" max="6616" width="8.85546875" style="107" hidden="1" customWidth="1"/>
    <col min="6617" max="6630" width="8.85546875" style="107"/>
    <col min="6631" max="6634" width="8.85546875" style="107" hidden="1" customWidth="1"/>
    <col min="6635" max="6636" width="8.85546875" style="107"/>
    <col min="6637" max="6637" width="8.85546875" style="107" hidden="1" customWidth="1"/>
    <col min="6638" max="6638" width="8.85546875" style="107"/>
    <col min="6639" max="6639" width="8.85546875" style="107" hidden="1" customWidth="1"/>
    <col min="6640" max="6848" width="8.85546875" style="107"/>
    <col min="6849" max="6849" width="4.85546875" style="107" customWidth="1"/>
    <col min="6850" max="6850" width="8" style="107" customWidth="1"/>
    <col min="6851" max="6851" width="18" style="107" customWidth="1"/>
    <col min="6852" max="6853" width="5.28515625" style="107" customWidth="1"/>
    <col min="6854" max="6858" width="5" style="107" customWidth="1"/>
    <col min="6859" max="6866" width="7.7109375" style="107" customWidth="1"/>
    <col min="6867" max="6870" width="8.85546875" style="107" customWidth="1"/>
    <col min="6871" max="6872" width="8.85546875" style="107" hidden="1" customWidth="1"/>
    <col min="6873" max="6886" width="8.85546875" style="107"/>
    <col min="6887" max="6890" width="8.85546875" style="107" hidden="1" customWidth="1"/>
    <col min="6891" max="6892" width="8.85546875" style="107"/>
    <col min="6893" max="6893" width="8.85546875" style="107" hidden="1" customWidth="1"/>
    <col min="6894" max="6894" width="8.85546875" style="107"/>
    <col min="6895" max="6895" width="8.85546875" style="107" hidden="1" customWidth="1"/>
    <col min="6896" max="7104" width="8.85546875" style="107"/>
    <col min="7105" max="7105" width="4.85546875" style="107" customWidth="1"/>
    <col min="7106" max="7106" width="8" style="107" customWidth="1"/>
    <col min="7107" max="7107" width="18" style="107" customWidth="1"/>
    <col min="7108" max="7109" width="5.28515625" style="107" customWidth="1"/>
    <col min="7110" max="7114" width="5" style="107" customWidth="1"/>
    <col min="7115" max="7122" width="7.7109375" style="107" customWidth="1"/>
    <col min="7123" max="7126" width="8.85546875" style="107" customWidth="1"/>
    <col min="7127" max="7128" width="8.85546875" style="107" hidden="1" customWidth="1"/>
    <col min="7129" max="7142" width="8.85546875" style="107"/>
    <col min="7143" max="7146" width="8.85546875" style="107" hidden="1" customWidth="1"/>
    <col min="7147" max="7148" width="8.85546875" style="107"/>
    <col min="7149" max="7149" width="8.85546875" style="107" hidden="1" customWidth="1"/>
    <col min="7150" max="7150" width="8.85546875" style="107"/>
    <col min="7151" max="7151" width="8.85546875" style="107" hidden="1" customWidth="1"/>
    <col min="7152" max="7360" width="8.85546875" style="107"/>
    <col min="7361" max="7361" width="4.85546875" style="107" customWidth="1"/>
    <col min="7362" max="7362" width="8" style="107" customWidth="1"/>
    <col min="7363" max="7363" width="18" style="107" customWidth="1"/>
    <col min="7364" max="7365" width="5.28515625" style="107" customWidth="1"/>
    <col min="7366" max="7370" width="5" style="107" customWidth="1"/>
    <col min="7371" max="7378" width="7.7109375" style="107" customWidth="1"/>
    <col min="7379" max="7382" width="8.85546875" style="107" customWidth="1"/>
    <col min="7383" max="7384" width="8.85546875" style="107" hidden="1" customWidth="1"/>
    <col min="7385" max="7398" width="8.85546875" style="107"/>
    <col min="7399" max="7402" width="8.85546875" style="107" hidden="1" customWidth="1"/>
    <col min="7403" max="7404" width="8.85546875" style="107"/>
    <col min="7405" max="7405" width="8.85546875" style="107" hidden="1" customWidth="1"/>
    <col min="7406" max="7406" width="8.85546875" style="107"/>
    <col min="7407" max="7407" width="8.85546875" style="107" hidden="1" customWidth="1"/>
    <col min="7408" max="7616" width="8.85546875" style="107"/>
    <col min="7617" max="7617" width="4.85546875" style="107" customWidth="1"/>
    <col min="7618" max="7618" width="8" style="107" customWidth="1"/>
    <col min="7619" max="7619" width="18" style="107" customWidth="1"/>
    <col min="7620" max="7621" width="5.28515625" style="107" customWidth="1"/>
    <col min="7622" max="7626" width="5" style="107" customWidth="1"/>
    <col min="7627" max="7634" width="7.7109375" style="107" customWidth="1"/>
    <col min="7635" max="7638" width="8.85546875" style="107" customWidth="1"/>
    <col min="7639" max="7640" width="8.85546875" style="107" hidden="1" customWidth="1"/>
    <col min="7641" max="7654" width="8.85546875" style="107"/>
    <col min="7655" max="7658" width="8.85546875" style="107" hidden="1" customWidth="1"/>
    <col min="7659" max="7660" width="8.85546875" style="107"/>
    <col min="7661" max="7661" width="8.85546875" style="107" hidden="1" customWidth="1"/>
    <col min="7662" max="7662" width="8.85546875" style="107"/>
    <col min="7663" max="7663" width="8.85546875" style="107" hidden="1" customWidth="1"/>
    <col min="7664" max="7872" width="8.85546875" style="107"/>
    <col min="7873" max="7873" width="4.85546875" style="107" customWidth="1"/>
    <col min="7874" max="7874" width="8" style="107" customWidth="1"/>
    <col min="7875" max="7875" width="18" style="107" customWidth="1"/>
    <col min="7876" max="7877" width="5.28515625" style="107" customWidth="1"/>
    <col min="7878" max="7882" width="5" style="107" customWidth="1"/>
    <col min="7883" max="7890" width="7.7109375" style="107" customWidth="1"/>
    <col min="7891" max="7894" width="8.85546875" style="107" customWidth="1"/>
    <col min="7895" max="7896" width="8.85546875" style="107" hidden="1" customWidth="1"/>
    <col min="7897" max="7910" width="8.85546875" style="107"/>
    <col min="7911" max="7914" width="8.85546875" style="107" hidden="1" customWidth="1"/>
    <col min="7915" max="7916" width="8.85546875" style="107"/>
    <col min="7917" max="7917" width="8.85546875" style="107" hidden="1" customWidth="1"/>
    <col min="7918" max="7918" width="8.85546875" style="107"/>
    <col min="7919" max="7919" width="8.85546875" style="107" hidden="1" customWidth="1"/>
    <col min="7920" max="8128" width="8.85546875" style="107"/>
    <col min="8129" max="8129" width="4.85546875" style="107" customWidth="1"/>
    <col min="8130" max="8130" width="8" style="107" customWidth="1"/>
    <col min="8131" max="8131" width="18" style="107" customWidth="1"/>
    <col min="8132" max="8133" width="5.28515625" style="107" customWidth="1"/>
    <col min="8134" max="8138" width="5" style="107" customWidth="1"/>
    <col min="8139" max="8146" width="7.7109375" style="107" customWidth="1"/>
    <col min="8147" max="8150" width="8.85546875" style="107" customWidth="1"/>
    <col min="8151" max="8152" width="8.85546875" style="107" hidden="1" customWidth="1"/>
    <col min="8153" max="8166" width="8.85546875" style="107"/>
    <col min="8167" max="8170" width="8.85546875" style="107" hidden="1" customWidth="1"/>
    <col min="8171" max="8172" width="8.85546875" style="107"/>
    <col min="8173" max="8173" width="8.85546875" style="107" hidden="1" customWidth="1"/>
    <col min="8174" max="8174" width="8.85546875" style="107"/>
    <col min="8175" max="8175" width="8.85546875" style="107" hidden="1" customWidth="1"/>
    <col min="8176" max="8384" width="8.85546875" style="107"/>
    <col min="8385" max="8385" width="4.85546875" style="107" customWidth="1"/>
    <col min="8386" max="8386" width="8" style="107" customWidth="1"/>
    <col min="8387" max="8387" width="18" style="107" customWidth="1"/>
    <col min="8388" max="8389" width="5.28515625" style="107" customWidth="1"/>
    <col min="8390" max="8394" width="5" style="107" customWidth="1"/>
    <col min="8395" max="8402" width="7.7109375" style="107" customWidth="1"/>
    <col min="8403" max="8406" width="8.85546875" style="107" customWidth="1"/>
    <col min="8407" max="8408" width="8.85546875" style="107" hidden="1" customWidth="1"/>
    <col min="8409" max="8422" width="8.85546875" style="107"/>
    <col min="8423" max="8426" width="8.85546875" style="107" hidden="1" customWidth="1"/>
    <col min="8427" max="8428" width="8.85546875" style="107"/>
    <col min="8429" max="8429" width="8.85546875" style="107" hidden="1" customWidth="1"/>
    <col min="8430" max="8430" width="8.85546875" style="107"/>
    <col min="8431" max="8431" width="8.85546875" style="107" hidden="1" customWidth="1"/>
    <col min="8432" max="8640" width="8.85546875" style="107"/>
    <col min="8641" max="8641" width="4.85546875" style="107" customWidth="1"/>
    <col min="8642" max="8642" width="8" style="107" customWidth="1"/>
    <col min="8643" max="8643" width="18" style="107" customWidth="1"/>
    <col min="8644" max="8645" width="5.28515625" style="107" customWidth="1"/>
    <col min="8646" max="8650" width="5" style="107" customWidth="1"/>
    <col min="8651" max="8658" width="7.7109375" style="107" customWidth="1"/>
    <col min="8659" max="8662" width="8.85546875" style="107" customWidth="1"/>
    <col min="8663" max="8664" width="8.85546875" style="107" hidden="1" customWidth="1"/>
    <col min="8665" max="8678" width="8.85546875" style="107"/>
    <col min="8679" max="8682" width="8.85546875" style="107" hidden="1" customWidth="1"/>
    <col min="8683" max="8684" width="8.85546875" style="107"/>
    <col min="8685" max="8685" width="8.85546875" style="107" hidden="1" customWidth="1"/>
    <col min="8686" max="8686" width="8.85546875" style="107"/>
    <col min="8687" max="8687" width="8.85546875" style="107" hidden="1" customWidth="1"/>
    <col min="8688" max="8896" width="8.85546875" style="107"/>
    <col min="8897" max="8897" width="4.85546875" style="107" customWidth="1"/>
    <col min="8898" max="8898" width="8" style="107" customWidth="1"/>
    <col min="8899" max="8899" width="18" style="107" customWidth="1"/>
    <col min="8900" max="8901" width="5.28515625" style="107" customWidth="1"/>
    <col min="8902" max="8906" width="5" style="107" customWidth="1"/>
    <col min="8907" max="8914" width="7.7109375" style="107" customWidth="1"/>
    <col min="8915" max="8918" width="8.85546875" style="107" customWidth="1"/>
    <col min="8919" max="8920" width="8.85546875" style="107" hidden="1" customWidth="1"/>
    <col min="8921" max="8934" width="8.85546875" style="107"/>
    <col min="8935" max="8938" width="8.85546875" style="107" hidden="1" customWidth="1"/>
    <col min="8939" max="8940" width="8.85546875" style="107"/>
    <col min="8941" max="8941" width="8.85546875" style="107" hidden="1" customWidth="1"/>
    <col min="8942" max="8942" width="8.85546875" style="107"/>
    <col min="8943" max="8943" width="8.85546875" style="107" hidden="1" customWidth="1"/>
    <col min="8944" max="9152" width="8.85546875" style="107"/>
    <col min="9153" max="9153" width="4.85546875" style="107" customWidth="1"/>
    <col min="9154" max="9154" width="8" style="107" customWidth="1"/>
    <col min="9155" max="9155" width="18" style="107" customWidth="1"/>
    <col min="9156" max="9157" width="5.28515625" style="107" customWidth="1"/>
    <col min="9158" max="9162" width="5" style="107" customWidth="1"/>
    <col min="9163" max="9170" width="7.7109375" style="107" customWidth="1"/>
    <col min="9171" max="9174" width="8.85546875" style="107" customWidth="1"/>
    <col min="9175" max="9176" width="8.85546875" style="107" hidden="1" customWidth="1"/>
    <col min="9177" max="9190" width="8.85546875" style="107"/>
    <col min="9191" max="9194" width="8.85546875" style="107" hidden="1" customWidth="1"/>
    <col min="9195" max="9196" width="8.85546875" style="107"/>
    <col min="9197" max="9197" width="8.85546875" style="107" hidden="1" customWidth="1"/>
    <col min="9198" max="9198" width="8.85546875" style="107"/>
    <col min="9199" max="9199" width="8.85546875" style="107" hidden="1" customWidth="1"/>
    <col min="9200" max="9408" width="8.85546875" style="107"/>
    <col min="9409" max="9409" width="4.85546875" style="107" customWidth="1"/>
    <col min="9410" max="9410" width="8" style="107" customWidth="1"/>
    <col min="9411" max="9411" width="18" style="107" customWidth="1"/>
    <col min="9412" max="9413" width="5.28515625" style="107" customWidth="1"/>
    <col min="9414" max="9418" width="5" style="107" customWidth="1"/>
    <col min="9419" max="9426" width="7.7109375" style="107" customWidth="1"/>
    <col min="9427" max="9430" width="8.85546875" style="107" customWidth="1"/>
    <col min="9431" max="9432" width="8.85546875" style="107" hidden="1" customWidth="1"/>
    <col min="9433" max="9446" width="8.85546875" style="107"/>
    <col min="9447" max="9450" width="8.85546875" style="107" hidden="1" customWidth="1"/>
    <col min="9451" max="9452" width="8.85546875" style="107"/>
    <col min="9453" max="9453" width="8.85546875" style="107" hidden="1" customWidth="1"/>
    <col min="9454" max="9454" width="8.85546875" style="107"/>
    <col min="9455" max="9455" width="8.85546875" style="107" hidden="1" customWidth="1"/>
    <col min="9456" max="9664" width="8.85546875" style="107"/>
    <col min="9665" max="9665" width="4.85546875" style="107" customWidth="1"/>
    <col min="9666" max="9666" width="8" style="107" customWidth="1"/>
    <col min="9667" max="9667" width="18" style="107" customWidth="1"/>
    <col min="9668" max="9669" width="5.28515625" style="107" customWidth="1"/>
    <col min="9670" max="9674" width="5" style="107" customWidth="1"/>
    <col min="9675" max="9682" width="7.7109375" style="107" customWidth="1"/>
    <col min="9683" max="9686" width="8.85546875" style="107" customWidth="1"/>
    <col min="9687" max="9688" width="8.85546875" style="107" hidden="1" customWidth="1"/>
    <col min="9689" max="9702" width="8.85546875" style="107"/>
    <col min="9703" max="9706" width="8.85546875" style="107" hidden="1" customWidth="1"/>
    <col min="9707" max="9708" width="8.85546875" style="107"/>
    <col min="9709" max="9709" width="8.85546875" style="107" hidden="1" customWidth="1"/>
    <col min="9710" max="9710" width="8.85546875" style="107"/>
    <col min="9711" max="9711" width="8.85546875" style="107" hidden="1" customWidth="1"/>
    <col min="9712" max="9920" width="8.85546875" style="107"/>
    <col min="9921" max="9921" width="4.85546875" style="107" customWidth="1"/>
    <col min="9922" max="9922" width="8" style="107" customWidth="1"/>
    <col min="9923" max="9923" width="18" style="107" customWidth="1"/>
    <col min="9924" max="9925" width="5.28515625" style="107" customWidth="1"/>
    <col min="9926" max="9930" width="5" style="107" customWidth="1"/>
    <col min="9931" max="9938" width="7.7109375" style="107" customWidth="1"/>
    <col min="9939" max="9942" width="8.85546875" style="107" customWidth="1"/>
    <col min="9943" max="9944" width="8.85546875" style="107" hidden="1" customWidth="1"/>
    <col min="9945" max="9958" width="8.85546875" style="107"/>
    <col min="9959" max="9962" width="8.85546875" style="107" hidden="1" customWidth="1"/>
    <col min="9963" max="9964" width="8.85546875" style="107"/>
    <col min="9965" max="9965" width="8.85546875" style="107" hidden="1" customWidth="1"/>
    <col min="9966" max="9966" width="8.85546875" style="107"/>
    <col min="9967" max="9967" width="8.85546875" style="107" hidden="1" customWidth="1"/>
    <col min="9968" max="10176" width="8.85546875" style="107"/>
    <col min="10177" max="10177" width="4.85546875" style="107" customWidth="1"/>
    <col min="10178" max="10178" width="8" style="107" customWidth="1"/>
    <col min="10179" max="10179" width="18" style="107" customWidth="1"/>
    <col min="10180" max="10181" width="5.28515625" style="107" customWidth="1"/>
    <col min="10182" max="10186" width="5" style="107" customWidth="1"/>
    <col min="10187" max="10194" width="7.7109375" style="107" customWidth="1"/>
    <col min="10195" max="10198" width="8.85546875" style="107" customWidth="1"/>
    <col min="10199" max="10200" width="8.85546875" style="107" hidden="1" customWidth="1"/>
    <col min="10201" max="10214" width="8.85546875" style="107"/>
    <col min="10215" max="10218" width="8.85546875" style="107" hidden="1" customWidth="1"/>
    <col min="10219" max="10220" width="8.85546875" style="107"/>
    <col min="10221" max="10221" width="8.85546875" style="107" hidden="1" customWidth="1"/>
    <col min="10222" max="10222" width="8.85546875" style="107"/>
    <col min="10223" max="10223" width="8.85546875" style="107" hidden="1" customWidth="1"/>
    <col min="10224" max="10432" width="8.85546875" style="107"/>
    <col min="10433" max="10433" width="4.85546875" style="107" customWidth="1"/>
    <col min="10434" max="10434" width="8" style="107" customWidth="1"/>
    <col min="10435" max="10435" width="18" style="107" customWidth="1"/>
    <col min="10436" max="10437" width="5.28515625" style="107" customWidth="1"/>
    <col min="10438" max="10442" width="5" style="107" customWidth="1"/>
    <col min="10443" max="10450" width="7.7109375" style="107" customWidth="1"/>
    <col min="10451" max="10454" width="8.85546875" style="107" customWidth="1"/>
    <col min="10455" max="10456" width="8.85546875" style="107" hidden="1" customWidth="1"/>
    <col min="10457" max="10470" width="8.85546875" style="107"/>
    <col min="10471" max="10474" width="8.85546875" style="107" hidden="1" customWidth="1"/>
    <col min="10475" max="10476" width="8.85546875" style="107"/>
    <col min="10477" max="10477" width="8.85546875" style="107" hidden="1" customWidth="1"/>
    <col min="10478" max="10478" width="8.85546875" style="107"/>
    <col min="10479" max="10479" width="8.85546875" style="107" hidden="1" customWidth="1"/>
    <col min="10480" max="10688" width="8.85546875" style="107"/>
    <col min="10689" max="10689" width="4.85546875" style="107" customWidth="1"/>
    <col min="10690" max="10690" width="8" style="107" customWidth="1"/>
    <col min="10691" max="10691" width="18" style="107" customWidth="1"/>
    <col min="10692" max="10693" width="5.28515625" style="107" customWidth="1"/>
    <col min="10694" max="10698" width="5" style="107" customWidth="1"/>
    <col min="10699" max="10706" width="7.7109375" style="107" customWidth="1"/>
    <col min="10707" max="10710" width="8.85546875" style="107" customWidth="1"/>
    <col min="10711" max="10712" width="8.85546875" style="107" hidden="1" customWidth="1"/>
    <col min="10713" max="10726" width="8.85546875" style="107"/>
    <col min="10727" max="10730" width="8.85546875" style="107" hidden="1" customWidth="1"/>
    <col min="10731" max="10732" width="8.85546875" style="107"/>
    <col min="10733" max="10733" width="8.85546875" style="107" hidden="1" customWidth="1"/>
    <col min="10734" max="10734" width="8.85546875" style="107"/>
    <col min="10735" max="10735" width="8.85546875" style="107" hidden="1" customWidth="1"/>
    <col min="10736" max="10944" width="8.85546875" style="107"/>
    <col min="10945" max="10945" width="4.85546875" style="107" customWidth="1"/>
    <col min="10946" max="10946" width="8" style="107" customWidth="1"/>
    <col min="10947" max="10947" width="18" style="107" customWidth="1"/>
    <col min="10948" max="10949" width="5.28515625" style="107" customWidth="1"/>
    <col min="10950" max="10954" width="5" style="107" customWidth="1"/>
    <col min="10955" max="10962" width="7.7109375" style="107" customWidth="1"/>
    <col min="10963" max="10966" width="8.85546875" style="107" customWidth="1"/>
    <col min="10967" max="10968" width="8.85546875" style="107" hidden="1" customWidth="1"/>
    <col min="10969" max="10982" width="8.85546875" style="107"/>
    <col min="10983" max="10986" width="8.85546875" style="107" hidden="1" customWidth="1"/>
    <col min="10987" max="10988" width="8.85546875" style="107"/>
    <col min="10989" max="10989" width="8.85546875" style="107" hidden="1" customWidth="1"/>
    <col min="10990" max="10990" width="8.85546875" style="107"/>
    <col min="10991" max="10991" width="8.85546875" style="107" hidden="1" customWidth="1"/>
    <col min="10992" max="11200" width="8.85546875" style="107"/>
    <col min="11201" max="11201" width="4.85546875" style="107" customWidth="1"/>
    <col min="11202" max="11202" width="8" style="107" customWidth="1"/>
    <col min="11203" max="11203" width="18" style="107" customWidth="1"/>
    <col min="11204" max="11205" width="5.28515625" style="107" customWidth="1"/>
    <col min="11206" max="11210" width="5" style="107" customWidth="1"/>
    <col min="11211" max="11218" width="7.7109375" style="107" customWidth="1"/>
    <col min="11219" max="11222" width="8.85546875" style="107" customWidth="1"/>
    <col min="11223" max="11224" width="8.85546875" style="107" hidden="1" customWidth="1"/>
    <col min="11225" max="11238" width="8.85546875" style="107"/>
    <col min="11239" max="11242" width="8.85546875" style="107" hidden="1" customWidth="1"/>
    <col min="11243" max="11244" width="8.85546875" style="107"/>
    <col min="11245" max="11245" width="8.85546875" style="107" hidden="1" customWidth="1"/>
    <col min="11246" max="11246" width="8.85546875" style="107"/>
    <col min="11247" max="11247" width="8.85546875" style="107" hidden="1" customWidth="1"/>
    <col min="11248" max="11456" width="8.85546875" style="107"/>
    <col min="11457" max="11457" width="4.85546875" style="107" customWidth="1"/>
    <col min="11458" max="11458" width="8" style="107" customWidth="1"/>
    <col min="11459" max="11459" width="18" style="107" customWidth="1"/>
    <col min="11460" max="11461" width="5.28515625" style="107" customWidth="1"/>
    <col min="11462" max="11466" width="5" style="107" customWidth="1"/>
    <col min="11467" max="11474" width="7.7109375" style="107" customWidth="1"/>
    <col min="11475" max="11478" width="8.85546875" style="107" customWidth="1"/>
    <col min="11479" max="11480" width="8.85546875" style="107" hidden="1" customWidth="1"/>
    <col min="11481" max="11494" width="8.85546875" style="107"/>
    <col min="11495" max="11498" width="8.85546875" style="107" hidden="1" customWidth="1"/>
    <col min="11499" max="11500" width="8.85546875" style="107"/>
    <col min="11501" max="11501" width="8.85546875" style="107" hidden="1" customWidth="1"/>
    <col min="11502" max="11502" width="8.85546875" style="107"/>
    <col min="11503" max="11503" width="8.85546875" style="107" hidden="1" customWidth="1"/>
    <col min="11504" max="11712" width="8.85546875" style="107"/>
    <col min="11713" max="11713" width="4.85546875" style="107" customWidth="1"/>
    <col min="11714" max="11714" width="8" style="107" customWidth="1"/>
    <col min="11715" max="11715" width="18" style="107" customWidth="1"/>
    <col min="11716" max="11717" width="5.28515625" style="107" customWidth="1"/>
    <col min="11718" max="11722" width="5" style="107" customWidth="1"/>
    <col min="11723" max="11730" width="7.7109375" style="107" customWidth="1"/>
    <col min="11731" max="11734" width="8.85546875" style="107" customWidth="1"/>
    <col min="11735" max="11736" width="8.85546875" style="107" hidden="1" customWidth="1"/>
    <col min="11737" max="11750" width="8.85546875" style="107"/>
    <col min="11751" max="11754" width="8.85546875" style="107" hidden="1" customWidth="1"/>
    <col min="11755" max="11756" width="8.85546875" style="107"/>
    <col min="11757" max="11757" width="8.85546875" style="107" hidden="1" customWidth="1"/>
    <col min="11758" max="11758" width="8.85546875" style="107"/>
    <col min="11759" max="11759" width="8.85546875" style="107" hidden="1" customWidth="1"/>
    <col min="11760" max="11968" width="8.85546875" style="107"/>
    <col min="11969" max="11969" width="4.85546875" style="107" customWidth="1"/>
    <col min="11970" max="11970" width="8" style="107" customWidth="1"/>
    <col min="11971" max="11971" width="18" style="107" customWidth="1"/>
    <col min="11972" max="11973" width="5.28515625" style="107" customWidth="1"/>
    <col min="11974" max="11978" width="5" style="107" customWidth="1"/>
    <col min="11979" max="11986" width="7.7109375" style="107" customWidth="1"/>
    <col min="11987" max="11990" width="8.85546875" style="107" customWidth="1"/>
    <col min="11991" max="11992" width="8.85546875" style="107" hidden="1" customWidth="1"/>
    <col min="11993" max="12006" width="8.85546875" style="107"/>
    <col min="12007" max="12010" width="8.85546875" style="107" hidden="1" customWidth="1"/>
    <col min="12011" max="12012" width="8.85546875" style="107"/>
    <col min="12013" max="12013" width="8.85546875" style="107" hidden="1" customWidth="1"/>
    <col min="12014" max="12014" width="8.85546875" style="107"/>
    <col min="12015" max="12015" width="8.85546875" style="107" hidden="1" customWidth="1"/>
    <col min="12016" max="12224" width="8.85546875" style="107"/>
    <col min="12225" max="12225" width="4.85546875" style="107" customWidth="1"/>
    <col min="12226" max="12226" width="8" style="107" customWidth="1"/>
    <col min="12227" max="12227" width="18" style="107" customWidth="1"/>
    <col min="12228" max="12229" width="5.28515625" style="107" customWidth="1"/>
    <col min="12230" max="12234" width="5" style="107" customWidth="1"/>
    <col min="12235" max="12242" width="7.7109375" style="107" customWidth="1"/>
    <col min="12243" max="12246" width="8.85546875" style="107" customWidth="1"/>
    <col min="12247" max="12248" width="8.85546875" style="107" hidden="1" customWidth="1"/>
    <col min="12249" max="12262" width="8.85546875" style="107"/>
    <col min="12263" max="12266" width="8.85546875" style="107" hidden="1" customWidth="1"/>
    <col min="12267" max="12268" width="8.85546875" style="107"/>
    <col min="12269" max="12269" width="8.85546875" style="107" hidden="1" customWidth="1"/>
    <col min="12270" max="12270" width="8.85546875" style="107"/>
    <col min="12271" max="12271" width="8.85546875" style="107" hidden="1" customWidth="1"/>
    <col min="12272" max="12480" width="8.85546875" style="107"/>
    <col min="12481" max="12481" width="4.85546875" style="107" customWidth="1"/>
    <col min="12482" max="12482" width="8" style="107" customWidth="1"/>
    <col min="12483" max="12483" width="18" style="107" customWidth="1"/>
    <col min="12484" max="12485" width="5.28515625" style="107" customWidth="1"/>
    <col min="12486" max="12490" width="5" style="107" customWidth="1"/>
    <col min="12491" max="12498" width="7.7109375" style="107" customWidth="1"/>
    <col min="12499" max="12502" width="8.85546875" style="107" customWidth="1"/>
    <col min="12503" max="12504" width="8.85546875" style="107" hidden="1" customWidth="1"/>
    <col min="12505" max="12518" width="8.85546875" style="107"/>
    <col min="12519" max="12522" width="8.85546875" style="107" hidden="1" customWidth="1"/>
    <col min="12523" max="12524" width="8.85546875" style="107"/>
    <col min="12525" max="12525" width="8.85546875" style="107" hidden="1" customWidth="1"/>
    <col min="12526" max="12526" width="8.85546875" style="107"/>
    <col min="12527" max="12527" width="8.85546875" style="107" hidden="1" customWidth="1"/>
    <col min="12528" max="12736" width="8.85546875" style="107"/>
    <col min="12737" max="12737" width="4.85546875" style="107" customWidth="1"/>
    <col min="12738" max="12738" width="8" style="107" customWidth="1"/>
    <col min="12739" max="12739" width="18" style="107" customWidth="1"/>
    <col min="12740" max="12741" width="5.28515625" style="107" customWidth="1"/>
    <col min="12742" max="12746" width="5" style="107" customWidth="1"/>
    <col min="12747" max="12754" width="7.7109375" style="107" customWidth="1"/>
    <col min="12755" max="12758" width="8.85546875" style="107" customWidth="1"/>
    <col min="12759" max="12760" width="8.85546875" style="107" hidden="1" customWidth="1"/>
    <col min="12761" max="12774" width="8.85546875" style="107"/>
    <col min="12775" max="12778" width="8.85546875" style="107" hidden="1" customWidth="1"/>
    <col min="12779" max="12780" width="8.85546875" style="107"/>
    <col min="12781" max="12781" width="8.85546875" style="107" hidden="1" customWidth="1"/>
    <col min="12782" max="12782" width="8.85546875" style="107"/>
    <col min="12783" max="12783" width="8.85546875" style="107" hidden="1" customWidth="1"/>
    <col min="12784" max="12992" width="8.85546875" style="107"/>
    <col min="12993" max="12993" width="4.85546875" style="107" customWidth="1"/>
    <col min="12994" max="12994" width="8" style="107" customWidth="1"/>
    <col min="12995" max="12995" width="18" style="107" customWidth="1"/>
    <col min="12996" max="12997" width="5.28515625" style="107" customWidth="1"/>
    <col min="12998" max="13002" width="5" style="107" customWidth="1"/>
    <col min="13003" max="13010" width="7.7109375" style="107" customWidth="1"/>
    <col min="13011" max="13014" width="8.85546875" style="107" customWidth="1"/>
    <col min="13015" max="13016" width="8.85546875" style="107" hidden="1" customWidth="1"/>
    <col min="13017" max="13030" width="8.85546875" style="107"/>
    <col min="13031" max="13034" width="8.85546875" style="107" hidden="1" customWidth="1"/>
    <col min="13035" max="13036" width="8.85546875" style="107"/>
    <col min="13037" max="13037" width="8.85546875" style="107" hidden="1" customWidth="1"/>
    <col min="13038" max="13038" width="8.85546875" style="107"/>
    <col min="13039" max="13039" width="8.85546875" style="107" hidden="1" customWidth="1"/>
    <col min="13040" max="13248" width="8.85546875" style="107"/>
    <col min="13249" max="13249" width="4.85546875" style="107" customWidth="1"/>
    <col min="13250" max="13250" width="8" style="107" customWidth="1"/>
    <col min="13251" max="13251" width="18" style="107" customWidth="1"/>
    <col min="13252" max="13253" width="5.28515625" style="107" customWidth="1"/>
    <col min="13254" max="13258" width="5" style="107" customWidth="1"/>
    <col min="13259" max="13266" width="7.7109375" style="107" customWidth="1"/>
    <col min="13267" max="13270" width="8.85546875" style="107" customWidth="1"/>
    <col min="13271" max="13272" width="8.85546875" style="107" hidden="1" customWidth="1"/>
    <col min="13273" max="13286" width="8.85546875" style="107"/>
    <col min="13287" max="13290" width="8.85546875" style="107" hidden="1" customWidth="1"/>
    <col min="13291" max="13292" width="8.85546875" style="107"/>
    <col min="13293" max="13293" width="8.85546875" style="107" hidden="1" customWidth="1"/>
    <col min="13294" max="13294" width="8.85546875" style="107"/>
    <col min="13295" max="13295" width="8.85546875" style="107" hidden="1" customWidth="1"/>
    <col min="13296" max="13504" width="8.85546875" style="107"/>
    <col min="13505" max="13505" width="4.85546875" style="107" customWidth="1"/>
    <col min="13506" max="13506" width="8" style="107" customWidth="1"/>
    <col min="13507" max="13507" width="18" style="107" customWidth="1"/>
    <col min="13508" max="13509" width="5.28515625" style="107" customWidth="1"/>
    <col min="13510" max="13514" width="5" style="107" customWidth="1"/>
    <col min="13515" max="13522" width="7.7109375" style="107" customWidth="1"/>
    <col min="13523" max="13526" width="8.85546875" style="107" customWidth="1"/>
    <col min="13527" max="13528" width="8.85546875" style="107" hidden="1" customWidth="1"/>
    <col min="13529" max="13542" width="8.85546875" style="107"/>
    <col min="13543" max="13546" width="8.85546875" style="107" hidden="1" customWidth="1"/>
    <col min="13547" max="13548" width="8.85546875" style="107"/>
    <col min="13549" max="13549" width="8.85546875" style="107" hidden="1" customWidth="1"/>
    <col min="13550" max="13550" width="8.85546875" style="107"/>
    <col min="13551" max="13551" width="8.85546875" style="107" hidden="1" customWidth="1"/>
    <col min="13552" max="13760" width="8.85546875" style="107"/>
    <col min="13761" max="13761" width="4.85546875" style="107" customWidth="1"/>
    <col min="13762" max="13762" width="8" style="107" customWidth="1"/>
    <col min="13763" max="13763" width="18" style="107" customWidth="1"/>
    <col min="13764" max="13765" width="5.28515625" style="107" customWidth="1"/>
    <col min="13766" max="13770" width="5" style="107" customWidth="1"/>
    <col min="13771" max="13778" width="7.7109375" style="107" customWidth="1"/>
    <col min="13779" max="13782" width="8.85546875" style="107" customWidth="1"/>
    <col min="13783" max="13784" width="8.85546875" style="107" hidden="1" customWidth="1"/>
    <col min="13785" max="13798" width="8.85546875" style="107"/>
    <col min="13799" max="13802" width="8.85546875" style="107" hidden="1" customWidth="1"/>
    <col min="13803" max="13804" width="8.85546875" style="107"/>
    <col min="13805" max="13805" width="8.85546875" style="107" hidden="1" customWidth="1"/>
    <col min="13806" max="13806" width="8.85546875" style="107"/>
    <col min="13807" max="13807" width="8.85546875" style="107" hidden="1" customWidth="1"/>
    <col min="13808" max="14016" width="8.85546875" style="107"/>
    <col min="14017" max="14017" width="4.85546875" style="107" customWidth="1"/>
    <col min="14018" max="14018" width="8" style="107" customWidth="1"/>
    <col min="14019" max="14019" width="18" style="107" customWidth="1"/>
    <col min="14020" max="14021" width="5.28515625" style="107" customWidth="1"/>
    <col min="14022" max="14026" width="5" style="107" customWidth="1"/>
    <col min="14027" max="14034" width="7.7109375" style="107" customWidth="1"/>
    <col min="14035" max="14038" width="8.85546875" style="107" customWidth="1"/>
    <col min="14039" max="14040" width="8.85546875" style="107" hidden="1" customWidth="1"/>
    <col min="14041" max="14054" width="8.85546875" style="107"/>
    <col min="14055" max="14058" width="8.85546875" style="107" hidden="1" customWidth="1"/>
    <col min="14059" max="14060" width="8.85546875" style="107"/>
    <col min="14061" max="14061" width="8.85546875" style="107" hidden="1" customWidth="1"/>
    <col min="14062" max="14062" width="8.85546875" style="107"/>
    <col min="14063" max="14063" width="8.85546875" style="107" hidden="1" customWidth="1"/>
    <col min="14064" max="14272" width="8.85546875" style="107"/>
    <col min="14273" max="14273" width="4.85546875" style="107" customWidth="1"/>
    <col min="14274" max="14274" width="8" style="107" customWidth="1"/>
    <col min="14275" max="14275" width="18" style="107" customWidth="1"/>
    <col min="14276" max="14277" width="5.28515625" style="107" customWidth="1"/>
    <col min="14278" max="14282" width="5" style="107" customWidth="1"/>
    <col min="14283" max="14290" width="7.7109375" style="107" customWidth="1"/>
    <col min="14291" max="14294" width="8.85546875" style="107" customWidth="1"/>
    <col min="14295" max="14296" width="8.85546875" style="107" hidden="1" customWidth="1"/>
    <col min="14297" max="14310" width="8.85546875" style="107"/>
    <col min="14311" max="14314" width="8.85546875" style="107" hidden="1" customWidth="1"/>
    <col min="14315" max="14316" width="8.85546875" style="107"/>
    <col min="14317" max="14317" width="8.85546875" style="107" hidden="1" customWidth="1"/>
    <col min="14318" max="14318" width="8.85546875" style="107"/>
    <col min="14319" max="14319" width="8.85546875" style="107" hidden="1" customWidth="1"/>
    <col min="14320" max="14528" width="8.85546875" style="107"/>
    <col min="14529" max="14529" width="4.85546875" style="107" customWidth="1"/>
    <col min="14530" max="14530" width="8" style="107" customWidth="1"/>
    <col min="14531" max="14531" width="18" style="107" customWidth="1"/>
    <col min="14532" max="14533" width="5.28515625" style="107" customWidth="1"/>
    <col min="14534" max="14538" width="5" style="107" customWidth="1"/>
    <col min="14539" max="14546" width="7.7109375" style="107" customWidth="1"/>
    <col min="14547" max="14550" width="8.85546875" style="107" customWidth="1"/>
    <col min="14551" max="14552" width="8.85546875" style="107" hidden="1" customWidth="1"/>
    <col min="14553" max="14566" width="8.85546875" style="107"/>
    <col min="14567" max="14570" width="8.85546875" style="107" hidden="1" customWidth="1"/>
    <col min="14571" max="14572" width="8.85546875" style="107"/>
    <col min="14573" max="14573" width="8.85546875" style="107" hidden="1" customWidth="1"/>
    <col min="14574" max="14574" width="8.85546875" style="107"/>
    <col min="14575" max="14575" width="8.85546875" style="107" hidden="1" customWidth="1"/>
    <col min="14576" max="14784" width="8.85546875" style="107"/>
    <col min="14785" max="14785" width="4.85546875" style="107" customWidth="1"/>
    <col min="14786" max="14786" width="8" style="107" customWidth="1"/>
    <col min="14787" max="14787" width="18" style="107" customWidth="1"/>
    <col min="14788" max="14789" width="5.28515625" style="107" customWidth="1"/>
    <col min="14790" max="14794" width="5" style="107" customWidth="1"/>
    <col min="14795" max="14802" width="7.7109375" style="107" customWidth="1"/>
    <col min="14803" max="14806" width="8.85546875" style="107" customWidth="1"/>
    <col min="14807" max="14808" width="8.85546875" style="107" hidden="1" customWidth="1"/>
    <col min="14809" max="14822" width="8.85546875" style="107"/>
    <col min="14823" max="14826" width="8.85546875" style="107" hidden="1" customWidth="1"/>
    <col min="14827" max="14828" width="8.85546875" style="107"/>
    <col min="14829" max="14829" width="8.85546875" style="107" hidden="1" customWidth="1"/>
    <col min="14830" max="14830" width="8.85546875" style="107"/>
    <col min="14831" max="14831" width="8.85546875" style="107" hidden="1" customWidth="1"/>
    <col min="14832" max="15040" width="8.85546875" style="107"/>
    <col min="15041" max="15041" width="4.85546875" style="107" customWidth="1"/>
    <col min="15042" max="15042" width="8" style="107" customWidth="1"/>
    <col min="15043" max="15043" width="18" style="107" customWidth="1"/>
    <col min="15044" max="15045" width="5.28515625" style="107" customWidth="1"/>
    <col min="15046" max="15050" width="5" style="107" customWidth="1"/>
    <col min="15051" max="15058" width="7.7109375" style="107" customWidth="1"/>
    <col min="15059" max="15062" width="8.85546875" style="107" customWidth="1"/>
    <col min="15063" max="15064" width="8.85546875" style="107" hidden="1" customWidth="1"/>
    <col min="15065" max="15078" width="8.85546875" style="107"/>
    <col min="15079" max="15082" width="8.85546875" style="107" hidden="1" customWidth="1"/>
    <col min="15083" max="15084" width="8.85546875" style="107"/>
    <col min="15085" max="15085" width="8.85546875" style="107" hidden="1" customWidth="1"/>
    <col min="15086" max="15086" width="8.85546875" style="107"/>
    <col min="15087" max="15087" width="8.85546875" style="107" hidden="1" customWidth="1"/>
    <col min="15088" max="15296" width="8.85546875" style="107"/>
    <col min="15297" max="15297" width="4.85546875" style="107" customWidth="1"/>
    <col min="15298" max="15298" width="8" style="107" customWidth="1"/>
    <col min="15299" max="15299" width="18" style="107" customWidth="1"/>
    <col min="15300" max="15301" width="5.28515625" style="107" customWidth="1"/>
    <col min="15302" max="15306" width="5" style="107" customWidth="1"/>
    <col min="15307" max="15314" width="7.7109375" style="107" customWidth="1"/>
    <col min="15315" max="15318" width="8.85546875" style="107" customWidth="1"/>
    <col min="15319" max="15320" width="8.85546875" style="107" hidden="1" customWidth="1"/>
    <col min="15321" max="15334" width="8.85546875" style="107"/>
    <col min="15335" max="15338" width="8.85546875" style="107" hidden="1" customWidth="1"/>
    <col min="15339" max="15340" width="8.85546875" style="107"/>
    <col min="15341" max="15341" width="8.85546875" style="107" hidden="1" customWidth="1"/>
    <col min="15342" max="15342" width="8.85546875" style="107"/>
    <col min="15343" max="15343" width="8.85546875" style="107" hidden="1" customWidth="1"/>
    <col min="15344" max="15552" width="8.85546875" style="107"/>
    <col min="15553" max="15553" width="4.85546875" style="107" customWidth="1"/>
    <col min="15554" max="15554" width="8" style="107" customWidth="1"/>
    <col min="15555" max="15555" width="18" style="107" customWidth="1"/>
    <col min="15556" max="15557" width="5.28515625" style="107" customWidth="1"/>
    <col min="15558" max="15562" width="5" style="107" customWidth="1"/>
    <col min="15563" max="15570" width="7.7109375" style="107" customWidth="1"/>
    <col min="15571" max="15574" width="8.85546875" style="107" customWidth="1"/>
    <col min="15575" max="15576" width="8.85546875" style="107" hidden="1" customWidth="1"/>
    <col min="15577" max="15590" width="8.85546875" style="107"/>
    <col min="15591" max="15594" width="8.85546875" style="107" hidden="1" customWidth="1"/>
    <col min="15595" max="15596" width="8.85546875" style="107"/>
    <col min="15597" max="15597" width="8.85546875" style="107" hidden="1" customWidth="1"/>
    <col min="15598" max="15598" width="8.85546875" style="107"/>
    <col min="15599" max="15599" width="8.85546875" style="107" hidden="1" customWidth="1"/>
    <col min="15600" max="15808" width="8.85546875" style="107"/>
    <col min="15809" max="15809" width="4.85546875" style="107" customWidth="1"/>
    <col min="15810" max="15810" width="8" style="107" customWidth="1"/>
    <col min="15811" max="15811" width="18" style="107" customWidth="1"/>
    <col min="15812" max="15813" width="5.28515625" style="107" customWidth="1"/>
    <col min="15814" max="15818" width="5" style="107" customWidth="1"/>
    <col min="15819" max="15826" width="7.7109375" style="107" customWidth="1"/>
    <col min="15827" max="15830" width="8.85546875" style="107" customWidth="1"/>
    <col min="15831" max="15832" width="8.85546875" style="107" hidden="1" customWidth="1"/>
    <col min="15833" max="15846" width="8.85546875" style="107"/>
    <col min="15847" max="15850" width="8.85546875" style="107" hidden="1" customWidth="1"/>
    <col min="15851" max="15852" width="8.85546875" style="107"/>
    <col min="15853" max="15853" width="8.85546875" style="107" hidden="1" customWidth="1"/>
    <col min="15854" max="15854" width="8.85546875" style="107"/>
    <col min="15855" max="15855" width="8.85546875" style="107" hidden="1" customWidth="1"/>
    <col min="15856" max="16064" width="8.85546875" style="107"/>
    <col min="16065" max="16065" width="4.85546875" style="107" customWidth="1"/>
    <col min="16066" max="16066" width="8" style="107" customWidth="1"/>
    <col min="16067" max="16067" width="18" style="107" customWidth="1"/>
    <col min="16068" max="16069" width="5.28515625" style="107" customWidth="1"/>
    <col min="16070" max="16074" width="5" style="107" customWidth="1"/>
    <col min="16075" max="16082" width="7.7109375" style="107" customWidth="1"/>
    <col min="16083" max="16086" width="8.85546875" style="107" customWidth="1"/>
    <col min="16087" max="16088" width="8.85546875" style="107" hidden="1" customWidth="1"/>
    <col min="16089" max="16102" width="8.85546875" style="107"/>
    <col min="16103" max="16106" width="8.85546875" style="107" hidden="1" customWidth="1"/>
    <col min="16107" max="16108" width="8.85546875" style="107"/>
    <col min="16109" max="16109" width="8.85546875" style="107" hidden="1" customWidth="1"/>
    <col min="16110" max="16110" width="8.85546875" style="107"/>
    <col min="16111" max="16111" width="8.85546875" style="107" hidden="1" customWidth="1"/>
    <col min="16112" max="16384" width="8.85546875" style="107"/>
  </cols>
  <sheetData>
    <row r="1" spans="1:55" ht="18.75" customHeight="1">
      <c r="V1" s="718" t="s">
        <v>296</v>
      </c>
      <c r="W1" s="718"/>
      <c r="AA1" s="196"/>
      <c r="AB1" s="196"/>
    </row>
    <row r="2" spans="1:55" ht="18.75" customHeight="1"/>
    <row r="3" spans="1:55" ht="18.75" customHeight="1"/>
    <row r="4" spans="1:55" s="169" customFormat="1" ht="78" customHeight="1">
      <c r="A4" s="658" t="s">
        <v>297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658"/>
      <c r="X4" s="198"/>
      <c r="Y4" s="198"/>
      <c r="Z4" s="197"/>
      <c r="AA4" s="197"/>
      <c r="AB4" s="197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T4" s="369"/>
      <c r="AU4" s="369"/>
    </row>
    <row r="5" spans="1:55" ht="22.5" customHeight="1">
      <c r="AS5" s="721" t="s">
        <v>298</v>
      </c>
      <c r="AT5" s="721"/>
      <c r="AU5" s="721"/>
    </row>
    <row r="6" spans="1:55" ht="22.5" customHeight="1">
      <c r="A6" s="89"/>
      <c r="AB6" s="202"/>
      <c r="AC6" s="202"/>
      <c r="AD6" s="202"/>
      <c r="AE6" s="202"/>
      <c r="AF6" s="202"/>
      <c r="AG6" s="202"/>
      <c r="AH6" s="202"/>
    </row>
    <row r="7" spans="1:55" ht="22.5" hidden="1" customHeight="1">
      <c r="A7" s="59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</row>
    <row r="8" spans="1:55" ht="22.5" customHeight="1">
      <c r="A8" s="86"/>
      <c r="B8" s="651"/>
      <c r="C8" s="651"/>
      <c r="D8" s="651"/>
      <c r="E8" s="651"/>
      <c r="F8" s="651"/>
      <c r="G8" s="651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55" ht="22.5" customHeight="1">
      <c r="A9" s="177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55" s="80" customFormat="1" ht="12.75">
      <c r="A10" s="178"/>
      <c r="F10" s="81"/>
      <c r="G10" s="81"/>
      <c r="H10" s="81"/>
      <c r="I10" s="81"/>
      <c r="J10" s="81"/>
      <c r="K10" s="81"/>
      <c r="L10" s="81"/>
      <c r="M10" s="81"/>
      <c r="N10" s="81"/>
      <c r="P10" s="81"/>
      <c r="Q10" s="13"/>
      <c r="S10" s="81"/>
      <c r="T10" s="81"/>
      <c r="U10" s="81"/>
      <c r="V10" s="81"/>
      <c r="W10" s="13" t="s">
        <v>3</v>
      </c>
      <c r="X10" s="2"/>
      <c r="Y10" s="2"/>
      <c r="Z10" s="87"/>
      <c r="AA10" s="87"/>
      <c r="AB10" s="13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7"/>
      <c r="AP10" s="87"/>
      <c r="AQ10" s="87"/>
      <c r="AR10" s="87"/>
      <c r="AS10" s="87"/>
      <c r="AT10" s="87"/>
      <c r="AU10" s="13" t="s">
        <v>3</v>
      </c>
    </row>
    <row r="11" spans="1:55" s="170" customFormat="1" ht="15" customHeight="1">
      <c r="A11" s="713" t="s">
        <v>4</v>
      </c>
      <c r="B11" s="713" t="s">
        <v>5</v>
      </c>
      <c r="C11" s="716" t="s">
        <v>299</v>
      </c>
      <c r="D11" s="719"/>
      <c r="E11" s="719"/>
      <c r="F11" s="179"/>
      <c r="G11" s="180"/>
      <c r="H11" s="180"/>
      <c r="I11" s="179"/>
      <c r="J11" s="179"/>
      <c r="K11" s="179"/>
      <c r="L11" s="194"/>
      <c r="M11" s="194"/>
      <c r="N11" s="194"/>
      <c r="O11" s="194"/>
      <c r="P11" s="194"/>
      <c r="Q11" s="199"/>
      <c r="R11" s="194"/>
      <c r="S11" s="194"/>
      <c r="T11" s="194"/>
      <c r="U11" s="194"/>
      <c r="V11" s="194"/>
      <c r="W11" s="200"/>
      <c r="X11" s="713" t="s">
        <v>4</v>
      </c>
      <c r="Y11" s="713" t="s">
        <v>5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720" t="s">
        <v>115</v>
      </c>
      <c r="AS11" s="720"/>
      <c r="AT11" s="720"/>
      <c r="AU11" s="720"/>
    </row>
    <row r="12" spans="1:55" s="170" customFormat="1" ht="15" customHeight="1">
      <c r="A12" s="714"/>
      <c r="B12" s="714"/>
      <c r="C12" s="722"/>
      <c r="D12" s="716" t="s">
        <v>117</v>
      </c>
      <c r="E12" s="713" t="s">
        <v>119</v>
      </c>
      <c r="F12" s="711" t="s">
        <v>16</v>
      </c>
      <c r="G12" s="180"/>
      <c r="H12" s="181"/>
      <c r="I12" s="711" t="s">
        <v>15</v>
      </c>
      <c r="J12" s="180"/>
      <c r="K12" s="181"/>
      <c r="L12" s="711" t="s">
        <v>17</v>
      </c>
      <c r="M12" s="180"/>
      <c r="N12" s="181"/>
      <c r="O12" s="711" t="s">
        <v>300</v>
      </c>
      <c r="P12" s="180"/>
      <c r="Q12" s="181"/>
      <c r="R12" s="711" t="s">
        <v>301</v>
      </c>
      <c r="S12" s="180"/>
      <c r="T12" s="181"/>
      <c r="U12" s="711" t="s">
        <v>302</v>
      </c>
      <c r="V12" s="180"/>
      <c r="W12" s="181"/>
      <c r="X12" s="714"/>
      <c r="Y12" s="714"/>
      <c r="Z12" s="711" t="s">
        <v>303</v>
      </c>
      <c r="AA12" s="180"/>
      <c r="AB12" s="181"/>
      <c r="AC12" s="711" t="s">
        <v>304</v>
      </c>
      <c r="AD12" s="180"/>
      <c r="AE12" s="181"/>
      <c r="AF12" s="711" t="s">
        <v>305</v>
      </c>
      <c r="AG12" s="180"/>
      <c r="AH12" s="181"/>
      <c r="AI12" s="711" t="s">
        <v>306</v>
      </c>
      <c r="AJ12" s="180"/>
      <c r="AK12" s="181"/>
      <c r="AL12" s="711" t="s">
        <v>307</v>
      </c>
      <c r="AM12" s="180"/>
      <c r="AN12" s="181"/>
      <c r="AO12" s="711" t="s">
        <v>308</v>
      </c>
      <c r="AP12" s="180"/>
      <c r="AQ12" s="181"/>
      <c r="AR12" s="716" t="s">
        <v>123</v>
      </c>
      <c r="AS12" s="179"/>
      <c r="AT12" s="179"/>
      <c r="AU12" s="200"/>
    </row>
    <row r="13" spans="1:55" s="170" customFormat="1" ht="60.75" customHeight="1">
      <c r="A13" s="715"/>
      <c r="B13" s="715"/>
      <c r="C13" s="717"/>
      <c r="D13" s="717"/>
      <c r="E13" s="715"/>
      <c r="F13" s="712"/>
      <c r="G13" s="182" t="s">
        <v>117</v>
      </c>
      <c r="H13" s="182" t="s">
        <v>119</v>
      </c>
      <c r="I13" s="712"/>
      <c r="J13" s="182" t="s">
        <v>117</v>
      </c>
      <c r="K13" s="182" t="s">
        <v>119</v>
      </c>
      <c r="L13" s="712"/>
      <c r="M13" s="182" t="s">
        <v>117</v>
      </c>
      <c r="N13" s="182" t="s">
        <v>119</v>
      </c>
      <c r="O13" s="712"/>
      <c r="P13" s="182" t="s">
        <v>117</v>
      </c>
      <c r="Q13" s="182" t="s">
        <v>119</v>
      </c>
      <c r="R13" s="712"/>
      <c r="S13" s="182" t="s">
        <v>117</v>
      </c>
      <c r="T13" s="182" t="s">
        <v>119</v>
      </c>
      <c r="U13" s="712"/>
      <c r="V13" s="182" t="s">
        <v>117</v>
      </c>
      <c r="W13" s="182" t="s">
        <v>119</v>
      </c>
      <c r="X13" s="715"/>
      <c r="Y13" s="715"/>
      <c r="Z13" s="712"/>
      <c r="AA13" s="182" t="s">
        <v>117</v>
      </c>
      <c r="AB13" s="182" t="s">
        <v>119</v>
      </c>
      <c r="AC13" s="712"/>
      <c r="AD13" s="182" t="s">
        <v>117</v>
      </c>
      <c r="AE13" s="182" t="s">
        <v>119</v>
      </c>
      <c r="AF13" s="712"/>
      <c r="AG13" s="182" t="s">
        <v>117</v>
      </c>
      <c r="AH13" s="182" t="s">
        <v>119</v>
      </c>
      <c r="AI13" s="712"/>
      <c r="AJ13" s="182" t="s">
        <v>117</v>
      </c>
      <c r="AK13" s="182" t="s">
        <v>119</v>
      </c>
      <c r="AL13" s="712"/>
      <c r="AM13" s="182" t="s">
        <v>117</v>
      </c>
      <c r="AN13" s="182" t="s">
        <v>119</v>
      </c>
      <c r="AO13" s="712"/>
      <c r="AP13" s="182" t="s">
        <v>117</v>
      </c>
      <c r="AQ13" s="182" t="s">
        <v>119</v>
      </c>
      <c r="AR13" s="717"/>
      <c r="AS13" s="204" t="s">
        <v>124</v>
      </c>
      <c r="AT13" s="204" t="s">
        <v>125</v>
      </c>
      <c r="AU13" s="204" t="s">
        <v>14</v>
      </c>
    </row>
    <row r="14" spans="1:55" s="171" customFormat="1" ht="18" customHeight="1">
      <c r="A14" s="183" t="s">
        <v>31</v>
      </c>
      <c r="B14" s="184" t="s">
        <v>32</v>
      </c>
      <c r="C14" s="184">
        <v>1</v>
      </c>
      <c r="D14" s="184">
        <v>2</v>
      </c>
      <c r="E14" s="184">
        <v>3</v>
      </c>
      <c r="F14" s="184">
        <v>4</v>
      </c>
      <c r="G14" s="184">
        <v>5</v>
      </c>
      <c r="H14" s="184">
        <v>6</v>
      </c>
      <c r="I14" s="184">
        <v>7</v>
      </c>
      <c r="J14" s="184">
        <v>8</v>
      </c>
      <c r="K14" s="184">
        <v>9</v>
      </c>
      <c r="L14" s="184">
        <v>10</v>
      </c>
      <c r="M14" s="184">
        <v>11</v>
      </c>
      <c r="N14" s="184">
        <v>12</v>
      </c>
      <c r="O14" s="184">
        <v>13</v>
      </c>
      <c r="P14" s="184">
        <v>14</v>
      </c>
      <c r="Q14" s="184">
        <v>15</v>
      </c>
      <c r="R14" s="184">
        <v>16</v>
      </c>
      <c r="S14" s="184">
        <v>17</v>
      </c>
      <c r="T14" s="184">
        <v>18</v>
      </c>
      <c r="U14" s="184">
        <v>19</v>
      </c>
      <c r="V14" s="184">
        <v>20</v>
      </c>
      <c r="W14" s="184">
        <v>21</v>
      </c>
      <c r="X14" s="183" t="s">
        <v>31</v>
      </c>
      <c r="Y14" s="184" t="s">
        <v>32</v>
      </c>
      <c r="Z14" s="184">
        <v>22</v>
      </c>
      <c r="AA14" s="184">
        <v>23</v>
      </c>
      <c r="AB14" s="184">
        <v>24</v>
      </c>
      <c r="AC14" s="184">
        <v>25</v>
      </c>
      <c r="AD14" s="184">
        <v>26</v>
      </c>
      <c r="AE14" s="184">
        <v>27</v>
      </c>
      <c r="AF14" s="184">
        <v>28</v>
      </c>
      <c r="AG14" s="184">
        <v>29</v>
      </c>
      <c r="AH14" s="184">
        <v>30</v>
      </c>
      <c r="AI14" s="184">
        <v>31</v>
      </c>
      <c r="AJ14" s="184">
        <v>32</v>
      </c>
      <c r="AK14" s="184">
        <v>33</v>
      </c>
      <c r="AL14" s="184">
        <v>34</v>
      </c>
      <c r="AM14" s="184">
        <v>35</v>
      </c>
      <c r="AN14" s="184">
        <v>36</v>
      </c>
      <c r="AO14" s="184">
        <v>37</v>
      </c>
      <c r="AP14" s="184">
        <v>38</v>
      </c>
      <c r="AQ14" s="184">
        <v>39</v>
      </c>
      <c r="AR14" s="184">
        <v>40</v>
      </c>
      <c r="AS14" s="184">
        <v>41</v>
      </c>
      <c r="AT14" s="184">
        <v>42</v>
      </c>
      <c r="AU14" s="184">
        <v>43</v>
      </c>
    </row>
    <row r="15" spans="1:55" s="172" customFormat="1" ht="15" customHeight="1">
      <c r="A15" s="185" t="s">
        <v>33</v>
      </c>
      <c r="B15" s="186">
        <v>1</v>
      </c>
      <c r="C15" s="186">
        <v>22358</v>
      </c>
      <c r="D15" s="186">
        <v>13810</v>
      </c>
      <c r="E15" s="186">
        <v>8548</v>
      </c>
      <c r="F15" s="186">
        <v>1435</v>
      </c>
      <c r="G15" s="186">
        <v>982</v>
      </c>
      <c r="H15" s="186">
        <v>453</v>
      </c>
      <c r="I15" s="186">
        <v>19431</v>
      </c>
      <c r="J15" s="186">
        <v>11703</v>
      </c>
      <c r="K15" s="186">
        <v>7728</v>
      </c>
      <c r="L15" s="186">
        <v>1492</v>
      </c>
      <c r="M15" s="186">
        <v>1125</v>
      </c>
      <c r="N15" s="186">
        <v>367</v>
      </c>
      <c r="O15" s="186">
        <v>9907</v>
      </c>
      <c r="P15" s="186">
        <v>6896</v>
      </c>
      <c r="Q15" s="186">
        <v>3011</v>
      </c>
      <c r="R15" s="186">
        <v>2533</v>
      </c>
      <c r="S15" s="186">
        <v>1596</v>
      </c>
      <c r="T15" s="186">
        <v>937</v>
      </c>
      <c r="U15" s="186">
        <v>554</v>
      </c>
      <c r="V15" s="186">
        <v>344</v>
      </c>
      <c r="W15" s="186">
        <v>210</v>
      </c>
      <c r="X15" s="185" t="s">
        <v>33</v>
      </c>
      <c r="Y15" s="186">
        <v>1</v>
      </c>
      <c r="Z15" s="186">
        <v>20</v>
      </c>
      <c r="AA15" s="186">
        <v>11</v>
      </c>
      <c r="AB15" s="186">
        <v>9</v>
      </c>
      <c r="AC15" s="186">
        <v>306</v>
      </c>
      <c r="AD15" s="186">
        <v>108</v>
      </c>
      <c r="AE15" s="186">
        <v>198</v>
      </c>
      <c r="AF15" s="186">
        <v>1649</v>
      </c>
      <c r="AG15" s="186">
        <v>899</v>
      </c>
      <c r="AH15" s="186">
        <v>750</v>
      </c>
      <c r="AI15" s="186">
        <v>272</v>
      </c>
      <c r="AJ15" s="186">
        <v>265</v>
      </c>
      <c r="AK15" s="186">
        <v>7</v>
      </c>
      <c r="AL15" s="186">
        <v>1181</v>
      </c>
      <c r="AM15" s="186">
        <v>1112</v>
      </c>
      <c r="AN15" s="186">
        <v>69</v>
      </c>
      <c r="AO15" s="186">
        <v>5936</v>
      </c>
      <c r="AP15" s="186">
        <v>2579</v>
      </c>
      <c r="AQ15" s="186">
        <v>3357</v>
      </c>
      <c r="AR15" s="186">
        <v>14894</v>
      </c>
      <c r="AS15" s="186">
        <v>236</v>
      </c>
      <c r="AT15" s="186">
        <v>7159</v>
      </c>
      <c r="AU15" s="186">
        <v>69</v>
      </c>
      <c r="AW15" s="172">
        <f>+C15-F15-I15-L15</f>
        <v>0</v>
      </c>
      <c r="AX15" s="172">
        <f t="shared" ref="AX15:AY15" si="0">+D15-G15-J15-M15</f>
        <v>0</v>
      </c>
      <c r="AY15" s="172">
        <f t="shared" si="0"/>
        <v>0</v>
      </c>
      <c r="AZ15" s="172">
        <f>+C15-O15-R15-U15-Z15-AC15-AF15-AI15-AL15-AO15</f>
        <v>0</v>
      </c>
      <c r="BA15" s="172">
        <f t="shared" ref="BA15:BB15" si="1">+D15-P15-S15-V15-AA15-AD15-AG15-AJ15-AM15-AP15</f>
        <v>0</v>
      </c>
      <c r="BB15" s="172">
        <f t="shared" si="1"/>
        <v>0</v>
      </c>
      <c r="BC15" s="172">
        <f>+C15-AR15-AS15-AT15-AU15</f>
        <v>0</v>
      </c>
    </row>
    <row r="16" spans="1:55" s="173" customFormat="1" ht="15" customHeight="1">
      <c r="A16" s="185" t="s">
        <v>34</v>
      </c>
      <c r="B16" s="187">
        <v>2</v>
      </c>
      <c r="C16" s="188">
        <v>2393</v>
      </c>
      <c r="D16" s="188">
        <v>1319</v>
      </c>
      <c r="E16" s="188">
        <v>1074</v>
      </c>
      <c r="F16" s="188">
        <v>136</v>
      </c>
      <c r="G16" s="188">
        <v>75</v>
      </c>
      <c r="H16" s="188">
        <v>61</v>
      </c>
      <c r="I16" s="188">
        <v>2046</v>
      </c>
      <c r="J16" s="188">
        <v>1128</v>
      </c>
      <c r="K16" s="188">
        <v>918</v>
      </c>
      <c r="L16" s="188">
        <v>211</v>
      </c>
      <c r="M16" s="188">
        <v>116</v>
      </c>
      <c r="N16" s="188">
        <v>95</v>
      </c>
      <c r="O16" s="188">
        <v>820</v>
      </c>
      <c r="P16" s="188">
        <v>547</v>
      </c>
      <c r="Q16" s="188">
        <v>273</v>
      </c>
      <c r="R16" s="188">
        <v>100</v>
      </c>
      <c r="S16" s="188">
        <v>52</v>
      </c>
      <c r="T16" s="188">
        <v>48</v>
      </c>
      <c r="U16" s="188">
        <v>14</v>
      </c>
      <c r="V16" s="188">
        <v>11</v>
      </c>
      <c r="W16" s="188">
        <v>3</v>
      </c>
      <c r="X16" s="185" t="s">
        <v>34</v>
      </c>
      <c r="Y16" s="187">
        <v>2</v>
      </c>
      <c r="Z16" s="188">
        <v>2</v>
      </c>
      <c r="AA16" s="188">
        <v>2</v>
      </c>
      <c r="AB16" s="188">
        <v>0</v>
      </c>
      <c r="AC16" s="188">
        <v>4</v>
      </c>
      <c r="AD16" s="188">
        <v>2</v>
      </c>
      <c r="AE16" s="188">
        <v>2</v>
      </c>
      <c r="AF16" s="188">
        <v>152</v>
      </c>
      <c r="AG16" s="188">
        <v>98</v>
      </c>
      <c r="AH16" s="188">
        <v>54</v>
      </c>
      <c r="AI16" s="188">
        <v>2</v>
      </c>
      <c r="AJ16" s="188">
        <v>2</v>
      </c>
      <c r="AK16" s="188">
        <v>0</v>
      </c>
      <c r="AL16" s="188">
        <v>61</v>
      </c>
      <c r="AM16" s="188">
        <v>61</v>
      </c>
      <c r="AN16" s="188">
        <v>0</v>
      </c>
      <c r="AO16" s="188">
        <v>1238</v>
      </c>
      <c r="AP16" s="188">
        <v>544</v>
      </c>
      <c r="AQ16" s="188">
        <v>694</v>
      </c>
      <c r="AR16" s="188">
        <v>2237</v>
      </c>
      <c r="AS16" s="188">
        <v>119</v>
      </c>
      <c r="AT16" s="188">
        <v>37</v>
      </c>
      <c r="AU16" s="188">
        <v>0</v>
      </c>
      <c r="AW16" s="172">
        <f t="shared" ref="AW16:AW52" si="2">+C16-F16-I16-L16</f>
        <v>0</v>
      </c>
      <c r="AX16" s="172">
        <f t="shared" ref="AX16:AX52" si="3">+D16-G16-J16-M16</f>
        <v>0</v>
      </c>
      <c r="AY16" s="172">
        <f t="shared" ref="AY16:AY52" si="4">+E16-H16-K16-N16</f>
        <v>0</v>
      </c>
      <c r="AZ16" s="172">
        <f t="shared" ref="AZ16:AZ52" si="5">+C16-O16-R16-U16-Z16-AC16-AF16-AI16-AL16-AO16</f>
        <v>0</v>
      </c>
      <c r="BA16" s="172">
        <f t="shared" ref="BA16:BA52" si="6">+D16-P16-S16-V16-AA16-AD16-AG16-AJ16-AM16-AP16</f>
        <v>0</v>
      </c>
      <c r="BB16" s="172">
        <f t="shared" ref="BB16:BB52" si="7">+E16-Q16-T16-W16-AB16-AE16-AH16-AK16-AN16-AQ16</f>
        <v>0</v>
      </c>
      <c r="BC16" s="172">
        <f t="shared" ref="BC16:BC52" si="8">+C16-AR16-AS16-AT16-AU16</f>
        <v>0</v>
      </c>
    </row>
    <row r="17" spans="1:55" s="325" customFormat="1" ht="15" customHeight="1">
      <c r="A17" s="321" t="s">
        <v>35</v>
      </c>
      <c r="B17" s="322">
        <v>3</v>
      </c>
      <c r="C17" s="322">
        <v>584</v>
      </c>
      <c r="D17" s="322">
        <v>327</v>
      </c>
      <c r="E17" s="322">
        <v>257</v>
      </c>
      <c r="F17" s="323">
        <v>0</v>
      </c>
      <c r="G17" s="323">
        <v>0</v>
      </c>
      <c r="H17" s="322">
        <v>0</v>
      </c>
      <c r="I17" s="322">
        <v>480</v>
      </c>
      <c r="J17" s="322">
        <v>247</v>
      </c>
      <c r="K17" s="322">
        <v>233</v>
      </c>
      <c r="L17" s="322">
        <v>104</v>
      </c>
      <c r="M17" s="322">
        <v>80</v>
      </c>
      <c r="N17" s="322">
        <v>24</v>
      </c>
      <c r="O17" s="322">
        <v>133</v>
      </c>
      <c r="P17" s="322">
        <v>103</v>
      </c>
      <c r="Q17" s="322">
        <v>30</v>
      </c>
      <c r="R17" s="322">
        <v>59</v>
      </c>
      <c r="S17" s="322">
        <v>28</v>
      </c>
      <c r="T17" s="322">
        <v>31</v>
      </c>
      <c r="U17" s="322">
        <v>2</v>
      </c>
      <c r="V17" s="322">
        <v>2</v>
      </c>
      <c r="W17" s="322">
        <v>0</v>
      </c>
      <c r="X17" s="321" t="s">
        <v>35</v>
      </c>
      <c r="Y17" s="322">
        <v>3</v>
      </c>
      <c r="Z17" s="322">
        <v>0</v>
      </c>
      <c r="AA17" s="322">
        <v>0</v>
      </c>
      <c r="AB17" s="324">
        <v>0</v>
      </c>
      <c r="AC17" s="322">
        <v>0</v>
      </c>
      <c r="AD17" s="322">
        <v>0</v>
      </c>
      <c r="AE17" s="322">
        <v>0</v>
      </c>
      <c r="AF17" s="322">
        <v>0</v>
      </c>
      <c r="AG17" s="322">
        <v>0</v>
      </c>
      <c r="AH17" s="322">
        <v>0</v>
      </c>
      <c r="AI17" s="322">
        <v>0</v>
      </c>
      <c r="AJ17" s="322">
        <v>0</v>
      </c>
      <c r="AK17" s="322">
        <v>0</v>
      </c>
      <c r="AL17" s="322">
        <v>0</v>
      </c>
      <c r="AM17" s="322">
        <v>0</v>
      </c>
      <c r="AN17" s="322">
        <v>0</v>
      </c>
      <c r="AO17" s="322">
        <v>390</v>
      </c>
      <c r="AP17" s="322">
        <v>194</v>
      </c>
      <c r="AQ17" s="322">
        <v>196</v>
      </c>
      <c r="AR17" s="322">
        <v>480</v>
      </c>
      <c r="AS17" s="322">
        <v>104</v>
      </c>
      <c r="AT17" s="322">
        <v>0</v>
      </c>
      <c r="AU17" s="322">
        <v>0</v>
      </c>
      <c r="AW17" s="172">
        <f t="shared" si="2"/>
        <v>0</v>
      </c>
      <c r="AX17" s="172">
        <f t="shared" si="3"/>
        <v>0</v>
      </c>
      <c r="AY17" s="172">
        <f t="shared" si="4"/>
        <v>0</v>
      </c>
      <c r="AZ17" s="172">
        <f t="shared" si="5"/>
        <v>0</v>
      </c>
      <c r="BA17" s="172">
        <f t="shared" si="6"/>
        <v>0</v>
      </c>
      <c r="BB17" s="172">
        <f t="shared" si="7"/>
        <v>0</v>
      </c>
      <c r="BC17" s="172">
        <f t="shared" si="8"/>
        <v>0</v>
      </c>
    </row>
    <row r="18" spans="1:55" s="325" customFormat="1" ht="15" customHeight="1">
      <c r="A18" s="321" t="s">
        <v>36</v>
      </c>
      <c r="B18" s="322">
        <v>4</v>
      </c>
      <c r="C18" s="322">
        <v>173</v>
      </c>
      <c r="D18" s="322">
        <v>109</v>
      </c>
      <c r="E18" s="322">
        <v>64</v>
      </c>
      <c r="F18" s="323">
        <v>0</v>
      </c>
      <c r="G18" s="323">
        <v>0</v>
      </c>
      <c r="H18" s="322">
        <v>0</v>
      </c>
      <c r="I18" s="322">
        <v>173</v>
      </c>
      <c r="J18" s="322">
        <v>109</v>
      </c>
      <c r="K18" s="322">
        <v>64</v>
      </c>
      <c r="L18" s="322">
        <v>0</v>
      </c>
      <c r="M18" s="322">
        <v>0</v>
      </c>
      <c r="N18" s="322">
        <v>0</v>
      </c>
      <c r="O18" s="322">
        <v>120</v>
      </c>
      <c r="P18" s="322">
        <v>77</v>
      </c>
      <c r="Q18" s="322">
        <v>43</v>
      </c>
      <c r="R18" s="322">
        <v>0</v>
      </c>
      <c r="S18" s="322">
        <v>0</v>
      </c>
      <c r="T18" s="322">
        <v>0</v>
      </c>
      <c r="U18" s="322">
        <v>0</v>
      </c>
      <c r="V18" s="322">
        <v>0</v>
      </c>
      <c r="W18" s="322">
        <v>0</v>
      </c>
      <c r="X18" s="321" t="s">
        <v>36</v>
      </c>
      <c r="Y18" s="322">
        <v>4</v>
      </c>
      <c r="Z18" s="322">
        <v>0</v>
      </c>
      <c r="AA18" s="322">
        <v>0</v>
      </c>
      <c r="AB18" s="324">
        <v>0</v>
      </c>
      <c r="AC18" s="322">
        <v>0</v>
      </c>
      <c r="AD18" s="322">
        <v>0</v>
      </c>
      <c r="AE18" s="322">
        <v>0</v>
      </c>
      <c r="AF18" s="322">
        <v>0</v>
      </c>
      <c r="AG18" s="322">
        <v>0</v>
      </c>
      <c r="AH18" s="322">
        <v>0</v>
      </c>
      <c r="AI18" s="322">
        <v>0</v>
      </c>
      <c r="AJ18" s="322">
        <v>0</v>
      </c>
      <c r="AK18" s="322">
        <v>0</v>
      </c>
      <c r="AL18" s="322">
        <v>0</v>
      </c>
      <c r="AM18" s="322">
        <v>0</v>
      </c>
      <c r="AN18" s="322">
        <v>0</v>
      </c>
      <c r="AO18" s="322">
        <v>53</v>
      </c>
      <c r="AP18" s="322">
        <v>32</v>
      </c>
      <c r="AQ18" s="322">
        <v>21</v>
      </c>
      <c r="AR18" s="322">
        <v>173</v>
      </c>
      <c r="AS18" s="322">
        <v>0</v>
      </c>
      <c r="AT18" s="322">
        <v>0</v>
      </c>
      <c r="AU18" s="322">
        <v>0</v>
      </c>
      <c r="AW18" s="172">
        <f t="shared" si="2"/>
        <v>0</v>
      </c>
      <c r="AX18" s="172">
        <f t="shared" si="3"/>
        <v>0</v>
      </c>
      <c r="AY18" s="172">
        <f t="shared" si="4"/>
        <v>0</v>
      </c>
      <c r="AZ18" s="172">
        <f t="shared" si="5"/>
        <v>0</v>
      </c>
      <c r="BA18" s="172">
        <f t="shared" si="6"/>
        <v>0</v>
      </c>
      <c r="BB18" s="172">
        <f t="shared" si="7"/>
        <v>0</v>
      </c>
      <c r="BC18" s="172">
        <f t="shared" si="8"/>
        <v>0</v>
      </c>
    </row>
    <row r="19" spans="1:55" s="325" customFormat="1" ht="15" customHeight="1">
      <c r="A19" s="321" t="s">
        <v>37</v>
      </c>
      <c r="B19" s="322">
        <v>5</v>
      </c>
      <c r="C19" s="322">
        <v>519</v>
      </c>
      <c r="D19" s="322">
        <v>274</v>
      </c>
      <c r="E19" s="322">
        <v>245</v>
      </c>
      <c r="F19" s="323">
        <v>0</v>
      </c>
      <c r="G19" s="323">
        <v>0</v>
      </c>
      <c r="H19" s="322">
        <v>0</v>
      </c>
      <c r="I19" s="322">
        <v>492</v>
      </c>
      <c r="J19" s="322">
        <v>274</v>
      </c>
      <c r="K19" s="322">
        <v>218</v>
      </c>
      <c r="L19" s="322">
        <v>27</v>
      </c>
      <c r="M19" s="322">
        <v>0</v>
      </c>
      <c r="N19" s="322">
        <v>27</v>
      </c>
      <c r="O19" s="322">
        <v>155</v>
      </c>
      <c r="P19" s="322">
        <v>100</v>
      </c>
      <c r="Q19" s="322">
        <v>55</v>
      </c>
      <c r="R19" s="322">
        <v>4</v>
      </c>
      <c r="S19" s="322">
        <v>3</v>
      </c>
      <c r="T19" s="322">
        <v>1</v>
      </c>
      <c r="U19" s="322">
        <v>0</v>
      </c>
      <c r="V19" s="322">
        <v>0</v>
      </c>
      <c r="W19" s="322">
        <v>0</v>
      </c>
      <c r="X19" s="321" t="s">
        <v>37</v>
      </c>
      <c r="Y19" s="322">
        <v>5</v>
      </c>
      <c r="Z19" s="322">
        <v>0</v>
      </c>
      <c r="AA19" s="322">
        <v>0</v>
      </c>
      <c r="AB19" s="324">
        <v>0</v>
      </c>
      <c r="AC19" s="322">
        <v>2</v>
      </c>
      <c r="AD19" s="322">
        <v>2</v>
      </c>
      <c r="AE19" s="322">
        <v>0</v>
      </c>
      <c r="AF19" s="322">
        <v>44</v>
      </c>
      <c r="AG19" s="322">
        <v>31</v>
      </c>
      <c r="AH19" s="322">
        <v>13</v>
      </c>
      <c r="AI19" s="322">
        <v>2</v>
      </c>
      <c r="AJ19" s="322">
        <v>2</v>
      </c>
      <c r="AK19" s="322">
        <v>0</v>
      </c>
      <c r="AL19" s="322">
        <v>0</v>
      </c>
      <c r="AM19" s="322">
        <v>0</v>
      </c>
      <c r="AN19" s="322">
        <v>0</v>
      </c>
      <c r="AO19" s="322">
        <v>312</v>
      </c>
      <c r="AP19" s="322">
        <v>136</v>
      </c>
      <c r="AQ19" s="322">
        <v>176</v>
      </c>
      <c r="AR19" s="322">
        <v>482</v>
      </c>
      <c r="AS19" s="322">
        <v>0</v>
      </c>
      <c r="AT19" s="322">
        <v>37</v>
      </c>
      <c r="AU19" s="322">
        <v>0</v>
      </c>
      <c r="AW19" s="172">
        <f t="shared" si="2"/>
        <v>0</v>
      </c>
      <c r="AX19" s="172">
        <f t="shared" si="3"/>
        <v>0</v>
      </c>
      <c r="AY19" s="172">
        <f t="shared" si="4"/>
        <v>0</v>
      </c>
      <c r="AZ19" s="172">
        <f t="shared" si="5"/>
        <v>0</v>
      </c>
      <c r="BA19" s="172">
        <f t="shared" si="6"/>
        <v>0</v>
      </c>
      <c r="BB19" s="172">
        <f t="shared" si="7"/>
        <v>0</v>
      </c>
      <c r="BC19" s="172">
        <f t="shared" si="8"/>
        <v>0</v>
      </c>
    </row>
    <row r="20" spans="1:55" s="325" customFormat="1" ht="15" customHeight="1">
      <c r="A20" s="321" t="s">
        <v>38</v>
      </c>
      <c r="B20" s="322">
        <v>6</v>
      </c>
      <c r="C20" s="322">
        <v>415</v>
      </c>
      <c r="D20" s="322">
        <v>215</v>
      </c>
      <c r="E20" s="322">
        <v>200</v>
      </c>
      <c r="F20" s="323">
        <v>42</v>
      </c>
      <c r="G20" s="323">
        <v>20</v>
      </c>
      <c r="H20" s="322">
        <v>22</v>
      </c>
      <c r="I20" s="322">
        <v>308</v>
      </c>
      <c r="J20" s="322">
        <v>174</v>
      </c>
      <c r="K20" s="322">
        <v>134</v>
      </c>
      <c r="L20" s="322">
        <v>65</v>
      </c>
      <c r="M20" s="322">
        <v>21</v>
      </c>
      <c r="N20" s="322">
        <v>44</v>
      </c>
      <c r="O20" s="322">
        <v>231</v>
      </c>
      <c r="P20" s="322">
        <v>152</v>
      </c>
      <c r="Q20" s="322">
        <v>79</v>
      </c>
      <c r="R20" s="322">
        <v>2</v>
      </c>
      <c r="S20" s="322">
        <v>0</v>
      </c>
      <c r="T20" s="322">
        <v>2</v>
      </c>
      <c r="U20" s="322">
        <v>1</v>
      </c>
      <c r="V20" s="322">
        <v>0</v>
      </c>
      <c r="W20" s="322">
        <v>1</v>
      </c>
      <c r="X20" s="321" t="s">
        <v>38</v>
      </c>
      <c r="Y20" s="322">
        <v>6</v>
      </c>
      <c r="Z20" s="322">
        <v>0</v>
      </c>
      <c r="AA20" s="322">
        <v>0</v>
      </c>
      <c r="AB20" s="324">
        <v>0</v>
      </c>
      <c r="AC20" s="322">
        <v>0</v>
      </c>
      <c r="AD20" s="322">
        <v>0</v>
      </c>
      <c r="AE20" s="322">
        <v>0</v>
      </c>
      <c r="AF20" s="322">
        <v>26</v>
      </c>
      <c r="AG20" s="322">
        <v>14</v>
      </c>
      <c r="AH20" s="322">
        <v>12</v>
      </c>
      <c r="AI20" s="322">
        <v>0</v>
      </c>
      <c r="AJ20" s="322">
        <v>0</v>
      </c>
      <c r="AK20" s="322">
        <v>0</v>
      </c>
      <c r="AL20" s="322">
        <v>0</v>
      </c>
      <c r="AM20" s="322">
        <v>0</v>
      </c>
      <c r="AN20" s="322">
        <v>0</v>
      </c>
      <c r="AO20" s="322">
        <v>155</v>
      </c>
      <c r="AP20" s="322">
        <v>49</v>
      </c>
      <c r="AQ20" s="322">
        <v>106</v>
      </c>
      <c r="AR20" s="322">
        <v>415</v>
      </c>
      <c r="AS20" s="322">
        <v>0</v>
      </c>
      <c r="AT20" s="322">
        <v>0</v>
      </c>
      <c r="AU20" s="322">
        <v>0</v>
      </c>
      <c r="AW20" s="172">
        <f t="shared" si="2"/>
        <v>0</v>
      </c>
      <c r="AX20" s="172">
        <f t="shared" si="3"/>
        <v>0</v>
      </c>
      <c r="AY20" s="172">
        <f t="shared" si="4"/>
        <v>0</v>
      </c>
      <c r="AZ20" s="172">
        <f t="shared" si="5"/>
        <v>0</v>
      </c>
      <c r="BA20" s="172">
        <f t="shared" si="6"/>
        <v>0</v>
      </c>
      <c r="BB20" s="172">
        <f t="shared" si="7"/>
        <v>0</v>
      </c>
      <c r="BC20" s="172">
        <f t="shared" si="8"/>
        <v>0</v>
      </c>
    </row>
    <row r="21" spans="1:55" s="325" customFormat="1" ht="15" customHeight="1">
      <c r="A21" s="321" t="s">
        <v>39</v>
      </c>
      <c r="B21" s="322">
        <v>7</v>
      </c>
      <c r="C21" s="322">
        <v>702</v>
      </c>
      <c r="D21" s="322">
        <v>394</v>
      </c>
      <c r="E21" s="322">
        <v>308</v>
      </c>
      <c r="F21" s="323">
        <v>94</v>
      </c>
      <c r="G21" s="323">
        <v>55</v>
      </c>
      <c r="H21" s="322">
        <v>39</v>
      </c>
      <c r="I21" s="322">
        <v>593</v>
      </c>
      <c r="J21" s="322">
        <v>324</v>
      </c>
      <c r="K21" s="322">
        <v>269</v>
      </c>
      <c r="L21" s="322">
        <v>15</v>
      </c>
      <c r="M21" s="322">
        <v>15</v>
      </c>
      <c r="N21" s="322">
        <v>0</v>
      </c>
      <c r="O21" s="322">
        <v>181</v>
      </c>
      <c r="P21" s="322">
        <v>115</v>
      </c>
      <c r="Q21" s="322">
        <v>66</v>
      </c>
      <c r="R21" s="322">
        <v>35</v>
      </c>
      <c r="S21" s="322">
        <v>21</v>
      </c>
      <c r="T21" s="322">
        <v>14</v>
      </c>
      <c r="U21" s="322">
        <v>11</v>
      </c>
      <c r="V21" s="322">
        <v>9</v>
      </c>
      <c r="W21" s="322">
        <v>2</v>
      </c>
      <c r="X21" s="321" t="s">
        <v>39</v>
      </c>
      <c r="Y21" s="322">
        <v>7</v>
      </c>
      <c r="Z21" s="322">
        <v>2</v>
      </c>
      <c r="AA21" s="322">
        <v>2</v>
      </c>
      <c r="AB21" s="324">
        <v>0</v>
      </c>
      <c r="AC21" s="322">
        <v>2</v>
      </c>
      <c r="AD21" s="322">
        <v>0</v>
      </c>
      <c r="AE21" s="322">
        <v>2</v>
      </c>
      <c r="AF21" s="322">
        <v>82</v>
      </c>
      <c r="AG21" s="322">
        <v>53</v>
      </c>
      <c r="AH21" s="322">
        <v>29</v>
      </c>
      <c r="AI21" s="322">
        <v>0</v>
      </c>
      <c r="AJ21" s="322">
        <v>0</v>
      </c>
      <c r="AK21" s="322">
        <v>0</v>
      </c>
      <c r="AL21" s="322">
        <v>61</v>
      </c>
      <c r="AM21" s="322">
        <v>61</v>
      </c>
      <c r="AN21" s="322">
        <v>0</v>
      </c>
      <c r="AO21" s="322">
        <v>328</v>
      </c>
      <c r="AP21" s="322">
        <v>133</v>
      </c>
      <c r="AQ21" s="322">
        <v>195</v>
      </c>
      <c r="AR21" s="322">
        <v>687</v>
      </c>
      <c r="AS21" s="322">
        <v>15</v>
      </c>
      <c r="AT21" s="322">
        <v>0</v>
      </c>
      <c r="AU21" s="322">
        <v>0</v>
      </c>
      <c r="AW21" s="172">
        <f t="shared" si="2"/>
        <v>0</v>
      </c>
      <c r="AX21" s="172">
        <f t="shared" si="3"/>
        <v>0</v>
      </c>
      <c r="AY21" s="172">
        <f t="shared" si="4"/>
        <v>0</v>
      </c>
      <c r="AZ21" s="172">
        <f t="shared" si="5"/>
        <v>0</v>
      </c>
      <c r="BA21" s="172">
        <f t="shared" si="6"/>
        <v>0</v>
      </c>
      <c r="BB21" s="172">
        <f t="shared" si="7"/>
        <v>0</v>
      </c>
      <c r="BC21" s="172">
        <f t="shared" si="8"/>
        <v>0</v>
      </c>
    </row>
    <row r="22" spans="1:55" s="173" customFormat="1" ht="15" customHeight="1">
      <c r="A22" s="185" t="s">
        <v>40</v>
      </c>
      <c r="B22" s="187">
        <v>8</v>
      </c>
      <c r="C22" s="186">
        <v>3692</v>
      </c>
      <c r="D22" s="186">
        <v>1906</v>
      </c>
      <c r="E22" s="186">
        <v>1786</v>
      </c>
      <c r="F22" s="186">
        <v>99</v>
      </c>
      <c r="G22" s="186">
        <v>75</v>
      </c>
      <c r="H22" s="186">
        <v>24</v>
      </c>
      <c r="I22" s="186">
        <v>3563</v>
      </c>
      <c r="J22" s="186">
        <v>1819</v>
      </c>
      <c r="K22" s="186">
        <v>1744</v>
      </c>
      <c r="L22" s="186">
        <v>30</v>
      </c>
      <c r="M22" s="186">
        <v>12</v>
      </c>
      <c r="N22" s="186">
        <v>18</v>
      </c>
      <c r="O22" s="186">
        <v>1303</v>
      </c>
      <c r="P22" s="186">
        <v>884</v>
      </c>
      <c r="Q22" s="186">
        <v>419</v>
      </c>
      <c r="R22" s="186">
        <v>76</v>
      </c>
      <c r="S22" s="186">
        <v>54</v>
      </c>
      <c r="T22" s="186">
        <v>22</v>
      </c>
      <c r="U22" s="186">
        <v>19</v>
      </c>
      <c r="V22" s="186">
        <v>8</v>
      </c>
      <c r="W22" s="186">
        <v>11</v>
      </c>
      <c r="X22" s="185" t="s">
        <v>40</v>
      </c>
      <c r="Y22" s="187">
        <v>8</v>
      </c>
      <c r="Z22" s="186">
        <v>1</v>
      </c>
      <c r="AA22" s="186">
        <v>0</v>
      </c>
      <c r="AB22" s="186">
        <v>1</v>
      </c>
      <c r="AC22" s="186">
        <v>40</v>
      </c>
      <c r="AD22" s="186">
        <v>5</v>
      </c>
      <c r="AE22" s="186">
        <v>35</v>
      </c>
      <c r="AF22" s="186">
        <v>188</v>
      </c>
      <c r="AG22" s="186">
        <v>61</v>
      </c>
      <c r="AH22" s="186">
        <v>127</v>
      </c>
      <c r="AI22" s="186">
        <v>0</v>
      </c>
      <c r="AJ22" s="186">
        <v>0</v>
      </c>
      <c r="AK22" s="186">
        <v>0</v>
      </c>
      <c r="AL22" s="186">
        <v>67</v>
      </c>
      <c r="AM22" s="186">
        <v>67</v>
      </c>
      <c r="AN22" s="186">
        <v>0</v>
      </c>
      <c r="AO22" s="186">
        <v>1998</v>
      </c>
      <c r="AP22" s="186">
        <v>827</v>
      </c>
      <c r="AQ22" s="186">
        <v>1171</v>
      </c>
      <c r="AR22" s="186">
        <v>3692</v>
      </c>
      <c r="AS22" s="186">
        <v>0</v>
      </c>
      <c r="AT22" s="186">
        <v>0</v>
      </c>
      <c r="AU22" s="186">
        <v>0</v>
      </c>
      <c r="AW22" s="172">
        <f t="shared" si="2"/>
        <v>0</v>
      </c>
      <c r="AX22" s="172">
        <f t="shared" si="3"/>
        <v>0</v>
      </c>
      <c r="AY22" s="172">
        <f t="shared" si="4"/>
        <v>0</v>
      </c>
      <c r="AZ22" s="172">
        <f t="shared" si="5"/>
        <v>0</v>
      </c>
      <c r="BA22" s="172">
        <f t="shared" si="6"/>
        <v>0</v>
      </c>
      <c r="BB22" s="172">
        <f t="shared" si="7"/>
        <v>0</v>
      </c>
      <c r="BC22" s="172">
        <f t="shared" si="8"/>
        <v>0</v>
      </c>
    </row>
    <row r="23" spans="1:55" s="325" customFormat="1" ht="22.5" customHeight="1">
      <c r="A23" s="321" t="s">
        <v>41</v>
      </c>
      <c r="B23" s="322">
        <v>9</v>
      </c>
      <c r="C23" s="322">
        <v>1165</v>
      </c>
      <c r="D23" s="322">
        <v>580</v>
      </c>
      <c r="E23" s="322">
        <v>585</v>
      </c>
      <c r="F23" s="323">
        <v>25</v>
      </c>
      <c r="G23" s="326">
        <v>21</v>
      </c>
      <c r="H23" s="326">
        <v>4</v>
      </c>
      <c r="I23" s="322">
        <v>1110</v>
      </c>
      <c r="J23" s="322">
        <v>547</v>
      </c>
      <c r="K23" s="322">
        <v>563</v>
      </c>
      <c r="L23" s="322">
        <v>30</v>
      </c>
      <c r="M23" s="322">
        <v>12</v>
      </c>
      <c r="N23" s="322">
        <v>18</v>
      </c>
      <c r="O23" s="322">
        <v>133</v>
      </c>
      <c r="P23" s="322">
        <v>90</v>
      </c>
      <c r="Q23" s="322">
        <v>43</v>
      </c>
      <c r="R23" s="322">
        <v>25</v>
      </c>
      <c r="S23" s="322">
        <v>21</v>
      </c>
      <c r="T23" s="322">
        <v>4</v>
      </c>
      <c r="U23" s="322">
        <v>0</v>
      </c>
      <c r="V23" s="322">
        <v>0</v>
      </c>
      <c r="W23" s="322">
        <v>0</v>
      </c>
      <c r="X23" s="321" t="s">
        <v>41</v>
      </c>
      <c r="Y23" s="322">
        <v>9</v>
      </c>
      <c r="Z23" s="359">
        <v>0</v>
      </c>
      <c r="AA23" s="359">
        <v>0</v>
      </c>
      <c r="AB23" s="359">
        <v>0</v>
      </c>
      <c r="AC23" s="322">
        <v>0</v>
      </c>
      <c r="AD23" s="322">
        <v>0</v>
      </c>
      <c r="AE23" s="322">
        <v>0</v>
      </c>
      <c r="AF23" s="322">
        <v>0</v>
      </c>
      <c r="AG23" s="322">
        <v>0</v>
      </c>
      <c r="AH23" s="322">
        <v>0</v>
      </c>
      <c r="AI23" s="322">
        <v>0</v>
      </c>
      <c r="AJ23" s="322">
        <v>0</v>
      </c>
      <c r="AK23" s="322">
        <v>0</v>
      </c>
      <c r="AL23" s="322">
        <v>0</v>
      </c>
      <c r="AM23" s="322">
        <v>0</v>
      </c>
      <c r="AN23" s="322">
        <v>0</v>
      </c>
      <c r="AO23" s="322">
        <v>1007</v>
      </c>
      <c r="AP23" s="322">
        <v>469</v>
      </c>
      <c r="AQ23" s="322">
        <v>538</v>
      </c>
      <c r="AR23" s="322">
        <v>1165</v>
      </c>
      <c r="AS23" s="322">
        <v>0</v>
      </c>
      <c r="AT23" s="322">
        <v>0</v>
      </c>
      <c r="AU23" s="322">
        <v>0</v>
      </c>
      <c r="AW23" s="172">
        <f t="shared" si="2"/>
        <v>0</v>
      </c>
      <c r="AX23" s="172">
        <f t="shared" si="3"/>
        <v>0</v>
      </c>
      <c r="AY23" s="172">
        <f t="shared" si="4"/>
        <v>0</v>
      </c>
      <c r="AZ23" s="172">
        <f t="shared" si="5"/>
        <v>0</v>
      </c>
      <c r="BA23" s="172">
        <f t="shared" si="6"/>
        <v>0</v>
      </c>
      <c r="BB23" s="172">
        <f t="shared" si="7"/>
        <v>0</v>
      </c>
      <c r="BC23" s="172">
        <f t="shared" si="8"/>
        <v>0</v>
      </c>
    </row>
    <row r="24" spans="1:55" s="325" customFormat="1" ht="15" customHeight="1">
      <c r="A24" s="321" t="s">
        <v>42</v>
      </c>
      <c r="B24" s="322">
        <v>10</v>
      </c>
      <c r="C24" s="322">
        <v>698</v>
      </c>
      <c r="D24" s="322">
        <v>316</v>
      </c>
      <c r="E24" s="322">
        <v>382</v>
      </c>
      <c r="F24" s="323">
        <v>15</v>
      </c>
      <c r="G24" s="323">
        <v>11</v>
      </c>
      <c r="H24" s="322">
        <v>4</v>
      </c>
      <c r="I24" s="322">
        <v>683</v>
      </c>
      <c r="J24" s="322">
        <v>305</v>
      </c>
      <c r="K24" s="322">
        <v>378</v>
      </c>
      <c r="L24" s="322">
        <v>0</v>
      </c>
      <c r="M24" s="322">
        <v>0</v>
      </c>
      <c r="N24" s="322">
        <v>0</v>
      </c>
      <c r="O24" s="322">
        <v>225</v>
      </c>
      <c r="P24" s="322">
        <v>137</v>
      </c>
      <c r="Q24" s="322">
        <v>88</v>
      </c>
      <c r="R24" s="322">
        <v>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1" t="s">
        <v>42</v>
      </c>
      <c r="Y24" s="322">
        <v>10</v>
      </c>
      <c r="Z24" s="322">
        <v>0</v>
      </c>
      <c r="AA24" s="322">
        <v>0</v>
      </c>
      <c r="AB24" s="324">
        <v>0</v>
      </c>
      <c r="AC24" s="322">
        <v>0</v>
      </c>
      <c r="AD24" s="322">
        <v>0</v>
      </c>
      <c r="AE24" s="322">
        <v>0</v>
      </c>
      <c r="AF24" s="322">
        <v>7</v>
      </c>
      <c r="AG24" s="322">
        <v>5</v>
      </c>
      <c r="AH24" s="322">
        <v>2</v>
      </c>
      <c r="AI24" s="322">
        <v>0</v>
      </c>
      <c r="AJ24" s="322">
        <v>0</v>
      </c>
      <c r="AK24" s="322">
        <v>0</v>
      </c>
      <c r="AL24" s="322">
        <v>0</v>
      </c>
      <c r="AM24" s="322">
        <v>0</v>
      </c>
      <c r="AN24" s="322">
        <v>0</v>
      </c>
      <c r="AO24" s="322">
        <v>466</v>
      </c>
      <c r="AP24" s="322">
        <v>174</v>
      </c>
      <c r="AQ24" s="322">
        <v>292</v>
      </c>
      <c r="AR24" s="322">
        <v>698</v>
      </c>
      <c r="AS24" s="322">
        <v>0</v>
      </c>
      <c r="AT24" s="322">
        <v>0</v>
      </c>
      <c r="AU24" s="322">
        <v>0</v>
      </c>
      <c r="AW24" s="172">
        <f t="shared" si="2"/>
        <v>0</v>
      </c>
      <c r="AX24" s="172">
        <f t="shared" si="3"/>
        <v>0</v>
      </c>
      <c r="AY24" s="172">
        <f t="shared" si="4"/>
        <v>0</v>
      </c>
      <c r="AZ24" s="172">
        <f t="shared" si="5"/>
        <v>0</v>
      </c>
      <c r="BA24" s="172">
        <f t="shared" si="6"/>
        <v>0</v>
      </c>
      <c r="BB24" s="172">
        <f t="shared" si="7"/>
        <v>0</v>
      </c>
      <c r="BC24" s="172">
        <f t="shared" si="8"/>
        <v>0</v>
      </c>
    </row>
    <row r="25" spans="1:55" s="325" customFormat="1" ht="15" customHeight="1">
      <c r="A25" s="321" t="s">
        <v>43</v>
      </c>
      <c r="B25" s="322">
        <v>11</v>
      </c>
      <c r="C25" s="322">
        <v>380</v>
      </c>
      <c r="D25" s="322">
        <v>179</v>
      </c>
      <c r="E25" s="322">
        <v>201</v>
      </c>
      <c r="F25" s="323">
        <v>59</v>
      </c>
      <c r="G25" s="323">
        <v>43</v>
      </c>
      <c r="H25" s="322">
        <v>16</v>
      </c>
      <c r="I25" s="322">
        <v>321</v>
      </c>
      <c r="J25" s="322">
        <v>136</v>
      </c>
      <c r="K25" s="322">
        <v>185</v>
      </c>
      <c r="L25" s="322">
        <v>0</v>
      </c>
      <c r="M25" s="322">
        <v>0</v>
      </c>
      <c r="N25" s="322">
        <v>0</v>
      </c>
      <c r="O25" s="322">
        <v>59</v>
      </c>
      <c r="P25" s="322">
        <v>43</v>
      </c>
      <c r="Q25" s="322">
        <v>16</v>
      </c>
      <c r="R25" s="322">
        <v>0</v>
      </c>
      <c r="S25" s="322">
        <v>0</v>
      </c>
      <c r="T25" s="322">
        <v>0</v>
      </c>
      <c r="U25" s="322">
        <v>0</v>
      </c>
      <c r="V25" s="322">
        <v>0</v>
      </c>
      <c r="W25" s="322">
        <v>0</v>
      </c>
      <c r="X25" s="321" t="s">
        <v>43</v>
      </c>
      <c r="Y25" s="322">
        <v>11</v>
      </c>
      <c r="Z25" s="322">
        <v>0</v>
      </c>
      <c r="AA25" s="322">
        <v>0</v>
      </c>
      <c r="AB25" s="324">
        <v>0</v>
      </c>
      <c r="AC25" s="322">
        <v>0</v>
      </c>
      <c r="AD25" s="322">
        <v>0</v>
      </c>
      <c r="AE25" s="322">
        <v>0</v>
      </c>
      <c r="AF25" s="322">
        <v>4</v>
      </c>
      <c r="AG25" s="322">
        <v>0</v>
      </c>
      <c r="AH25" s="322">
        <v>4</v>
      </c>
      <c r="AI25" s="322">
        <v>0</v>
      </c>
      <c r="AJ25" s="322">
        <v>0</v>
      </c>
      <c r="AK25" s="322">
        <v>0</v>
      </c>
      <c r="AL25" s="322">
        <v>0</v>
      </c>
      <c r="AM25" s="322">
        <v>0</v>
      </c>
      <c r="AN25" s="322">
        <v>0</v>
      </c>
      <c r="AO25" s="322">
        <v>317</v>
      </c>
      <c r="AP25" s="322">
        <v>136</v>
      </c>
      <c r="AQ25" s="322">
        <v>181</v>
      </c>
      <c r="AR25" s="322">
        <v>380</v>
      </c>
      <c r="AS25" s="322">
        <v>0</v>
      </c>
      <c r="AT25" s="322">
        <v>0</v>
      </c>
      <c r="AU25" s="322">
        <v>0</v>
      </c>
      <c r="AW25" s="172">
        <f t="shared" si="2"/>
        <v>0</v>
      </c>
      <c r="AX25" s="172">
        <f t="shared" si="3"/>
        <v>0</v>
      </c>
      <c r="AY25" s="172">
        <f t="shared" si="4"/>
        <v>0</v>
      </c>
      <c r="AZ25" s="172">
        <f t="shared" si="5"/>
        <v>0</v>
      </c>
      <c r="BA25" s="172">
        <f t="shared" si="6"/>
        <v>0</v>
      </c>
      <c r="BB25" s="172">
        <f t="shared" si="7"/>
        <v>0</v>
      </c>
      <c r="BC25" s="172">
        <f t="shared" si="8"/>
        <v>0</v>
      </c>
    </row>
    <row r="26" spans="1:55" s="325" customFormat="1" ht="15" customHeight="1">
      <c r="A26" s="321" t="s">
        <v>44</v>
      </c>
      <c r="B26" s="322">
        <v>12</v>
      </c>
      <c r="C26" s="322">
        <v>605</v>
      </c>
      <c r="D26" s="322">
        <v>350</v>
      </c>
      <c r="E26" s="322">
        <v>255</v>
      </c>
      <c r="F26" s="323">
        <v>0</v>
      </c>
      <c r="G26" s="323">
        <v>0</v>
      </c>
      <c r="H26" s="322">
        <v>0</v>
      </c>
      <c r="I26" s="322">
        <v>605</v>
      </c>
      <c r="J26" s="322">
        <v>350</v>
      </c>
      <c r="K26" s="322">
        <v>255</v>
      </c>
      <c r="L26" s="322">
        <v>0</v>
      </c>
      <c r="M26" s="322">
        <v>0</v>
      </c>
      <c r="N26" s="322">
        <v>0</v>
      </c>
      <c r="O26" s="322">
        <v>398</v>
      </c>
      <c r="P26" s="322">
        <v>284</v>
      </c>
      <c r="Q26" s="322">
        <v>114</v>
      </c>
      <c r="R26" s="322">
        <v>49</v>
      </c>
      <c r="S26" s="322">
        <v>31</v>
      </c>
      <c r="T26" s="322">
        <v>18</v>
      </c>
      <c r="U26" s="322">
        <v>8</v>
      </c>
      <c r="V26" s="322">
        <v>5</v>
      </c>
      <c r="W26" s="322">
        <v>3</v>
      </c>
      <c r="X26" s="321" t="s">
        <v>44</v>
      </c>
      <c r="Y26" s="322">
        <v>12</v>
      </c>
      <c r="Z26" s="322">
        <v>0</v>
      </c>
      <c r="AA26" s="322">
        <v>0</v>
      </c>
      <c r="AB26" s="324">
        <v>0</v>
      </c>
      <c r="AC26" s="322">
        <v>24</v>
      </c>
      <c r="AD26" s="322">
        <v>3</v>
      </c>
      <c r="AE26" s="322">
        <v>21</v>
      </c>
      <c r="AF26" s="322">
        <v>45</v>
      </c>
      <c r="AG26" s="322">
        <v>14</v>
      </c>
      <c r="AH26" s="322">
        <v>31</v>
      </c>
      <c r="AI26" s="322">
        <v>0</v>
      </c>
      <c r="AJ26" s="322">
        <v>0</v>
      </c>
      <c r="AK26" s="322">
        <v>0</v>
      </c>
      <c r="AL26" s="322">
        <v>0</v>
      </c>
      <c r="AM26" s="322">
        <v>0</v>
      </c>
      <c r="AN26" s="322">
        <v>0</v>
      </c>
      <c r="AO26" s="322">
        <v>81</v>
      </c>
      <c r="AP26" s="322">
        <v>13</v>
      </c>
      <c r="AQ26" s="322">
        <v>68</v>
      </c>
      <c r="AR26" s="322">
        <v>605</v>
      </c>
      <c r="AS26" s="322">
        <v>0</v>
      </c>
      <c r="AT26" s="322">
        <v>0</v>
      </c>
      <c r="AU26" s="322">
        <v>0</v>
      </c>
      <c r="AW26" s="172">
        <f t="shared" si="2"/>
        <v>0</v>
      </c>
      <c r="AX26" s="172">
        <f t="shared" si="3"/>
        <v>0</v>
      </c>
      <c r="AY26" s="172">
        <f t="shared" si="4"/>
        <v>0</v>
      </c>
      <c r="AZ26" s="172">
        <f t="shared" si="5"/>
        <v>0</v>
      </c>
      <c r="BA26" s="172">
        <f t="shared" si="6"/>
        <v>0</v>
      </c>
      <c r="BB26" s="172">
        <f t="shared" si="7"/>
        <v>0</v>
      </c>
      <c r="BC26" s="172">
        <f t="shared" si="8"/>
        <v>0</v>
      </c>
    </row>
    <row r="27" spans="1:55" s="325" customFormat="1" ht="15" customHeight="1">
      <c r="A27" s="321" t="s">
        <v>45</v>
      </c>
      <c r="B27" s="322">
        <v>13</v>
      </c>
      <c r="C27" s="322">
        <v>598</v>
      </c>
      <c r="D27" s="322">
        <v>327</v>
      </c>
      <c r="E27" s="322">
        <v>271</v>
      </c>
      <c r="F27" s="323">
        <v>0</v>
      </c>
      <c r="G27" s="323">
        <v>0</v>
      </c>
      <c r="H27" s="322">
        <v>0</v>
      </c>
      <c r="I27" s="322">
        <v>598</v>
      </c>
      <c r="J27" s="322">
        <v>327</v>
      </c>
      <c r="K27" s="322">
        <v>271</v>
      </c>
      <c r="L27" s="322">
        <v>0</v>
      </c>
      <c r="M27" s="322">
        <v>0</v>
      </c>
      <c r="N27" s="322">
        <v>0</v>
      </c>
      <c r="O27" s="322">
        <v>309</v>
      </c>
      <c r="P27" s="322">
        <v>209</v>
      </c>
      <c r="Q27" s="322">
        <v>100</v>
      </c>
      <c r="R27" s="322">
        <v>2</v>
      </c>
      <c r="S27" s="322">
        <v>2</v>
      </c>
      <c r="T27" s="322">
        <v>0</v>
      </c>
      <c r="U27" s="322">
        <v>0</v>
      </c>
      <c r="V27" s="322">
        <v>0</v>
      </c>
      <c r="W27" s="322">
        <v>0</v>
      </c>
      <c r="X27" s="321" t="s">
        <v>45</v>
      </c>
      <c r="Y27" s="322">
        <v>13</v>
      </c>
      <c r="Z27" s="322">
        <v>0</v>
      </c>
      <c r="AA27" s="322">
        <v>0</v>
      </c>
      <c r="AB27" s="324">
        <v>0</v>
      </c>
      <c r="AC27" s="322">
        <v>2</v>
      </c>
      <c r="AD27" s="322">
        <v>0</v>
      </c>
      <c r="AE27" s="322">
        <v>2</v>
      </c>
      <c r="AF27" s="322">
        <v>121</v>
      </c>
      <c r="AG27" s="322">
        <v>35</v>
      </c>
      <c r="AH27" s="322">
        <v>86</v>
      </c>
      <c r="AI27" s="322">
        <v>0</v>
      </c>
      <c r="AJ27" s="322">
        <v>0</v>
      </c>
      <c r="AK27" s="322">
        <v>0</v>
      </c>
      <c r="AL27" s="322">
        <v>67</v>
      </c>
      <c r="AM27" s="322">
        <v>67</v>
      </c>
      <c r="AN27" s="322">
        <v>0</v>
      </c>
      <c r="AO27" s="322">
        <v>97</v>
      </c>
      <c r="AP27" s="322">
        <v>14</v>
      </c>
      <c r="AQ27" s="322">
        <v>83</v>
      </c>
      <c r="AR27" s="322">
        <v>598</v>
      </c>
      <c r="AS27" s="322">
        <v>0</v>
      </c>
      <c r="AT27" s="322">
        <v>0</v>
      </c>
      <c r="AU27" s="322">
        <v>0</v>
      </c>
      <c r="AW27" s="172">
        <f t="shared" si="2"/>
        <v>0</v>
      </c>
      <c r="AX27" s="172">
        <f t="shared" si="3"/>
        <v>0</v>
      </c>
      <c r="AY27" s="172">
        <f t="shared" si="4"/>
        <v>0</v>
      </c>
      <c r="AZ27" s="172">
        <f t="shared" si="5"/>
        <v>0</v>
      </c>
      <c r="BA27" s="172">
        <f t="shared" si="6"/>
        <v>0</v>
      </c>
      <c r="BB27" s="172">
        <f t="shared" si="7"/>
        <v>0</v>
      </c>
      <c r="BC27" s="172">
        <f t="shared" si="8"/>
        <v>0</v>
      </c>
    </row>
    <row r="28" spans="1:55" s="325" customFormat="1" ht="15" customHeight="1">
      <c r="A28" s="321" t="s">
        <v>46</v>
      </c>
      <c r="B28" s="322">
        <v>14</v>
      </c>
      <c r="C28" s="322">
        <v>246</v>
      </c>
      <c r="D28" s="322">
        <v>154</v>
      </c>
      <c r="E28" s="322">
        <v>92</v>
      </c>
      <c r="F28" s="323">
        <v>0</v>
      </c>
      <c r="G28" s="323">
        <v>0</v>
      </c>
      <c r="H28" s="322">
        <v>0</v>
      </c>
      <c r="I28" s="322">
        <v>246</v>
      </c>
      <c r="J28" s="322">
        <v>154</v>
      </c>
      <c r="K28" s="322">
        <v>92</v>
      </c>
      <c r="L28" s="322">
        <v>0</v>
      </c>
      <c r="M28" s="322">
        <v>0</v>
      </c>
      <c r="N28" s="322">
        <v>0</v>
      </c>
      <c r="O28" s="322">
        <v>179</v>
      </c>
      <c r="P28" s="322">
        <v>121</v>
      </c>
      <c r="Q28" s="322">
        <v>58</v>
      </c>
      <c r="R28" s="322">
        <v>0</v>
      </c>
      <c r="S28" s="322">
        <v>0</v>
      </c>
      <c r="T28" s="322">
        <v>0</v>
      </c>
      <c r="U28" s="322">
        <v>11</v>
      </c>
      <c r="V28" s="322">
        <v>3</v>
      </c>
      <c r="W28" s="322">
        <v>8</v>
      </c>
      <c r="X28" s="321" t="s">
        <v>46</v>
      </c>
      <c r="Y28" s="322">
        <v>14</v>
      </c>
      <c r="Z28" s="322">
        <v>1</v>
      </c>
      <c r="AA28" s="322">
        <v>0</v>
      </c>
      <c r="AB28" s="324">
        <v>1</v>
      </c>
      <c r="AC28" s="322">
        <v>14</v>
      </c>
      <c r="AD28" s="322">
        <v>2</v>
      </c>
      <c r="AE28" s="322">
        <v>12</v>
      </c>
      <c r="AF28" s="322">
        <v>11</v>
      </c>
      <c r="AG28" s="322">
        <v>7</v>
      </c>
      <c r="AH28" s="322">
        <v>4</v>
      </c>
      <c r="AI28" s="322">
        <v>0</v>
      </c>
      <c r="AJ28" s="322">
        <v>0</v>
      </c>
      <c r="AK28" s="322">
        <v>0</v>
      </c>
      <c r="AL28" s="322">
        <v>0</v>
      </c>
      <c r="AM28" s="322">
        <v>0</v>
      </c>
      <c r="AN28" s="322">
        <v>0</v>
      </c>
      <c r="AO28" s="322">
        <v>30</v>
      </c>
      <c r="AP28" s="322">
        <v>21</v>
      </c>
      <c r="AQ28" s="322">
        <v>9</v>
      </c>
      <c r="AR28" s="322">
        <v>246</v>
      </c>
      <c r="AS28" s="322">
        <v>0</v>
      </c>
      <c r="AT28" s="322">
        <v>0</v>
      </c>
      <c r="AU28" s="322">
        <v>0</v>
      </c>
      <c r="AW28" s="172">
        <f t="shared" si="2"/>
        <v>0</v>
      </c>
      <c r="AX28" s="172">
        <f t="shared" si="3"/>
        <v>0</v>
      </c>
      <c r="AY28" s="172">
        <f t="shared" si="4"/>
        <v>0</v>
      </c>
      <c r="AZ28" s="172">
        <f t="shared" si="5"/>
        <v>0</v>
      </c>
      <c r="BA28" s="172">
        <f t="shared" si="6"/>
        <v>0</v>
      </c>
      <c r="BB28" s="172">
        <f t="shared" si="7"/>
        <v>0</v>
      </c>
      <c r="BC28" s="172">
        <f t="shared" si="8"/>
        <v>0</v>
      </c>
    </row>
    <row r="29" spans="1:55" s="173" customFormat="1" ht="15" customHeight="1">
      <c r="A29" s="185" t="s">
        <v>47</v>
      </c>
      <c r="B29" s="187">
        <v>15</v>
      </c>
      <c r="C29" s="186">
        <v>3996</v>
      </c>
      <c r="D29" s="186">
        <v>2616</v>
      </c>
      <c r="E29" s="186">
        <v>1380</v>
      </c>
      <c r="F29" s="186">
        <v>221</v>
      </c>
      <c r="G29" s="186">
        <v>141</v>
      </c>
      <c r="H29" s="186">
        <v>80</v>
      </c>
      <c r="I29" s="186">
        <v>3744</v>
      </c>
      <c r="J29" s="186">
        <v>2446</v>
      </c>
      <c r="K29" s="186">
        <v>1298</v>
      </c>
      <c r="L29" s="186">
        <v>31</v>
      </c>
      <c r="M29" s="186">
        <v>29</v>
      </c>
      <c r="N29" s="186">
        <v>2</v>
      </c>
      <c r="O29" s="186">
        <v>2006</v>
      </c>
      <c r="P29" s="186">
        <v>1502</v>
      </c>
      <c r="Q29" s="186">
        <v>504</v>
      </c>
      <c r="R29" s="186">
        <v>224</v>
      </c>
      <c r="S29" s="186">
        <v>139</v>
      </c>
      <c r="T29" s="186">
        <v>85</v>
      </c>
      <c r="U29" s="186">
        <v>57</v>
      </c>
      <c r="V29" s="186">
        <v>42</v>
      </c>
      <c r="W29" s="186">
        <v>15</v>
      </c>
      <c r="X29" s="185" t="s">
        <v>47</v>
      </c>
      <c r="Y29" s="187">
        <v>15</v>
      </c>
      <c r="Z29" s="186">
        <v>2</v>
      </c>
      <c r="AA29" s="186">
        <v>1</v>
      </c>
      <c r="AB29" s="186">
        <v>1</v>
      </c>
      <c r="AC29" s="186">
        <v>0</v>
      </c>
      <c r="AD29" s="186">
        <v>0</v>
      </c>
      <c r="AE29" s="186">
        <v>0</v>
      </c>
      <c r="AF29" s="186">
        <v>547</v>
      </c>
      <c r="AG29" s="186">
        <v>339</v>
      </c>
      <c r="AH29" s="186">
        <v>208</v>
      </c>
      <c r="AI29" s="186">
        <v>20</v>
      </c>
      <c r="AJ29" s="186">
        <v>13</v>
      </c>
      <c r="AK29" s="186">
        <v>7</v>
      </c>
      <c r="AL29" s="186">
        <v>95</v>
      </c>
      <c r="AM29" s="186">
        <v>95</v>
      </c>
      <c r="AN29" s="186">
        <v>0</v>
      </c>
      <c r="AO29" s="186">
        <v>1045</v>
      </c>
      <c r="AP29" s="186">
        <v>485</v>
      </c>
      <c r="AQ29" s="186">
        <v>560</v>
      </c>
      <c r="AR29" s="186">
        <v>3648</v>
      </c>
      <c r="AS29" s="186">
        <v>102</v>
      </c>
      <c r="AT29" s="186">
        <v>246</v>
      </c>
      <c r="AU29" s="186">
        <v>0</v>
      </c>
      <c r="AW29" s="172">
        <f t="shared" si="2"/>
        <v>0</v>
      </c>
      <c r="AX29" s="172">
        <f t="shared" si="3"/>
        <v>0</v>
      </c>
      <c r="AY29" s="172">
        <f t="shared" si="4"/>
        <v>0</v>
      </c>
      <c r="AZ29" s="172">
        <f t="shared" si="5"/>
        <v>0</v>
      </c>
      <c r="BA29" s="172">
        <f t="shared" si="6"/>
        <v>0</v>
      </c>
      <c r="BB29" s="172">
        <f t="shared" si="7"/>
        <v>0</v>
      </c>
      <c r="BC29" s="172">
        <f t="shared" si="8"/>
        <v>0</v>
      </c>
    </row>
    <row r="30" spans="1:55" s="325" customFormat="1" ht="15" customHeight="1">
      <c r="A30" s="321" t="s">
        <v>48</v>
      </c>
      <c r="B30" s="322">
        <v>16</v>
      </c>
      <c r="C30" s="322">
        <v>361</v>
      </c>
      <c r="D30" s="322">
        <v>287</v>
      </c>
      <c r="E30" s="322">
        <v>74</v>
      </c>
      <c r="F30" s="323">
        <v>67</v>
      </c>
      <c r="G30" s="323">
        <v>48</v>
      </c>
      <c r="H30" s="322">
        <v>19</v>
      </c>
      <c r="I30" s="322">
        <v>294</v>
      </c>
      <c r="J30" s="322">
        <v>239</v>
      </c>
      <c r="K30" s="322">
        <v>55</v>
      </c>
      <c r="L30" s="322">
        <v>0</v>
      </c>
      <c r="M30" s="322">
        <v>0</v>
      </c>
      <c r="N30" s="322">
        <v>0</v>
      </c>
      <c r="O30" s="322">
        <v>113</v>
      </c>
      <c r="P30" s="322">
        <v>89</v>
      </c>
      <c r="Q30" s="322">
        <v>24</v>
      </c>
      <c r="R30" s="322">
        <v>12</v>
      </c>
      <c r="S30" s="322">
        <v>8</v>
      </c>
      <c r="T30" s="322">
        <v>4</v>
      </c>
      <c r="U30" s="322">
        <v>13</v>
      </c>
      <c r="V30" s="322">
        <v>13</v>
      </c>
      <c r="W30" s="322">
        <v>0</v>
      </c>
      <c r="X30" s="321" t="s">
        <v>48</v>
      </c>
      <c r="Y30" s="322">
        <v>16</v>
      </c>
      <c r="Z30" s="322">
        <v>2</v>
      </c>
      <c r="AA30" s="322">
        <v>1</v>
      </c>
      <c r="AB30" s="324">
        <v>1</v>
      </c>
      <c r="AC30" s="322">
        <v>0</v>
      </c>
      <c r="AD30" s="322">
        <v>0</v>
      </c>
      <c r="AE30" s="322">
        <v>0</v>
      </c>
      <c r="AF30" s="322">
        <v>141</v>
      </c>
      <c r="AG30" s="322">
        <v>108</v>
      </c>
      <c r="AH30" s="322">
        <v>33</v>
      </c>
      <c r="AI30" s="322">
        <v>0</v>
      </c>
      <c r="AJ30" s="322">
        <v>0</v>
      </c>
      <c r="AK30" s="322">
        <v>0</v>
      </c>
      <c r="AL30" s="322">
        <v>45</v>
      </c>
      <c r="AM30" s="322">
        <v>45</v>
      </c>
      <c r="AN30" s="322">
        <v>0</v>
      </c>
      <c r="AO30" s="322">
        <v>35</v>
      </c>
      <c r="AP30" s="322">
        <v>23</v>
      </c>
      <c r="AQ30" s="322">
        <v>12</v>
      </c>
      <c r="AR30" s="322">
        <v>361</v>
      </c>
      <c r="AS30" s="322">
        <v>0</v>
      </c>
      <c r="AT30" s="322">
        <v>0</v>
      </c>
      <c r="AU30" s="322">
        <v>0</v>
      </c>
      <c r="AW30" s="172">
        <f t="shared" si="2"/>
        <v>0</v>
      </c>
      <c r="AX30" s="172">
        <f t="shared" si="3"/>
        <v>0</v>
      </c>
      <c r="AY30" s="172">
        <f t="shared" si="4"/>
        <v>0</v>
      </c>
      <c r="AZ30" s="172">
        <f t="shared" si="5"/>
        <v>0</v>
      </c>
      <c r="BA30" s="172">
        <f t="shared" si="6"/>
        <v>0</v>
      </c>
      <c r="BB30" s="172">
        <f t="shared" si="7"/>
        <v>0</v>
      </c>
      <c r="BC30" s="172">
        <f t="shared" si="8"/>
        <v>0</v>
      </c>
    </row>
    <row r="31" spans="1:55" s="325" customFormat="1" ht="15" customHeight="1">
      <c r="A31" s="321" t="s">
        <v>49</v>
      </c>
      <c r="B31" s="322">
        <v>17</v>
      </c>
      <c r="C31" s="322">
        <v>887</v>
      </c>
      <c r="D31" s="322">
        <v>636</v>
      </c>
      <c r="E31" s="322">
        <v>251</v>
      </c>
      <c r="F31" s="323">
        <v>105</v>
      </c>
      <c r="G31" s="323">
        <v>68</v>
      </c>
      <c r="H31" s="322">
        <v>37</v>
      </c>
      <c r="I31" s="322">
        <v>767</v>
      </c>
      <c r="J31" s="322">
        <v>555</v>
      </c>
      <c r="K31" s="322">
        <v>212</v>
      </c>
      <c r="L31" s="322">
        <v>15</v>
      </c>
      <c r="M31" s="322">
        <v>13</v>
      </c>
      <c r="N31" s="322">
        <v>2</v>
      </c>
      <c r="O31" s="322">
        <v>666</v>
      </c>
      <c r="P31" s="322">
        <v>499</v>
      </c>
      <c r="Q31" s="322">
        <v>167</v>
      </c>
      <c r="R31" s="322">
        <v>98</v>
      </c>
      <c r="S31" s="322">
        <v>63</v>
      </c>
      <c r="T31" s="322">
        <v>35</v>
      </c>
      <c r="U31" s="322">
        <v>7</v>
      </c>
      <c r="V31" s="322">
        <v>3</v>
      </c>
      <c r="W31" s="322">
        <v>4</v>
      </c>
      <c r="X31" s="321" t="s">
        <v>49</v>
      </c>
      <c r="Y31" s="322">
        <v>17</v>
      </c>
      <c r="Z31" s="322">
        <v>0</v>
      </c>
      <c r="AA31" s="322">
        <v>0</v>
      </c>
      <c r="AB31" s="324">
        <v>0</v>
      </c>
      <c r="AC31" s="322">
        <v>0</v>
      </c>
      <c r="AD31" s="322">
        <v>0</v>
      </c>
      <c r="AE31" s="322">
        <v>0</v>
      </c>
      <c r="AF31" s="322">
        <v>50</v>
      </c>
      <c r="AG31" s="322">
        <v>30</v>
      </c>
      <c r="AH31" s="322">
        <v>20</v>
      </c>
      <c r="AI31" s="322">
        <v>1</v>
      </c>
      <c r="AJ31" s="322">
        <v>1</v>
      </c>
      <c r="AK31" s="322">
        <v>0</v>
      </c>
      <c r="AL31" s="322">
        <v>0</v>
      </c>
      <c r="AM31" s="322">
        <v>0</v>
      </c>
      <c r="AN31" s="322">
        <v>0</v>
      </c>
      <c r="AO31" s="322">
        <v>65</v>
      </c>
      <c r="AP31" s="322">
        <v>40</v>
      </c>
      <c r="AQ31" s="322">
        <v>25</v>
      </c>
      <c r="AR31" s="322">
        <v>872</v>
      </c>
      <c r="AS31" s="322">
        <v>15</v>
      </c>
      <c r="AT31" s="322">
        <v>0</v>
      </c>
      <c r="AU31" s="322">
        <v>0</v>
      </c>
      <c r="AW31" s="172">
        <f t="shared" si="2"/>
        <v>0</v>
      </c>
      <c r="AX31" s="172">
        <f t="shared" si="3"/>
        <v>0</v>
      </c>
      <c r="AY31" s="172">
        <f t="shared" si="4"/>
        <v>0</v>
      </c>
      <c r="AZ31" s="172">
        <f t="shared" si="5"/>
        <v>0</v>
      </c>
      <c r="BA31" s="172">
        <f t="shared" si="6"/>
        <v>0</v>
      </c>
      <c r="BB31" s="172">
        <f t="shared" si="7"/>
        <v>0</v>
      </c>
      <c r="BC31" s="172">
        <f t="shared" si="8"/>
        <v>0</v>
      </c>
    </row>
    <row r="32" spans="1:55" s="325" customFormat="1" ht="15" customHeight="1">
      <c r="A32" s="321" t="s">
        <v>50</v>
      </c>
      <c r="B32" s="322">
        <v>18</v>
      </c>
      <c r="C32" s="322">
        <v>418</v>
      </c>
      <c r="D32" s="322">
        <v>263</v>
      </c>
      <c r="E32" s="322">
        <v>155</v>
      </c>
      <c r="F32" s="323">
        <v>0</v>
      </c>
      <c r="G32" s="323">
        <v>0</v>
      </c>
      <c r="H32" s="322">
        <v>0</v>
      </c>
      <c r="I32" s="322">
        <v>418</v>
      </c>
      <c r="J32" s="322">
        <v>263</v>
      </c>
      <c r="K32" s="322">
        <v>155</v>
      </c>
      <c r="L32" s="322">
        <v>0</v>
      </c>
      <c r="M32" s="322">
        <v>0</v>
      </c>
      <c r="N32" s="322">
        <v>0</v>
      </c>
      <c r="O32" s="322">
        <v>227</v>
      </c>
      <c r="P32" s="322">
        <v>173</v>
      </c>
      <c r="Q32" s="322">
        <v>54</v>
      </c>
      <c r="R32" s="322">
        <v>61</v>
      </c>
      <c r="S32" s="322">
        <v>34</v>
      </c>
      <c r="T32" s="322">
        <v>27</v>
      </c>
      <c r="U32" s="322">
        <v>10</v>
      </c>
      <c r="V32" s="322">
        <v>8</v>
      </c>
      <c r="W32" s="322">
        <v>2</v>
      </c>
      <c r="X32" s="321" t="s">
        <v>50</v>
      </c>
      <c r="Y32" s="322">
        <v>18</v>
      </c>
      <c r="Z32" s="322">
        <v>0</v>
      </c>
      <c r="AA32" s="322">
        <v>0</v>
      </c>
      <c r="AB32" s="324">
        <v>0</v>
      </c>
      <c r="AC32" s="322">
        <v>0</v>
      </c>
      <c r="AD32" s="322">
        <v>0</v>
      </c>
      <c r="AE32" s="322">
        <v>0</v>
      </c>
      <c r="AF32" s="322">
        <v>63</v>
      </c>
      <c r="AG32" s="322">
        <v>27</v>
      </c>
      <c r="AH32" s="322">
        <v>36</v>
      </c>
      <c r="AI32" s="322">
        <v>3</v>
      </c>
      <c r="AJ32" s="322">
        <v>3</v>
      </c>
      <c r="AK32" s="322">
        <v>0</v>
      </c>
      <c r="AL32" s="322">
        <v>0</v>
      </c>
      <c r="AM32" s="322">
        <v>0</v>
      </c>
      <c r="AN32" s="322">
        <v>0</v>
      </c>
      <c r="AO32" s="322">
        <v>54</v>
      </c>
      <c r="AP32" s="322">
        <v>18</v>
      </c>
      <c r="AQ32" s="322">
        <v>36</v>
      </c>
      <c r="AR32" s="322">
        <v>418</v>
      </c>
      <c r="AS32" s="322">
        <v>0</v>
      </c>
      <c r="AT32" s="322">
        <v>0</v>
      </c>
      <c r="AU32" s="322">
        <v>0</v>
      </c>
      <c r="AW32" s="172">
        <f t="shared" si="2"/>
        <v>0</v>
      </c>
      <c r="AX32" s="172">
        <f t="shared" si="3"/>
        <v>0</v>
      </c>
      <c r="AY32" s="172">
        <f t="shared" si="4"/>
        <v>0</v>
      </c>
      <c r="AZ32" s="172">
        <f t="shared" si="5"/>
        <v>0</v>
      </c>
      <c r="BA32" s="172">
        <f t="shared" si="6"/>
        <v>0</v>
      </c>
      <c r="BB32" s="172">
        <f t="shared" si="7"/>
        <v>0</v>
      </c>
      <c r="BC32" s="172">
        <f t="shared" si="8"/>
        <v>0</v>
      </c>
    </row>
    <row r="33" spans="1:55" s="325" customFormat="1" ht="15" customHeight="1">
      <c r="A33" s="321" t="s">
        <v>51</v>
      </c>
      <c r="B33" s="322">
        <v>19</v>
      </c>
      <c r="C33" s="322">
        <v>315</v>
      </c>
      <c r="D33" s="322">
        <v>179</v>
      </c>
      <c r="E33" s="322">
        <v>136</v>
      </c>
      <c r="F33" s="323">
        <v>24</v>
      </c>
      <c r="G33" s="323">
        <v>10</v>
      </c>
      <c r="H33" s="322">
        <v>14</v>
      </c>
      <c r="I33" s="322">
        <v>275</v>
      </c>
      <c r="J33" s="322">
        <v>153</v>
      </c>
      <c r="K33" s="322">
        <v>122</v>
      </c>
      <c r="L33" s="322">
        <v>16</v>
      </c>
      <c r="M33" s="322">
        <v>16</v>
      </c>
      <c r="N33" s="322">
        <v>0</v>
      </c>
      <c r="O33" s="322">
        <v>142</v>
      </c>
      <c r="P33" s="322">
        <v>92</v>
      </c>
      <c r="Q33" s="322">
        <v>50</v>
      </c>
      <c r="R33" s="322">
        <v>4</v>
      </c>
      <c r="S33" s="322">
        <v>2</v>
      </c>
      <c r="T33" s="322">
        <v>2</v>
      </c>
      <c r="U33" s="322">
        <v>0</v>
      </c>
      <c r="V33" s="322">
        <v>0</v>
      </c>
      <c r="W33" s="322">
        <v>0</v>
      </c>
      <c r="X33" s="321" t="s">
        <v>51</v>
      </c>
      <c r="Y33" s="322">
        <v>19</v>
      </c>
      <c r="Z33" s="322">
        <v>0</v>
      </c>
      <c r="AA33" s="322">
        <v>0</v>
      </c>
      <c r="AB33" s="324">
        <v>0</v>
      </c>
      <c r="AC33" s="322">
        <v>0</v>
      </c>
      <c r="AD33" s="322">
        <v>0</v>
      </c>
      <c r="AE33" s="322">
        <v>0</v>
      </c>
      <c r="AF33" s="322">
        <v>39</v>
      </c>
      <c r="AG33" s="322">
        <v>28</v>
      </c>
      <c r="AH33" s="322">
        <v>11</v>
      </c>
      <c r="AI33" s="322">
        <v>0</v>
      </c>
      <c r="AJ33" s="322">
        <v>0</v>
      </c>
      <c r="AK33" s="322">
        <v>0</v>
      </c>
      <c r="AL33" s="322">
        <v>0</v>
      </c>
      <c r="AM33" s="322">
        <v>0</v>
      </c>
      <c r="AN33" s="322">
        <v>0</v>
      </c>
      <c r="AO33" s="322">
        <v>130</v>
      </c>
      <c r="AP33" s="322">
        <v>57</v>
      </c>
      <c r="AQ33" s="322">
        <v>73</v>
      </c>
      <c r="AR33" s="322">
        <v>299</v>
      </c>
      <c r="AS33" s="322">
        <v>0</v>
      </c>
      <c r="AT33" s="322">
        <v>16</v>
      </c>
      <c r="AU33" s="322">
        <v>0</v>
      </c>
      <c r="AW33" s="172">
        <f t="shared" si="2"/>
        <v>0</v>
      </c>
      <c r="AX33" s="172">
        <f t="shared" si="3"/>
        <v>0</v>
      </c>
      <c r="AY33" s="172">
        <f t="shared" si="4"/>
        <v>0</v>
      </c>
      <c r="AZ33" s="172">
        <f t="shared" si="5"/>
        <v>0</v>
      </c>
      <c r="BA33" s="172">
        <f t="shared" si="6"/>
        <v>0</v>
      </c>
      <c r="BB33" s="172">
        <f t="shared" si="7"/>
        <v>0</v>
      </c>
      <c r="BC33" s="172">
        <f t="shared" si="8"/>
        <v>0</v>
      </c>
    </row>
    <row r="34" spans="1:55" s="325" customFormat="1" ht="15" customHeight="1">
      <c r="A34" s="321" t="s">
        <v>52</v>
      </c>
      <c r="B34" s="322">
        <v>20</v>
      </c>
      <c r="C34" s="322">
        <v>684</v>
      </c>
      <c r="D34" s="322">
        <v>413</v>
      </c>
      <c r="E34" s="322">
        <v>271</v>
      </c>
      <c r="F34" s="323">
        <v>8</v>
      </c>
      <c r="G34" s="323">
        <v>3</v>
      </c>
      <c r="H34" s="322">
        <v>5</v>
      </c>
      <c r="I34" s="322">
        <v>676</v>
      </c>
      <c r="J34" s="322">
        <v>410</v>
      </c>
      <c r="K34" s="322">
        <v>266</v>
      </c>
      <c r="L34" s="322">
        <v>0</v>
      </c>
      <c r="M34" s="322">
        <v>0</v>
      </c>
      <c r="N34" s="322">
        <v>0</v>
      </c>
      <c r="O34" s="322">
        <v>304</v>
      </c>
      <c r="P34" s="322">
        <v>226</v>
      </c>
      <c r="Q34" s="322">
        <v>78</v>
      </c>
      <c r="R34" s="322">
        <v>32</v>
      </c>
      <c r="S34" s="322">
        <v>18</v>
      </c>
      <c r="T34" s="322">
        <v>14</v>
      </c>
      <c r="U34" s="322">
        <v>21</v>
      </c>
      <c r="V34" s="322">
        <v>12</v>
      </c>
      <c r="W34" s="322">
        <v>9</v>
      </c>
      <c r="X34" s="321" t="s">
        <v>52</v>
      </c>
      <c r="Y34" s="322">
        <v>20</v>
      </c>
      <c r="Z34" s="322">
        <v>0</v>
      </c>
      <c r="AA34" s="322">
        <v>0</v>
      </c>
      <c r="AB34" s="324">
        <v>0</v>
      </c>
      <c r="AC34" s="322">
        <v>0</v>
      </c>
      <c r="AD34" s="322">
        <v>0</v>
      </c>
      <c r="AE34" s="322">
        <v>0</v>
      </c>
      <c r="AF34" s="322">
        <v>128</v>
      </c>
      <c r="AG34" s="322">
        <v>70</v>
      </c>
      <c r="AH34" s="322">
        <v>58</v>
      </c>
      <c r="AI34" s="322">
        <v>0</v>
      </c>
      <c r="AJ34" s="322">
        <v>0</v>
      </c>
      <c r="AK34" s="322">
        <v>0</v>
      </c>
      <c r="AL34" s="322">
        <v>0</v>
      </c>
      <c r="AM34" s="322">
        <v>0</v>
      </c>
      <c r="AN34" s="322">
        <v>0</v>
      </c>
      <c r="AO34" s="322">
        <v>199</v>
      </c>
      <c r="AP34" s="322">
        <v>87</v>
      </c>
      <c r="AQ34" s="322">
        <v>112</v>
      </c>
      <c r="AR34" s="322">
        <v>367</v>
      </c>
      <c r="AS34" s="322">
        <v>87</v>
      </c>
      <c r="AT34" s="322">
        <v>230</v>
      </c>
      <c r="AU34" s="322">
        <v>0</v>
      </c>
      <c r="AW34" s="172">
        <f t="shared" si="2"/>
        <v>0</v>
      </c>
      <c r="AX34" s="172">
        <f t="shared" si="3"/>
        <v>0</v>
      </c>
      <c r="AY34" s="172">
        <f t="shared" si="4"/>
        <v>0</v>
      </c>
      <c r="AZ34" s="172">
        <f t="shared" si="5"/>
        <v>0</v>
      </c>
      <c r="BA34" s="172">
        <f t="shared" si="6"/>
        <v>0</v>
      </c>
      <c r="BB34" s="172">
        <f t="shared" si="7"/>
        <v>0</v>
      </c>
      <c r="BC34" s="172">
        <f t="shared" si="8"/>
        <v>0</v>
      </c>
    </row>
    <row r="35" spans="1:55" s="325" customFormat="1" ht="15" customHeight="1">
      <c r="A35" s="321" t="s">
        <v>53</v>
      </c>
      <c r="B35" s="322">
        <v>21</v>
      </c>
      <c r="C35" s="322">
        <v>433</v>
      </c>
      <c r="D35" s="322">
        <v>272</v>
      </c>
      <c r="E35" s="322">
        <v>161</v>
      </c>
      <c r="F35" s="323">
        <v>0</v>
      </c>
      <c r="G35" s="323">
        <v>0</v>
      </c>
      <c r="H35" s="322">
        <v>0</v>
      </c>
      <c r="I35" s="322">
        <v>433</v>
      </c>
      <c r="J35" s="322">
        <v>272</v>
      </c>
      <c r="K35" s="322">
        <v>161</v>
      </c>
      <c r="L35" s="322">
        <v>0</v>
      </c>
      <c r="M35" s="322">
        <v>0</v>
      </c>
      <c r="N35" s="322">
        <v>0</v>
      </c>
      <c r="O35" s="322">
        <v>177</v>
      </c>
      <c r="P35" s="322">
        <v>134</v>
      </c>
      <c r="Q35" s="322">
        <v>43</v>
      </c>
      <c r="R35" s="322">
        <v>14</v>
      </c>
      <c r="S35" s="322">
        <v>11</v>
      </c>
      <c r="T35" s="322">
        <v>3</v>
      </c>
      <c r="U35" s="322">
        <v>4</v>
      </c>
      <c r="V35" s="322">
        <v>4</v>
      </c>
      <c r="W35" s="322">
        <v>0</v>
      </c>
      <c r="X35" s="321" t="s">
        <v>53</v>
      </c>
      <c r="Y35" s="322">
        <v>21</v>
      </c>
      <c r="Z35" s="322">
        <v>0</v>
      </c>
      <c r="AA35" s="322">
        <v>0</v>
      </c>
      <c r="AB35" s="324">
        <v>0</v>
      </c>
      <c r="AC35" s="322">
        <v>0</v>
      </c>
      <c r="AD35" s="322">
        <v>0</v>
      </c>
      <c r="AE35" s="322">
        <v>0</v>
      </c>
      <c r="AF35" s="322">
        <v>33</v>
      </c>
      <c r="AG35" s="322">
        <v>16</v>
      </c>
      <c r="AH35" s="322">
        <v>17</v>
      </c>
      <c r="AI35" s="322">
        <v>1</v>
      </c>
      <c r="AJ35" s="322">
        <v>1</v>
      </c>
      <c r="AK35" s="322">
        <v>0</v>
      </c>
      <c r="AL35" s="322">
        <v>50</v>
      </c>
      <c r="AM35" s="322">
        <v>50</v>
      </c>
      <c r="AN35" s="322">
        <v>0</v>
      </c>
      <c r="AO35" s="322">
        <v>154</v>
      </c>
      <c r="AP35" s="322">
        <v>56</v>
      </c>
      <c r="AQ35" s="322">
        <v>98</v>
      </c>
      <c r="AR35" s="322">
        <v>433</v>
      </c>
      <c r="AS35" s="322">
        <v>0</v>
      </c>
      <c r="AT35" s="322">
        <v>0</v>
      </c>
      <c r="AU35" s="322">
        <v>0</v>
      </c>
      <c r="AW35" s="172">
        <f t="shared" si="2"/>
        <v>0</v>
      </c>
      <c r="AX35" s="172">
        <f t="shared" si="3"/>
        <v>0</v>
      </c>
      <c r="AY35" s="172">
        <f t="shared" si="4"/>
        <v>0</v>
      </c>
      <c r="AZ35" s="172">
        <f t="shared" si="5"/>
        <v>0</v>
      </c>
      <c r="BA35" s="172">
        <f t="shared" si="6"/>
        <v>0</v>
      </c>
      <c r="BB35" s="172">
        <f t="shared" si="7"/>
        <v>0</v>
      </c>
      <c r="BC35" s="172">
        <f t="shared" si="8"/>
        <v>0</v>
      </c>
    </row>
    <row r="36" spans="1:55" s="325" customFormat="1" ht="15" customHeight="1">
      <c r="A36" s="321" t="s">
        <v>54</v>
      </c>
      <c r="B36" s="322">
        <v>22</v>
      </c>
      <c r="C36" s="322">
        <v>898</v>
      </c>
      <c r="D36" s="322">
        <v>566</v>
      </c>
      <c r="E36" s="322">
        <v>332</v>
      </c>
      <c r="F36" s="323">
        <v>17</v>
      </c>
      <c r="G36" s="323">
        <v>12</v>
      </c>
      <c r="H36" s="322">
        <v>5</v>
      </c>
      <c r="I36" s="322">
        <v>881</v>
      </c>
      <c r="J36" s="322">
        <v>554</v>
      </c>
      <c r="K36" s="322">
        <v>327</v>
      </c>
      <c r="L36" s="322">
        <v>0</v>
      </c>
      <c r="M36" s="322">
        <v>0</v>
      </c>
      <c r="N36" s="322">
        <v>0</v>
      </c>
      <c r="O36" s="322">
        <v>377</v>
      </c>
      <c r="P36" s="322">
        <v>289</v>
      </c>
      <c r="Q36" s="322">
        <v>88</v>
      </c>
      <c r="R36" s="322">
        <v>3</v>
      </c>
      <c r="S36" s="322">
        <v>3</v>
      </c>
      <c r="T36" s="322">
        <v>0</v>
      </c>
      <c r="U36" s="322">
        <v>2</v>
      </c>
      <c r="V36" s="322">
        <v>2</v>
      </c>
      <c r="W36" s="322">
        <v>0</v>
      </c>
      <c r="X36" s="321" t="s">
        <v>54</v>
      </c>
      <c r="Y36" s="322">
        <v>22</v>
      </c>
      <c r="Z36" s="322">
        <v>0</v>
      </c>
      <c r="AA36" s="322">
        <v>0</v>
      </c>
      <c r="AB36" s="324">
        <v>0</v>
      </c>
      <c r="AC36" s="322">
        <v>0</v>
      </c>
      <c r="AD36" s="322">
        <v>0</v>
      </c>
      <c r="AE36" s="322">
        <v>0</v>
      </c>
      <c r="AF36" s="322">
        <v>93</v>
      </c>
      <c r="AG36" s="322">
        <v>60</v>
      </c>
      <c r="AH36" s="322">
        <v>33</v>
      </c>
      <c r="AI36" s="322">
        <v>15</v>
      </c>
      <c r="AJ36" s="322">
        <v>8</v>
      </c>
      <c r="AK36" s="322">
        <v>7</v>
      </c>
      <c r="AL36" s="322">
        <v>0</v>
      </c>
      <c r="AM36" s="322">
        <v>0</v>
      </c>
      <c r="AN36" s="322">
        <v>0</v>
      </c>
      <c r="AO36" s="322">
        <v>408</v>
      </c>
      <c r="AP36" s="322">
        <v>204</v>
      </c>
      <c r="AQ36" s="322">
        <v>204</v>
      </c>
      <c r="AR36" s="322">
        <v>898</v>
      </c>
      <c r="AS36" s="322">
        <v>0</v>
      </c>
      <c r="AT36" s="322">
        <v>0</v>
      </c>
      <c r="AU36" s="322">
        <v>0</v>
      </c>
      <c r="AW36" s="172">
        <f t="shared" si="2"/>
        <v>0</v>
      </c>
      <c r="AX36" s="172">
        <f t="shared" si="3"/>
        <v>0</v>
      </c>
      <c r="AY36" s="172">
        <f t="shared" si="4"/>
        <v>0</v>
      </c>
      <c r="AZ36" s="172">
        <f t="shared" si="5"/>
        <v>0</v>
      </c>
      <c r="BA36" s="172">
        <f t="shared" si="6"/>
        <v>0</v>
      </c>
      <c r="BB36" s="172">
        <f t="shared" si="7"/>
        <v>0</v>
      </c>
      <c r="BC36" s="172">
        <f t="shared" si="8"/>
        <v>0</v>
      </c>
    </row>
    <row r="37" spans="1:55" s="173" customFormat="1" ht="15" customHeight="1">
      <c r="A37" s="185" t="s">
        <v>55</v>
      </c>
      <c r="B37" s="187">
        <v>23</v>
      </c>
      <c r="C37" s="186">
        <v>1400</v>
      </c>
      <c r="D37" s="186">
        <v>897</v>
      </c>
      <c r="E37" s="186">
        <v>503</v>
      </c>
      <c r="F37" s="186">
        <v>33</v>
      </c>
      <c r="G37" s="186">
        <v>10</v>
      </c>
      <c r="H37" s="186">
        <v>23</v>
      </c>
      <c r="I37" s="186">
        <v>1302</v>
      </c>
      <c r="J37" s="186">
        <v>837</v>
      </c>
      <c r="K37" s="186">
        <v>465</v>
      </c>
      <c r="L37" s="186">
        <v>65</v>
      </c>
      <c r="M37" s="186">
        <v>50</v>
      </c>
      <c r="N37" s="186">
        <v>15</v>
      </c>
      <c r="O37" s="186">
        <v>750</v>
      </c>
      <c r="P37" s="186">
        <v>562</v>
      </c>
      <c r="Q37" s="186">
        <v>188</v>
      </c>
      <c r="R37" s="186">
        <v>98</v>
      </c>
      <c r="S37" s="186">
        <v>44</v>
      </c>
      <c r="T37" s="186">
        <v>54</v>
      </c>
      <c r="U37" s="186">
        <v>12</v>
      </c>
      <c r="V37" s="186">
        <v>9</v>
      </c>
      <c r="W37" s="186">
        <v>3</v>
      </c>
      <c r="X37" s="185" t="s">
        <v>55</v>
      </c>
      <c r="Y37" s="187">
        <v>23</v>
      </c>
      <c r="Z37" s="186">
        <v>2</v>
      </c>
      <c r="AA37" s="186">
        <v>0</v>
      </c>
      <c r="AB37" s="186">
        <v>2</v>
      </c>
      <c r="AC37" s="186">
        <v>2</v>
      </c>
      <c r="AD37" s="186">
        <v>2</v>
      </c>
      <c r="AE37" s="186">
        <v>0</v>
      </c>
      <c r="AF37" s="186">
        <v>181</v>
      </c>
      <c r="AG37" s="186">
        <v>92</v>
      </c>
      <c r="AH37" s="186">
        <v>89</v>
      </c>
      <c r="AI37" s="186">
        <v>34</v>
      </c>
      <c r="AJ37" s="186">
        <v>34</v>
      </c>
      <c r="AK37" s="186">
        <v>0</v>
      </c>
      <c r="AL37" s="186">
        <v>25</v>
      </c>
      <c r="AM37" s="186">
        <v>25</v>
      </c>
      <c r="AN37" s="186">
        <v>0</v>
      </c>
      <c r="AO37" s="186">
        <v>296</v>
      </c>
      <c r="AP37" s="186">
        <v>129</v>
      </c>
      <c r="AQ37" s="186">
        <v>167</v>
      </c>
      <c r="AR37" s="186">
        <v>1308</v>
      </c>
      <c r="AS37" s="186">
        <v>13</v>
      </c>
      <c r="AT37" s="186">
        <v>79</v>
      </c>
      <c r="AU37" s="186">
        <v>0</v>
      </c>
      <c r="AW37" s="172">
        <f t="shared" si="2"/>
        <v>0</v>
      </c>
      <c r="AX37" s="172">
        <f t="shared" si="3"/>
        <v>0</v>
      </c>
      <c r="AY37" s="172">
        <f t="shared" si="4"/>
        <v>0</v>
      </c>
      <c r="AZ37" s="172">
        <f t="shared" si="5"/>
        <v>0</v>
      </c>
      <c r="BA37" s="172">
        <f t="shared" si="6"/>
        <v>0</v>
      </c>
      <c r="BB37" s="172">
        <f t="shared" si="7"/>
        <v>0</v>
      </c>
      <c r="BC37" s="172">
        <f t="shared" si="8"/>
        <v>0</v>
      </c>
    </row>
    <row r="38" spans="1:55" s="325" customFormat="1" ht="15" customHeight="1">
      <c r="A38" s="321" t="s">
        <v>56</v>
      </c>
      <c r="B38" s="322">
        <v>24</v>
      </c>
      <c r="C38" s="322">
        <v>610</v>
      </c>
      <c r="D38" s="322">
        <v>387</v>
      </c>
      <c r="E38" s="322">
        <v>223</v>
      </c>
      <c r="F38" s="323">
        <v>27</v>
      </c>
      <c r="G38" s="323">
        <v>6</v>
      </c>
      <c r="H38" s="322">
        <v>21</v>
      </c>
      <c r="I38" s="322">
        <v>531</v>
      </c>
      <c r="J38" s="322">
        <v>344</v>
      </c>
      <c r="K38" s="322">
        <v>187</v>
      </c>
      <c r="L38" s="322">
        <v>52</v>
      </c>
      <c r="M38" s="322">
        <v>37</v>
      </c>
      <c r="N38" s="322">
        <v>15</v>
      </c>
      <c r="O38" s="322">
        <v>359</v>
      </c>
      <c r="P38" s="322">
        <v>263</v>
      </c>
      <c r="Q38" s="322">
        <v>96</v>
      </c>
      <c r="R38" s="322">
        <v>12</v>
      </c>
      <c r="S38" s="322">
        <v>7</v>
      </c>
      <c r="T38" s="322">
        <v>5</v>
      </c>
      <c r="U38" s="322">
        <v>11</v>
      </c>
      <c r="V38" s="322">
        <v>8</v>
      </c>
      <c r="W38" s="322">
        <v>3</v>
      </c>
      <c r="X38" s="321" t="s">
        <v>56</v>
      </c>
      <c r="Y38" s="322">
        <v>24</v>
      </c>
      <c r="Z38" s="322">
        <v>0</v>
      </c>
      <c r="AA38" s="322">
        <v>0</v>
      </c>
      <c r="AB38" s="324">
        <v>0</v>
      </c>
      <c r="AC38" s="322">
        <v>0</v>
      </c>
      <c r="AD38" s="322">
        <v>0</v>
      </c>
      <c r="AE38" s="322">
        <v>0</v>
      </c>
      <c r="AF38" s="322">
        <v>89</v>
      </c>
      <c r="AG38" s="322">
        <v>41</v>
      </c>
      <c r="AH38" s="322">
        <v>48</v>
      </c>
      <c r="AI38" s="322">
        <v>34</v>
      </c>
      <c r="AJ38" s="322">
        <v>34</v>
      </c>
      <c r="AK38" s="322">
        <v>0</v>
      </c>
      <c r="AL38" s="322">
        <v>0</v>
      </c>
      <c r="AM38" s="322">
        <v>0</v>
      </c>
      <c r="AN38" s="322">
        <v>0</v>
      </c>
      <c r="AO38" s="322">
        <v>105</v>
      </c>
      <c r="AP38" s="322">
        <v>34</v>
      </c>
      <c r="AQ38" s="322">
        <v>71</v>
      </c>
      <c r="AR38" s="322">
        <v>531</v>
      </c>
      <c r="AS38" s="322">
        <v>0</v>
      </c>
      <c r="AT38" s="322">
        <v>79</v>
      </c>
      <c r="AU38" s="322">
        <v>0</v>
      </c>
      <c r="AW38" s="172">
        <f t="shared" si="2"/>
        <v>0</v>
      </c>
      <c r="AX38" s="172">
        <f t="shared" si="3"/>
        <v>0</v>
      </c>
      <c r="AY38" s="172">
        <f t="shared" si="4"/>
        <v>0</v>
      </c>
      <c r="AZ38" s="172">
        <f t="shared" si="5"/>
        <v>0</v>
      </c>
      <c r="BA38" s="172">
        <f t="shared" si="6"/>
        <v>0</v>
      </c>
      <c r="BB38" s="172">
        <f t="shared" si="7"/>
        <v>0</v>
      </c>
      <c r="BC38" s="172">
        <f t="shared" si="8"/>
        <v>0</v>
      </c>
    </row>
    <row r="39" spans="1:55" s="325" customFormat="1" ht="15" customHeight="1">
      <c r="A39" s="321" t="s">
        <v>57</v>
      </c>
      <c r="B39" s="322">
        <v>25</v>
      </c>
      <c r="C39" s="322">
        <v>258</v>
      </c>
      <c r="D39" s="322">
        <v>173</v>
      </c>
      <c r="E39" s="322">
        <v>85</v>
      </c>
      <c r="F39" s="323">
        <v>0</v>
      </c>
      <c r="G39" s="323">
        <v>0</v>
      </c>
      <c r="H39" s="322">
        <v>0</v>
      </c>
      <c r="I39" s="322">
        <v>245</v>
      </c>
      <c r="J39" s="322">
        <v>160</v>
      </c>
      <c r="K39" s="322">
        <v>85</v>
      </c>
      <c r="L39" s="322">
        <v>13</v>
      </c>
      <c r="M39" s="322">
        <v>13</v>
      </c>
      <c r="N39" s="322">
        <v>0</v>
      </c>
      <c r="O39" s="322">
        <v>142</v>
      </c>
      <c r="P39" s="322">
        <v>102</v>
      </c>
      <c r="Q39" s="322">
        <v>40</v>
      </c>
      <c r="R39" s="322">
        <v>0</v>
      </c>
      <c r="S39" s="322">
        <v>0</v>
      </c>
      <c r="T39" s="322">
        <v>0</v>
      </c>
      <c r="U39" s="322">
        <v>0</v>
      </c>
      <c r="V39" s="322">
        <v>0</v>
      </c>
      <c r="W39" s="322">
        <v>0</v>
      </c>
      <c r="X39" s="321" t="s">
        <v>57</v>
      </c>
      <c r="Y39" s="322">
        <v>25</v>
      </c>
      <c r="Z39" s="322">
        <v>0</v>
      </c>
      <c r="AA39" s="322">
        <v>0</v>
      </c>
      <c r="AB39" s="324">
        <v>0</v>
      </c>
      <c r="AC39" s="322">
        <v>0</v>
      </c>
      <c r="AD39" s="322">
        <v>0</v>
      </c>
      <c r="AE39" s="322">
        <v>0</v>
      </c>
      <c r="AF39" s="322">
        <v>29</v>
      </c>
      <c r="AG39" s="322">
        <v>22</v>
      </c>
      <c r="AH39" s="322">
        <v>7</v>
      </c>
      <c r="AI39" s="322">
        <v>0</v>
      </c>
      <c r="AJ39" s="322">
        <v>0</v>
      </c>
      <c r="AK39" s="322">
        <v>0</v>
      </c>
      <c r="AL39" s="322">
        <v>0</v>
      </c>
      <c r="AM39" s="322">
        <v>0</v>
      </c>
      <c r="AN39" s="322">
        <v>0</v>
      </c>
      <c r="AO39" s="322">
        <v>87</v>
      </c>
      <c r="AP39" s="322">
        <v>49</v>
      </c>
      <c r="AQ39" s="322">
        <v>38</v>
      </c>
      <c r="AR39" s="322">
        <v>245</v>
      </c>
      <c r="AS39" s="322">
        <v>13</v>
      </c>
      <c r="AT39" s="322">
        <v>0</v>
      </c>
      <c r="AU39" s="322">
        <v>0</v>
      </c>
      <c r="AW39" s="172">
        <f t="shared" si="2"/>
        <v>0</v>
      </c>
      <c r="AX39" s="172">
        <f t="shared" si="3"/>
        <v>0</v>
      </c>
      <c r="AY39" s="172">
        <f t="shared" si="4"/>
        <v>0</v>
      </c>
      <c r="AZ39" s="172">
        <f t="shared" si="5"/>
        <v>0</v>
      </c>
      <c r="BA39" s="172">
        <f t="shared" si="6"/>
        <v>0</v>
      </c>
      <c r="BB39" s="172">
        <f t="shared" si="7"/>
        <v>0</v>
      </c>
      <c r="BC39" s="172">
        <f t="shared" si="8"/>
        <v>0</v>
      </c>
    </row>
    <row r="40" spans="1:55" s="325" customFormat="1" ht="15" customHeight="1">
      <c r="A40" s="321" t="s">
        <v>58</v>
      </c>
      <c r="B40" s="322">
        <v>26</v>
      </c>
      <c r="C40" s="322">
        <v>532</v>
      </c>
      <c r="D40" s="322">
        <v>337</v>
      </c>
      <c r="E40" s="322">
        <v>195</v>
      </c>
      <c r="F40" s="323">
        <v>6</v>
      </c>
      <c r="G40" s="323">
        <v>4</v>
      </c>
      <c r="H40" s="322">
        <v>2</v>
      </c>
      <c r="I40" s="322">
        <v>526</v>
      </c>
      <c r="J40" s="322">
        <v>333</v>
      </c>
      <c r="K40" s="322">
        <v>193</v>
      </c>
      <c r="L40" s="322">
        <v>0</v>
      </c>
      <c r="M40" s="322">
        <v>0</v>
      </c>
      <c r="N40" s="322">
        <v>0</v>
      </c>
      <c r="O40" s="322">
        <v>249</v>
      </c>
      <c r="P40" s="322">
        <v>197</v>
      </c>
      <c r="Q40" s="322">
        <v>52</v>
      </c>
      <c r="R40" s="322">
        <v>86</v>
      </c>
      <c r="S40" s="322">
        <v>37</v>
      </c>
      <c r="T40" s="322">
        <v>49</v>
      </c>
      <c r="U40" s="322">
        <v>1</v>
      </c>
      <c r="V40" s="322">
        <v>1</v>
      </c>
      <c r="W40" s="322">
        <v>0</v>
      </c>
      <c r="X40" s="321" t="s">
        <v>58</v>
      </c>
      <c r="Y40" s="322">
        <v>26</v>
      </c>
      <c r="Z40" s="322">
        <v>2</v>
      </c>
      <c r="AA40" s="322">
        <v>0</v>
      </c>
      <c r="AB40" s="324">
        <v>2</v>
      </c>
      <c r="AC40" s="322">
        <v>2</v>
      </c>
      <c r="AD40" s="322">
        <v>2</v>
      </c>
      <c r="AE40" s="322">
        <v>0</v>
      </c>
      <c r="AF40" s="322">
        <v>63</v>
      </c>
      <c r="AG40" s="322">
        <v>29</v>
      </c>
      <c r="AH40" s="322">
        <v>34</v>
      </c>
      <c r="AI40" s="322">
        <v>0</v>
      </c>
      <c r="AJ40" s="322">
        <v>0</v>
      </c>
      <c r="AK40" s="322">
        <v>0</v>
      </c>
      <c r="AL40" s="322">
        <v>25</v>
      </c>
      <c r="AM40" s="322">
        <v>25</v>
      </c>
      <c r="AN40" s="322">
        <v>0</v>
      </c>
      <c r="AO40" s="322">
        <v>104</v>
      </c>
      <c r="AP40" s="322">
        <v>46</v>
      </c>
      <c r="AQ40" s="322">
        <v>58</v>
      </c>
      <c r="AR40" s="322">
        <v>532</v>
      </c>
      <c r="AS40" s="322">
        <v>0</v>
      </c>
      <c r="AT40" s="322">
        <v>0</v>
      </c>
      <c r="AU40" s="322">
        <v>0</v>
      </c>
      <c r="AW40" s="172">
        <f t="shared" si="2"/>
        <v>0</v>
      </c>
      <c r="AX40" s="172">
        <f t="shared" si="3"/>
        <v>0</v>
      </c>
      <c r="AY40" s="172">
        <f t="shared" si="4"/>
        <v>0</v>
      </c>
      <c r="AZ40" s="172">
        <f t="shared" si="5"/>
        <v>0</v>
      </c>
      <c r="BA40" s="172">
        <f t="shared" si="6"/>
        <v>0</v>
      </c>
      <c r="BB40" s="172">
        <f t="shared" si="7"/>
        <v>0</v>
      </c>
      <c r="BC40" s="172">
        <f t="shared" si="8"/>
        <v>0</v>
      </c>
    </row>
    <row r="41" spans="1:55" s="173" customFormat="1" ht="15" customHeight="1">
      <c r="A41" s="189" t="s">
        <v>59</v>
      </c>
      <c r="B41" s="187">
        <v>27</v>
      </c>
      <c r="C41" s="186">
        <v>10877</v>
      </c>
      <c r="D41" s="186">
        <v>7072</v>
      </c>
      <c r="E41" s="186">
        <v>3805</v>
      </c>
      <c r="F41" s="186">
        <v>946</v>
      </c>
      <c r="G41" s="186">
        <v>681</v>
      </c>
      <c r="H41" s="186">
        <v>265</v>
      </c>
      <c r="I41" s="186">
        <v>8776</v>
      </c>
      <c r="J41" s="186">
        <v>5473</v>
      </c>
      <c r="K41" s="186">
        <v>3303</v>
      </c>
      <c r="L41" s="186">
        <v>1155</v>
      </c>
      <c r="M41" s="186">
        <v>918</v>
      </c>
      <c r="N41" s="186">
        <v>237</v>
      </c>
      <c r="O41" s="186">
        <v>5028</v>
      </c>
      <c r="P41" s="186">
        <v>3401</v>
      </c>
      <c r="Q41" s="186">
        <v>1627</v>
      </c>
      <c r="R41" s="186">
        <v>2035</v>
      </c>
      <c r="S41" s="186">
        <v>1307</v>
      </c>
      <c r="T41" s="186">
        <v>728</v>
      </c>
      <c r="U41" s="186">
        <v>452</v>
      </c>
      <c r="V41" s="186">
        <v>274</v>
      </c>
      <c r="W41" s="186">
        <v>178</v>
      </c>
      <c r="X41" s="189" t="s">
        <v>59</v>
      </c>
      <c r="Y41" s="187">
        <v>27</v>
      </c>
      <c r="Z41" s="186">
        <v>13</v>
      </c>
      <c r="AA41" s="186">
        <v>8</v>
      </c>
      <c r="AB41" s="186">
        <v>5</v>
      </c>
      <c r="AC41" s="186">
        <v>260</v>
      </c>
      <c r="AD41" s="186">
        <v>99</v>
      </c>
      <c r="AE41" s="186">
        <v>161</v>
      </c>
      <c r="AF41" s="186">
        <v>581</v>
      </c>
      <c r="AG41" s="186">
        <v>309</v>
      </c>
      <c r="AH41" s="186">
        <v>272</v>
      </c>
      <c r="AI41" s="186">
        <v>216</v>
      </c>
      <c r="AJ41" s="186">
        <v>216</v>
      </c>
      <c r="AK41" s="186">
        <v>0</v>
      </c>
      <c r="AL41" s="186">
        <v>933</v>
      </c>
      <c r="AM41" s="186">
        <v>864</v>
      </c>
      <c r="AN41" s="186">
        <v>69</v>
      </c>
      <c r="AO41" s="186">
        <v>1359</v>
      </c>
      <c r="AP41" s="186">
        <v>594</v>
      </c>
      <c r="AQ41" s="186">
        <v>765</v>
      </c>
      <c r="AR41" s="186">
        <v>4009</v>
      </c>
      <c r="AS41" s="186">
        <v>2</v>
      </c>
      <c r="AT41" s="186">
        <v>6797</v>
      </c>
      <c r="AU41" s="186">
        <v>69</v>
      </c>
      <c r="AW41" s="172">
        <f t="shared" si="2"/>
        <v>0</v>
      </c>
      <c r="AX41" s="172">
        <f t="shared" si="3"/>
        <v>0</v>
      </c>
      <c r="AY41" s="172">
        <f t="shared" si="4"/>
        <v>0</v>
      </c>
      <c r="AZ41" s="172">
        <f t="shared" si="5"/>
        <v>0</v>
      </c>
      <c r="BA41" s="172">
        <f t="shared" si="6"/>
        <v>0</v>
      </c>
      <c r="BB41" s="172">
        <f t="shared" si="7"/>
        <v>0</v>
      </c>
      <c r="BC41" s="172">
        <f t="shared" si="8"/>
        <v>0</v>
      </c>
    </row>
    <row r="42" spans="1:55" s="325" customFormat="1" ht="15" customHeight="1">
      <c r="A42" s="327" t="s">
        <v>60</v>
      </c>
      <c r="B42" s="322">
        <v>28</v>
      </c>
      <c r="C42" s="322">
        <v>165</v>
      </c>
      <c r="D42" s="322">
        <v>99</v>
      </c>
      <c r="E42" s="322">
        <v>66</v>
      </c>
      <c r="F42" s="323">
        <v>0</v>
      </c>
      <c r="G42" s="323">
        <v>0</v>
      </c>
      <c r="H42" s="322">
        <v>0</v>
      </c>
      <c r="I42" s="322">
        <v>165</v>
      </c>
      <c r="J42" s="322">
        <v>99</v>
      </c>
      <c r="K42" s="322">
        <v>66</v>
      </c>
      <c r="L42" s="322">
        <v>0</v>
      </c>
      <c r="M42" s="322">
        <v>0</v>
      </c>
      <c r="N42" s="322">
        <v>0</v>
      </c>
      <c r="O42" s="322">
        <v>35</v>
      </c>
      <c r="P42" s="322">
        <v>29</v>
      </c>
      <c r="Q42" s="322">
        <v>6</v>
      </c>
      <c r="R42" s="322">
        <v>0</v>
      </c>
      <c r="S42" s="322">
        <v>0</v>
      </c>
      <c r="T42" s="322">
        <v>0</v>
      </c>
      <c r="U42" s="322">
        <v>0</v>
      </c>
      <c r="V42" s="322">
        <v>0</v>
      </c>
      <c r="W42" s="322">
        <v>0</v>
      </c>
      <c r="X42" s="327" t="s">
        <v>60</v>
      </c>
      <c r="Y42" s="322">
        <v>28</v>
      </c>
      <c r="Z42" s="322">
        <v>0</v>
      </c>
      <c r="AA42" s="322">
        <v>0</v>
      </c>
      <c r="AB42" s="324">
        <v>0</v>
      </c>
      <c r="AC42" s="322">
        <v>0</v>
      </c>
      <c r="AD42" s="322">
        <v>0</v>
      </c>
      <c r="AE42" s="322">
        <v>0</v>
      </c>
      <c r="AF42" s="322">
        <v>0</v>
      </c>
      <c r="AG42" s="322">
        <v>0</v>
      </c>
      <c r="AH42" s="322">
        <v>0</v>
      </c>
      <c r="AI42" s="322">
        <v>0</v>
      </c>
      <c r="AJ42" s="322">
        <v>0</v>
      </c>
      <c r="AK42" s="322">
        <v>0</v>
      </c>
      <c r="AL42" s="322">
        <v>0</v>
      </c>
      <c r="AM42" s="322">
        <v>0</v>
      </c>
      <c r="AN42" s="322">
        <v>0</v>
      </c>
      <c r="AO42" s="322">
        <v>130</v>
      </c>
      <c r="AP42" s="322">
        <v>70</v>
      </c>
      <c r="AQ42" s="322">
        <v>60</v>
      </c>
      <c r="AR42" s="322">
        <v>0</v>
      </c>
      <c r="AS42" s="322">
        <v>0</v>
      </c>
      <c r="AT42" s="322">
        <v>165</v>
      </c>
      <c r="AU42" s="322">
        <v>0</v>
      </c>
      <c r="AW42" s="172">
        <f t="shared" si="2"/>
        <v>0</v>
      </c>
      <c r="AX42" s="172">
        <f t="shared" si="3"/>
        <v>0</v>
      </c>
      <c r="AY42" s="172">
        <f t="shared" si="4"/>
        <v>0</v>
      </c>
      <c r="AZ42" s="172">
        <f t="shared" si="5"/>
        <v>0</v>
      </c>
      <c r="BA42" s="172">
        <f t="shared" si="6"/>
        <v>0</v>
      </c>
      <c r="BB42" s="172">
        <f t="shared" si="7"/>
        <v>0</v>
      </c>
      <c r="BC42" s="172">
        <f t="shared" si="8"/>
        <v>0</v>
      </c>
    </row>
    <row r="43" spans="1:55" s="325" customFormat="1" ht="15" customHeight="1">
      <c r="A43" s="327" t="s">
        <v>61</v>
      </c>
      <c r="B43" s="322">
        <v>29</v>
      </c>
      <c r="C43" s="322">
        <v>0</v>
      </c>
      <c r="D43" s="322">
        <v>0</v>
      </c>
      <c r="E43" s="322">
        <v>0</v>
      </c>
      <c r="F43" s="323">
        <v>0</v>
      </c>
      <c r="G43" s="323">
        <v>0</v>
      </c>
      <c r="H43" s="323">
        <v>0</v>
      </c>
      <c r="I43" s="323">
        <v>0</v>
      </c>
      <c r="J43" s="323">
        <v>0</v>
      </c>
      <c r="K43" s="323">
        <v>0</v>
      </c>
      <c r="L43" s="323">
        <v>0</v>
      </c>
      <c r="M43" s="323">
        <v>0</v>
      </c>
      <c r="N43" s="323">
        <v>0</v>
      </c>
      <c r="O43" s="322">
        <v>0</v>
      </c>
      <c r="P43" s="322">
        <v>0</v>
      </c>
      <c r="Q43" s="322">
        <v>0</v>
      </c>
      <c r="R43" s="322">
        <v>0</v>
      </c>
      <c r="S43" s="322">
        <v>0</v>
      </c>
      <c r="T43" s="322">
        <v>0</v>
      </c>
      <c r="U43" s="322">
        <v>0</v>
      </c>
      <c r="V43" s="322">
        <v>0</v>
      </c>
      <c r="W43" s="322">
        <v>0</v>
      </c>
      <c r="X43" s="327" t="s">
        <v>61</v>
      </c>
      <c r="Y43" s="322">
        <v>29</v>
      </c>
      <c r="Z43" s="322">
        <v>0</v>
      </c>
      <c r="AA43" s="322">
        <v>0</v>
      </c>
      <c r="AB43" s="324">
        <v>0</v>
      </c>
      <c r="AC43" s="322">
        <v>0</v>
      </c>
      <c r="AD43" s="322">
        <v>0</v>
      </c>
      <c r="AE43" s="322">
        <v>0</v>
      </c>
      <c r="AF43" s="322">
        <v>0</v>
      </c>
      <c r="AG43" s="322">
        <v>0</v>
      </c>
      <c r="AH43" s="322">
        <v>0</v>
      </c>
      <c r="AI43" s="322">
        <v>0</v>
      </c>
      <c r="AJ43" s="322">
        <v>0</v>
      </c>
      <c r="AK43" s="322">
        <v>0</v>
      </c>
      <c r="AL43" s="322">
        <v>0</v>
      </c>
      <c r="AM43" s="322">
        <v>0</v>
      </c>
      <c r="AN43" s="322">
        <v>0</v>
      </c>
      <c r="AO43" s="322">
        <v>0</v>
      </c>
      <c r="AP43" s="322">
        <v>0</v>
      </c>
      <c r="AQ43" s="322">
        <v>0</v>
      </c>
      <c r="AR43" s="322">
        <v>0</v>
      </c>
      <c r="AS43" s="322">
        <v>0</v>
      </c>
      <c r="AT43" s="322">
        <v>0</v>
      </c>
      <c r="AU43" s="322">
        <v>0</v>
      </c>
      <c r="AW43" s="172">
        <f t="shared" si="2"/>
        <v>0</v>
      </c>
      <c r="AX43" s="172">
        <f t="shared" si="3"/>
        <v>0</v>
      </c>
      <c r="AY43" s="172">
        <f t="shared" si="4"/>
        <v>0</v>
      </c>
      <c r="AZ43" s="172">
        <f t="shared" si="5"/>
        <v>0</v>
      </c>
      <c r="BA43" s="172">
        <f t="shared" si="6"/>
        <v>0</v>
      </c>
      <c r="BB43" s="172">
        <f t="shared" si="7"/>
        <v>0</v>
      </c>
      <c r="BC43" s="172">
        <f t="shared" si="8"/>
        <v>0</v>
      </c>
    </row>
    <row r="44" spans="1:55" s="325" customFormat="1" ht="15" customHeight="1">
      <c r="A44" s="327" t="s">
        <v>62</v>
      </c>
      <c r="B44" s="322">
        <v>30</v>
      </c>
      <c r="C44" s="322">
        <v>2910</v>
      </c>
      <c r="D44" s="322">
        <v>2085</v>
      </c>
      <c r="E44" s="322">
        <v>825</v>
      </c>
      <c r="F44" s="323">
        <v>553</v>
      </c>
      <c r="G44" s="323">
        <v>425</v>
      </c>
      <c r="H44" s="322">
        <v>128</v>
      </c>
      <c r="I44" s="322">
        <v>2357</v>
      </c>
      <c r="J44" s="322">
        <v>1660</v>
      </c>
      <c r="K44" s="322">
        <v>697</v>
      </c>
      <c r="L44" s="322">
        <v>0</v>
      </c>
      <c r="M44" s="322">
        <v>0</v>
      </c>
      <c r="N44" s="322">
        <v>0</v>
      </c>
      <c r="O44" s="322">
        <v>1407</v>
      </c>
      <c r="P44" s="322">
        <v>1171</v>
      </c>
      <c r="Q44" s="322">
        <v>236</v>
      </c>
      <c r="R44" s="322">
        <v>829</v>
      </c>
      <c r="S44" s="322">
        <v>538</v>
      </c>
      <c r="T44" s="322">
        <v>291</v>
      </c>
      <c r="U44" s="322">
        <v>201</v>
      </c>
      <c r="V44" s="322">
        <v>128</v>
      </c>
      <c r="W44" s="322">
        <v>73</v>
      </c>
      <c r="X44" s="327" t="s">
        <v>62</v>
      </c>
      <c r="Y44" s="322">
        <v>30</v>
      </c>
      <c r="Z44" s="322">
        <v>12</v>
      </c>
      <c r="AA44" s="322">
        <v>7</v>
      </c>
      <c r="AB44" s="324">
        <v>5</v>
      </c>
      <c r="AC44" s="322">
        <v>42</v>
      </c>
      <c r="AD44" s="322">
        <v>20</v>
      </c>
      <c r="AE44" s="322">
        <v>22</v>
      </c>
      <c r="AF44" s="322">
        <v>227</v>
      </c>
      <c r="AG44" s="322">
        <v>149</v>
      </c>
      <c r="AH44" s="322">
        <v>78</v>
      </c>
      <c r="AI44" s="322">
        <v>15</v>
      </c>
      <c r="AJ44" s="322">
        <v>15</v>
      </c>
      <c r="AK44" s="322">
        <v>0</v>
      </c>
      <c r="AL44" s="322">
        <v>1</v>
      </c>
      <c r="AM44" s="322">
        <v>1</v>
      </c>
      <c r="AN44" s="322">
        <v>0</v>
      </c>
      <c r="AO44" s="322">
        <v>176</v>
      </c>
      <c r="AP44" s="322">
        <v>56</v>
      </c>
      <c r="AQ44" s="322">
        <v>120</v>
      </c>
      <c r="AR44" s="322">
        <v>746</v>
      </c>
      <c r="AS44" s="322">
        <v>0</v>
      </c>
      <c r="AT44" s="322">
        <v>2164</v>
      </c>
      <c r="AU44" s="322">
        <v>0</v>
      </c>
      <c r="AW44" s="172">
        <f t="shared" si="2"/>
        <v>0</v>
      </c>
      <c r="AX44" s="172">
        <f t="shared" si="3"/>
        <v>0</v>
      </c>
      <c r="AY44" s="172">
        <f t="shared" si="4"/>
        <v>0</v>
      </c>
      <c r="AZ44" s="172">
        <f t="shared" si="5"/>
        <v>0</v>
      </c>
      <c r="BA44" s="172">
        <f t="shared" si="6"/>
        <v>0</v>
      </c>
      <c r="BB44" s="172">
        <f t="shared" si="7"/>
        <v>0</v>
      </c>
      <c r="BC44" s="172">
        <f t="shared" si="8"/>
        <v>0</v>
      </c>
    </row>
    <row r="45" spans="1:55" s="325" customFormat="1" ht="15" customHeight="1">
      <c r="A45" s="327" t="s">
        <v>63</v>
      </c>
      <c r="B45" s="322">
        <v>31</v>
      </c>
      <c r="C45" s="322">
        <v>2869</v>
      </c>
      <c r="D45" s="322">
        <v>2118</v>
      </c>
      <c r="E45" s="322">
        <v>751</v>
      </c>
      <c r="F45" s="323">
        <v>79</v>
      </c>
      <c r="G45" s="323">
        <v>34</v>
      </c>
      <c r="H45" s="322">
        <v>45</v>
      </c>
      <c r="I45" s="322">
        <v>1655</v>
      </c>
      <c r="J45" s="322">
        <v>1166</v>
      </c>
      <c r="K45" s="322">
        <v>489</v>
      </c>
      <c r="L45" s="322">
        <v>1135</v>
      </c>
      <c r="M45" s="322">
        <v>918</v>
      </c>
      <c r="N45" s="322">
        <v>217</v>
      </c>
      <c r="O45" s="322">
        <v>583</v>
      </c>
      <c r="P45" s="322">
        <v>380</v>
      </c>
      <c r="Q45" s="322">
        <v>203</v>
      </c>
      <c r="R45" s="322">
        <v>693</v>
      </c>
      <c r="S45" s="322">
        <v>495</v>
      </c>
      <c r="T45" s="322">
        <v>198</v>
      </c>
      <c r="U45" s="322">
        <v>56</v>
      </c>
      <c r="V45" s="322">
        <v>27</v>
      </c>
      <c r="W45" s="322">
        <v>29</v>
      </c>
      <c r="X45" s="327" t="s">
        <v>63</v>
      </c>
      <c r="Y45" s="322">
        <v>31</v>
      </c>
      <c r="Z45" s="322">
        <v>0</v>
      </c>
      <c r="AA45" s="322">
        <v>0</v>
      </c>
      <c r="AB45" s="324">
        <v>0</v>
      </c>
      <c r="AC45" s="322">
        <v>210</v>
      </c>
      <c r="AD45" s="322">
        <v>76</v>
      </c>
      <c r="AE45" s="322">
        <v>134</v>
      </c>
      <c r="AF45" s="322">
        <v>79</v>
      </c>
      <c r="AG45" s="322">
        <v>23</v>
      </c>
      <c r="AH45" s="322">
        <v>56</v>
      </c>
      <c r="AI45" s="322">
        <v>200</v>
      </c>
      <c r="AJ45" s="322">
        <v>200</v>
      </c>
      <c r="AK45" s="322">
        <v>0</v>
      </c>
      <c r="AL45" s="322">
        <v>932</v>
      </c>
      <c r="AM45" s="322">
        <v>863</v>
      </c>
      <c r="AN45" s="322">
        <v>69</v>
      </c>
      <c r="AO45" s="322">
        <v>116</v>
      </c>
      <c r="AP45" s="322">
        <v>54</v>
      </c>
      <c r="AQ45" s="322">
        <v>62</v>
      </c>
      <c r="AR45" s="322">
        <v>1777</v>
      </c>
      <c r="AS45" s="322">
        <v>0</v>
      </c>
      <c r="AT45" s="322">
        <v>1092</v>
      </c>
      <c r="AU45" s="322">
        <v>0</v>
      </c>
      <c r="AW45" s="172">
        <f t="shared" si="2"/>
        <v>0</v>
      </c>
      <c r="AX45" s="172">
        <f t="shared" si="3"/>
        <v>0</v>
      </c>
      <c r="AY45" s="172">
        <f t="shared" si="4"/>
        <v>0</v>
      </c>
      <c r="AZ45" s="172">
        <f t="shared" si="5"/>
        <v>0</v>
      </c>
      <c r="BA45" s="172">
        <f t="shared" si="6"/>
        <v>0</v>
      </c>
      <c r="BB45" s="172">
        <f t="shared" si="7"/>
        <v>0</v>
      </c>
      <c r="BC45" s="172">
        <f t="shared" si="8"/>
        <v>0</v>
      </c>
    </row>
    <row r="46" spans="1:55" s="325" customFormat="1" ht="15" customHeight="1">
      <c r="A46" s="327" t="s">
        <v>64</v>
      </c>
      <c r="B46" s="322">
        <v>32</v>
      </c>
      <c r="C46" s="322">
        <v>356</v>
      </c>
      <c r="D46" s="322">
        <v>286</v>
      </c>
      <c r="E46" s="322">
        <v>70</v>
      </c>
      <c r="F46" s="323">
        <v>20</v>
      </c>
      <c r="G46" s="323">
        <v>18</v>
      </c>
      <c r="H46" s="322">
        <v>2</v>
      </c>
      <c r="I46" s="322">
        <v>336</v>
      </c>
      <c r="J46" s="322">
        <v>268</v>
      </c>
      <c r="K46" s="322">
        <v>68</v>
      </c>
      <c r="L46" s="322">
        <v>0</v>
      </c>
      <c r="M46" s="322">
        <v>0</v>
      </c>
      <c r="N46" s="322">
        <v>0</v>
      </c>
      <c r="O46" s="322">
        <v>310</v>
      </c>
      <c r="P46" s="322">
        <v>245</v>
      </c>
      <c r="Q46" s="322">
        <v>65</v>
      </c>
      <c r="R46" s="322">
        <v>12</v>
      </c>
      <c r="S46" s="322">
        <v>11</v>
      </c>
      <c r="T46" s="322">
        <v>1</v>
      </c>
      <c r="U46" s="322">
        <v>3</v>
      </c>
      <c r="V46" s="322">
        <v>3</v>
      </c>
      <c r="W46" s="322">
        <v>0</v>
      </c>
      <c r="X46" s="327" t="s">
        <v>64</v>
      </c>
      <c r="Y46" s="322">
        <v>32</v>
      </c>
      <c r="Z46" s="322">
        <v>1</v>
      </c>
      <c r="AA46" s="322">
        <v>1</v>
      </c>
      <c r="AB46" s="324">
        <v>0</v>
      </c>
      <c r="AC46" s="322">
        <v>0</v>
      </c>
      <c r="AD46" s="322">
        <v>0</v>
      </c>
      <c r="AE46" s="322">
        <v>0</v>
      </c>
      <c r="AF46" s="322">
        <v>25</v>
      </c>
      <c r="AG46" s="322">
        <v>23</v>
      </c>
      <c r="AH46" s="322">
        <v>2</v>
      </c>
      <c r="AI46" s="322">
        <v>0</v>
      </c>
      <c r="AJ46" s="322">
        <v>0</v>
      </c>
      <c r="AK46" s="322">
        <v>0</v>
      </c>
      <c r="AL46" s="322">
        <v>0</v>
      </c>
      <c r="AM46" s="322">
        <v>0</v>
      </c>
      <c r="AN46" s="322">
        <v>0</v>
      </c>
      <c r="AO46" s="322">
        <v>5</v>
      </c>
      <c r="AP46" s="322">
        <v>3</v>
      </c>
      <c r="AQ46" s="322">
        <v>2</v>
      </c>
      <c r="AR46" s="322">
        <v>356</v>
      </c>
      <c r="AS46" s="322">
        <v>0</v>
      </c>
      <c r="AT46" s="322">
        <v>0</v>
      </c>
      <c r="AU46" s="322">
        <v>0</v>
      </c>
      <c r="AW46" s="172">
        <f t="shared" si="2"/>
        <v>0</v>
      </c>
      <c r="AX46" s="172">
        <f t="shared" si="3"/>
        <v>0</v>
      </c>
      <c r="AY46" s="172">
        <f t="shared" si="4"/>
        <v>0</v>
      </c>
      <c r="AZ46" s="172">
        <f t="shared" si="5"/>
        <v>0</v>
      </c>
      <c r="BA46" s="172">
        <f t="shared" si="6"/>
        <v>0</v>
      </c>
      <c r="BB46" s="172">
        <f t="shared" si="7"/>
        <v>0</v>
      </c>
      <c r="BC46" s="172">
        <f t="shared" si="8"/>
        <v>0</v>
      </c>
    </row>
    <row r="47" spans="1:55" s="325" customFormat="1" ht="15" customHeight="1">
      <c r="A47" s="327" t="s">
        <v>65</v>
      </c>
      <c r="B47" s="322">
        <v>33</v>
      </c>
      <c r="C47" s="322">
        <v>807</v>
      </c>
      <c r="D47" s="322">
        <v>353</v>
      </c>
      <c r="E47" s="322">
        <v>454</v>
      </c>
      <c r="F47" s="323">
        <v>0</v>
      </c>
      <c r="G47" s="323">
        <v>0</v>
      </c>
      <c r="H47" s="322">
        <v>0</v>
      </c>
      <c r="I47" s="322">
        <v>807</v>
      </c>
      <c r="J47" s="322">
        <v>353</v>
      </c>
      <c r="K47" s="322">
        <v>454</v>
      </c>
      <c r="L47" s="322">
        <v>0</v>
      </c>
      <c r="M47" s="322">
        <v>0</v>
      </c>
      <c r="N47" s="322">
        <v>0</v>
      </c>
      <c r="O47" s="322">
        <v>490</v>
      </c>
      <c r="P47" s="322">
        <v>187</v>
      </c>
      <c r="Q47" s="322">
        <v>303</v>
      </c>
      <c r="R47" s="322">
        <v>6</v>
      </c>
      <c r="S47" s="322">
        <v>3</v>
      </c>
      <c r="T47" s="322">
        <v>3</v>
      </c>
      <c r="U47" s="322">
        <v>3</v>
      </c>
      <c r="V47" s="322">
        <v>1</v>
      </c>
      <c r="W47" s="322">
        <v>2</v>
      </c>
      <c r="X47" s="327" t="s">
        <v>65</v>
      </c>
      <c r="Y47" s="322">
        <v>33</v>
      </c>
      <c r="Z47" s="322">
        <v>0</v>
      </c>
      <c r="AA47" s="322">
        <v>0</v>
      </c>
      <c r="AB47" s="324">
        <v>0</v>
      </c>
      <c r="AC47" s="322">
        <v>0</v>
      </c>
      <c r="AD47" s="322">
        <v>0</v>
      </c>
      <c r="AE47" s="322">
        <v>0</v>
      </c>
      <c r="AF47" s="322">
        <v>46</v>
      </c>
      <c r="AG47" s="322">
        <v>27</v>
      </c>
      <c r="AH47" s="322">
        <v>19</v>
      </c>
      <c r="AI47" s="322">
        <v>0</v>
      </c>
      <c r="AJ47" s="322">
        <v>0</v>
      </c>
      <c r="AK47" s="322">
        <v>0</v>
      </c>
      <c r="AL47" s="322">
        <v>0</v>
      </c>
      <c r="AM47" s="322">
        <v>0</v>
      </c>
      <c r="AN47" s="322">
        <v>0</v>
      </c>
      <c r="AO47" s="322">
        <v>262</v>
      </c>
      <c r="AP47" s="322">
        <v>135</v>
      </c>
      <c r="AQ47" s="322">
        <v>127</v>
      </c>
      <c r="AR47" s="322">
        <v>0</v>
      </c>
      <c r="AS47" s="322">
        <v>0</v>
      </c>
      <c r="AT47" s="322">
        <v>807</v>
      </c>
      <c r="AU47" s="322">
        <v>0</v>
      </c>
      <c r="AW47" s="172">
        <f t="shared" si="2"/>
        <v>0</v>
      </c>
      <c r="AX47" s="172">
        <f t="shared" si="3"/>
        <v>0</v>
      </c>
      <c r="AY47" s="172">
        <f t="shared" si="4"/>
        <v>0</v>
      </c>
      <c r="AZ47" s="172">
        <f t="shared" si="5"/>
        <v>0</v>
      </c>
      <c r="BA47" s="172">
        <f t="shared" si="6"/>
        <v>0</v>
      </c>
      <c r="BB47" s="172">
        <f t="shared" si="7"/>
        <v>0</v>
      </c>
      <c r="BC47" s="172">
        <f t="shared" si="8"/>
        <v>0</v>
      </c>
    </row>
    <row r="48" spans="1:55" s="325" customFormat="1" ht="15" customHeight="1">
      <c r="A48" s="327" t="s">
        <v>66</v>
      </c>
      <c r="B48" s="322">
        <v>34</v>
      </c>
      <c r="C48" s="322">
        <v>1128</v>
      </c>
      <c r="D48" s="322">
        <v>484</v>
      </c>
      <c r="E48" s="322">
        <v>644</v>
      </c>
      <c r="F48" s="323">
        <v>42</v>
      </c>
      <c r="G48" s="323">
        <v>19</v>
      </c>
      <c r="H48" s="322">
        <v>23</v>
      </c>
      <c r="I48" s="322">
        <v>1066</v>
      </c>
      <c r="J48" s="322">
        <v>465</v>
      </c>
      <c r="K48" s="322">
        <v>601</v>
      </c>
      <c r="L48" s="322">
        <v>20</v>
      </c>
      <c r="M48" s="322">
        <v>0</v>
      </c>
      <c r="N48" s="322">
        <v>20</v>
      </c>
      <c r="O48" s="322">
        <v>663</v>
      </c>
      <c r="P48" s="322">
        <v>347</v>
      </c>
      <c r="Q48" s="322">
        <v>316</v>
      </c>
      <c r="R48" s="322">
        <v>80</v>
      </c>
      <c r="S48" s="322">
        <v>20</v>
      </c>
      <c r="T48" s="322">
        <v>60</v>
      </c>
      <c r="U48" s="322">
        <v>23</v>
      </c>
      <c r="V48" s="322">
        <v>1</v>
      </c>
      <c r="W48" s="322">
        <v>22</v>
      </c>
      <c r="X48" s="327" t="s">
        <v>66</v>
      </c>
      <c r="Y48" s="322">
        <v>34</v>
      </c>
      <c r="Z48" s="322">
        <v>0</v>
      </c>
      <c r="AA48" s="322">
        <v>0</v>
      </c>
      <c r="AB48" s="324">
        <v>0</v>
      </c>
      <c r="AC48" s="322">
        <v>2</v>
      </c>
      <c r="AD48" s="322">
        <v>0</v>
      </c>
      <c r="AE48" s="322">
        <v>2</v>
      </c>
      <c r="AF48" s="322">
        <v>45</v>
      </c>
      <c r="AG48" s="322">
        <v>4</v>
      </c>
      <c r="AH48" s="322">
        <v>41</v>
      </c>
      <c r="AI48" s="322">
        <v>1</v>
      </c>
      <c r="AJ48" s="322">
        <v>1</v>
      </c>
      <c r="AK48" s="322">
        <v>0</v>
      </c>
      <c r="AL48" s="322">
        <v>0</v>
      </c>
      <c r="AM48" s="322">
        <v>0</v>
      </c>
      <c r="AN48" s="322">
        <v>0</v>
      </c>
      <c r="AO48" s="322">
        <v>314</v>
      </c>
      <c r="AP48" s="322">
        <v>111</v>
      </c>
      <c r="AQ48" s="322">
        <v>203</v>
      </c>
      <c r="AR48" s="322">
        <v>92</v>
      </c>
      <c r="AS48" s="322">
        <v>1</v>
      </c>
      <c r="AT48" s="322">
        <v>1034</v>
      </c>
      <c r="AU48" s="322">
        <v>1</v>
      </c>
      <c r="AW48" s="172">
        <f t="shared" si="2"/>
        <v>0</v>
      </c>
      <c r="AX48" s="172">
        <f t="shared" si="3"/>
        <v>0</v>
      </c>
      <c r="AY48" s="172">
        <f t="shared" si="4"/>
        <v>0</v>
      </c>
      <c r="AZ48" s="172">
        <f t="shared" si="5"/>
        <v>0</v>
      </c>
      <c r="BA48" s="172">
        <f t="shared" si="6"/>
        <v>0</v>
      </c>
      <c r="BB48" s="172">
        <f t="shared" si="7"/>
        <v>0</v>
      </c>
      <c r="BC48" s="172">
        <f t="shared" si="8"/>
        <v>0</v>
      </c>
    </row>
    <row r="49" spans="1:55" s="325" customFormat="1" ht="15" customHeight="1">
      <c r="A49" s="327" t="s">
        <v>67</v>
      </c>
      <c r="B49" s="322">
        <v>35</v>
      </c>
      <c r="C49" s="322">
        <v>312</v>
      </c>
      <c r="D49" s="322">
        <v>103</v>
      </c>
      <c r="E49" s="322">
        <v>209</v>
      </c>
      <c r="F49" s="323">
        <v>0</v>
      </c>
      <c r="G49" s="323">
        <v>0</v>
      </c>
      <c r="H49" s="322">
        <v>0</v>
      </c>
      <c r="I49" s="322">
        <v>312</v>
      </c>
      <c r="J49" s="322">
        <v>103</v>
      </c>
      <c r="K49" s="322">
        <v>209</v>
      </c>
      <c r="L49" s="322">
        <v>0</v>
      </c>
      <c r="M49" s="322">
        <v>0</v>
      </c>
      <c r="N49" s="322">
        <v>0</v>
      </c>
      <c r="O49" s="322">
        <v>198</v>
      </c>
      <c r="P49" s="322">
        <v>89</v>
      </c>
      <c r="Q49" s="322">
        <v>109</v>
      </c>
      <c r="R49" s="322">
        <v>50</v>
      </c>
      <c r="S49" s="322">
        <v>2</v>
      </c>
      <c r="T49" s="322">
        <v>48</v>
      </c>
      <c r="U49" s="322">
        <v>7</v>
      </c>
      <c r="V49" s="322">
        <v>1</v>
      </c>
      <c r="W49" s="322">
        <v>6</v>
      </c>
      <c r="X49" s="327" t="s">
        <v>67</v>
      </c>
      <c r="Y49" s="322">
        <v>35</v>
      </c>
      <c r="Z49" s="322">
        <v>0</v>
      </c>
      <c r="AA49" s="322">
        <v>0</v>
      </c>
      <c r="AB49" s="324">
        <v>0</v>
      </c>
      <c r="AC49" s="322">
        <v>1</v>
      </c>
      <c r="AD49" s="322">
        <v>0</v>
      </c>
      <c r="AE49" s="322">
        <v>1</v>
      </c>
      <c r="AF49" s="322">
        <v>17</v>
      </c>
      <c r="AG49" s="322">
        <v>1</v>
      </c>
      <c r="AH49" s="322">
        <v>16</v>
      </c>
      <c r="AI49" s="322">
        <v>0</v>
      </c>
      <c r="AJ49" s="322">
        <v>0</v>
      </c>
      <c r="AK49" s="322">
        <v>0</v>
      </c>
      <c r="AL49" s="322">
        <v>0</v>
      </c>
      <c r="AM49" s="322">
        <v>0</v>
      </c>
      <c r="AN49" s="322">
        <v>0</v>
      </c>
      <c r="AO49" s="322">
        <v>39</v>
      </c>
      <c r="AP49" s="322">
        <v>10</v>
      </c>
      <c r="AQ49" s="322">
        <v>29</v>
      </c>
      <c r="AR49" s="322">
        <v>0</v>
      </c>
      <c r="AS49" s="322">
        <v>1</v>
      </c>
      <c r="AT49" s="322">
        <v>311</v>
      </c>
      <c r="AU49" s="322">
        <v>0</v>
      </c>
      <c r="AW49" s="172">
        <f t="shared" si="2"/>
        <v>0</v>
      </c>
      <c r="AX49" s="172">
        <f t="shared" si="3"/>
        <v>0</v>
      </c>
      <c r="AY49" s="172">
        <f t="shared" si="4"/>
        <v>0</v>
      </c>
      <c r="AZ49" s="172">
        <f t="shared" si="5"/>
        <v>0</v>
      </c>
      <c r="BA49" s="172">
        <f t="shared" si="6"/>
        <v>0</v>
      </c>
      <c r="BB49" s="172">
        <f t="shared" si="7"/>
        <v>0</v>
      </c>
      <c r="BC49" s="172">
        <f t="shared" si="8"/>
        <v>0</v>
      </c>
    </row>
    <row r="50" spans="1:55" s="325" customFormat="1" ht="15" customHeight="1">
      <c r="A50" s="327" t="s">
        <v>68</v>
      </c>
      <c r="B50" s="322">
        <v>36</v>
      </c>
      <c r="C50" s="322">
        <v>2330</v>
      </c>
      <c r="D50" s="322">
        <v>1544</v>
      </c>
      <c r="E50" s="322">
        <v>786</v>
      </c>
      <c r="F50" s="323">
        <v>252</v>
      </c>
      <c r="G50" s="323">
        <v>185</v>
      </c>
      <c r="H50" s="322">
        <v>67</v>
      </c>
      <c r="I50" s="322">
        <v>2078</v>
      </c>
      <c r="J50" s="322">
        <v>1359</v>
      </c>
      <c r="K50" s="322">
        <v>719</v>
      </c>
      <c r="L50" s="322">
        <v>0</v>
      </c>
      <c r="M50" s="322">
        <v>0</v>
      </c>
      <c r="N50" s="322">
        <v>0</v>
      </c>
      <c r="O50" s="322">
        <v>1342</v>
      </c>
      <c r="P50" s="322">
        <v>953</v>
      </c>
      <c r="Q50" s="322">
        <v>389</v>
      </c>
      <c r="R50" s="322">
        <v>365</v>
      </c>
      <c r="S50" s="322">
        <v>238</v>
      </c>
      <c r="T50" s="322">
        <v>127</v>
      </c>
      <c r="U50" s="322">
        <v>159</v>
      </c>
      <c r="V50" s="322">
        <v>113</v>
      </c>
      <c r="W50" s="322">
        <v>46</v>
      </c>
      <c r="X50" s="327" t="s">
        <v>68</v>
      </c>
      <c r="Y50" s="322">
        <v>36</v>
      </c>
      <c r="Z50" s="322">
        <v>0</v>
      </c>
      <c r="AA50" s="322">
        <v>0</v>
      </c>
      <c r="AB50" s="324">
        <v>0</v>
      </c>
      <c r="AC50" s="322">
        <v>5</v>
      </c>
      <c r="AD50" s="322">
        <v>3</v>
      </c>
      <c r="AE50" s="322">
        <v>2</v>
      </c>
      <c r="AF50" s="322">
        <v>142</v>
      </c>
      <c r="AG50" s="322">
        <v>82</v>
      </c>
      <c r="AH50" s="322">
        <v>60</v>
      </c>
      <c r="AI50" s="322">
        <v>0</v>
      </c>
      <c r="AJ50" s="322">
        <v>0</v>
      </c>
      <c r="AK50" s="322">
        <v>0</v>
      </c>
      <c r="AL50" s="322">
        <v>0</v>
      </c>
      <c r="AM50" s="322">
        <v>0</v>
      </c>
      <c r="AN50" s="322">
        <v>0</v>
      </c>
      <c r="AO50" s="322">
        <v>317</v>
      </c>
      <c r="AP50" s="322">
        <v>155</v>
      </c>
      <c r="AQ50" s="322">
        <v>162</v>
      </c>
      <c r="AR50" s="322">
        <v>1038</v>
      </c>
      <c r="AS50" s="322">
        <v>0</v>
      </c>
      <c r="AT50" s="322">
        <v>1224</v>
      </c>
      <c r="AU50" s="322">
        <v>68</v>
      </c>
      <c r="AW50" s="172">
        <f t="shared" si="2"/>
        <v>0</v>
      </c>
      <c r="AX50" s="172">
        <f t="shared" si="3"/>
        <v>0</v>
      </c>
      <c r="AY50" s="172">
        <f t="shared" si="4"/>
        <v>0</v>
      </c>
      <c r="AZ50" s="172">
        <f t="shared" si="5"/>
        <v>0</v>
      </c>
      <c r="BA50" s="172">
        <f t="shared" si="6"/>
        <v>0</v>
      </c>
      <c r="BB50" s="172">
        <f t="shared" si="7"/>
        <v>0</v>
      </c>
      <c r="BC50" s="172">
        <f t="shared" si="8"/>
        <v>0</v>
      </c>
    </row>
    <row r="51" spans="1:55" s="47" customFormat="1" ht="12.75">
      <c r="A51" s="347" t="s">
        <v>18</v>
      </c>
      <c r="B51" s="348">
        <v>37</v>
      </c>
      <c r="C51" s="349">
        <v>15635</v>
      </c>
      <c r="D51" s="349">
        <v>10313</v>
      </c>
      <c r="E51" s="349">
        <v>5322</v>
      </c>
      <c r="F51" s="350">
        <v>1081</v>
      </c>
      <c r="G51" s="350">
        <v>748</v>
      </c>
      <c r="H51" s="350">
        <v>333</v>
      </c>
      <c r="I51" s="350">
        <v>13082</v>
      </c>
      <c r="J51" s="350">
        <v>8440</v>
      </c>
      <c r="K51" s="350">
        <v>4642</v>
      </c>
      <c r="L51" s="350">
        <v>1472</v>
      </c>
      <c r="M51" s="350">
        <v>1125</v>
      </c>
      <c r="N51" s="350">
        <v>347</v>
      </c>
      <c r="O51" s="350">
        <v>7193</v>
      </c>
      <c r="P51" s="350">
        <v>5259</v>
      </c>
      <c r="Q51" s="350">
        <v>1934</v>
      </c>
      <c r="R51" s="350">
        <v>1368</v>
      </c>
      <c r="S51" s="350">
        <v>962</v>
      </c>
      <c r="T51" s="350">
        <v>406</v>
      </c>
      <c r="U51" s="350">
        <v>358</v>
      </c>
      <c r="V51" s="351">
        <v>252</v>
      </c>
      <c r="W51" s="350">
        <v>106</v>
      </c>
      <c r="X51" s="347" t="s">
        <v>18</v>
      </c>
      <c r="Y51" s="348">
        <v>37</v>
      </c>
      <c r="Z51" s="351">
        <v>11</v>
      </c>
      <c r="AA51" s="351">
        <v>5</v>
      </c>
      <c r="AB51" s="351">
        <v>6</v>
      </c>
      <c r="AC51" s="349">
        <v>251</v>
      </c>
      <c r="AD51" s="349">
        <v>85</v>
      </c>
      <c r="AE51" s="349">
        <v>166</v>
      </c>
      <c r="AF51" s="352">
        <v>1357</v>
      </c>
      <c r="AG51" s="353">
        <v>764</v>
      </c>
      <c r="AH51" s="353">
        <v>593</v>
      </c>
      <c r="AI51" s="353">
        <v>263</v>
      </c>
      <c r="AJ51" s="353">
        <v>256</v>
      </c>
      <c r="AK51" s="353">
        <v>7</v>
      </c>
      <c r="AL51" s="353">
        <v>1181</v>
      </c>
      <c r="AM51" s="353">
        <v>1112</v>
      </c>
      <c r="AN51" s="354">
        <v>69</v>
      </c>
      <c r="AO51" s="354">
        <v>3653</v>
      </c>
      <c r="AP51" s="353">
        <v>1618</v>
      </c>
      <c r="AQ51" s="353">
        <v>2035</v>
      </c>
      <c r="AR51" s="353">
        <v>13546</v>
      </c>
      <c r="AS51" s="353">
        <v>160</v>
      </c>
      <c r="AT51" s="353">
        <v>1928</v>
      </c>
      <c r="AU51" s="353">
        <v>1</v>
      </c>
      <c r="AW51" s="172">
        <f t="shared" si="2"/>
        <v>0</v>
      </c>
      <c r="AX51" s="172">
        <f t="shared" si="3"/>
        <v>0</v>
      </c>
      <c r="AY51" s="172">
        <f t="shared" si="4"/>
        <v>0</v>
      </c>
      <c r="AZ51" s="172">
        <f t="shared" si="5"/>
        <v>0</v>
      </c>
      <c r="BA51" s="172">
        <f t="shared" si="6"/>
        <v>0</v>
      </c>
      <c r="BB51" s="172">
        <f t="shared" si="7"/>
        <v>0</v>
      </c>
      <c r="BC51" s="172">
        <f t="shared" si="8"/>
        <v>0</v>
      </c>
    </row>
    <row r="52" spans="1:55" s="47" customFormat="1" ht="12.75">
      <c r="A52" s="347" t="s">
        <v>19</v>
      </c>
      <c r="B52" s="348">
        <v>38</v>
      </c>
      <c r="C52" s="349">
        <v>6723</v>
      </c>
      <c r="D52" s="349">
        <v>3497</v>
      </c>
      <c r="E52" s="349">
        <v>3226</v>
      </c>
      <c r="F52" s="350">
        <v>354</v>
      </c>
      <c r="G52" s="350">
        <v>234</v>
      </c>
      <c r="H52" s="350">
        <v>120</v>
      </c>
      <c r="I52" s="350">
        <v>6349</v>
      </c>
      <c r="J52" s="350">
        <v>3263</v>
      </c>
      <c r="K52" s="350">
        <v>3086</v>
      </c>
      <c r="L52" s="350">
        <v>20</v>
      </c>
      <c r="M52" s="350">
        <v>0</v>
      </c>
      <c r="N52" s="350">
        <v>20</v>
      </c>
      <c r="O52" s="350">
        <v>2714</v>
      </c>
      <c r="P52" s="350">
        <v>1637</v>
      </c>
      <c r="Q52" s="350">
        <v>1077</v>
      </c>
      <c r="R52" s="350">
        <v>1165</v>
      </c>
      <c r="S52" s="350">
        <v>634</v>
      </c>
      <c r="T52" s="350">
        <v>531</v>
      </c>
      <c r="U52" s="350">
        <v>196</v>
      </c>
      <c r="V52" s="351">
        <v>92</v>
      </c>
      <c r="W52" s="350">
        <v>104</v>
      </c>
      <c r="X52" s="347" t="s">
        <v>19</v>
      </c>
      <c r="Y52" s="348">
        <v>38</v>
      </c>
      <c r="Z52" s="351">
        <v>9</v>
      </c>
      <c r="AA52" s="351">
        <v>6</v>
      </c>
      <c r="AB52" s="351">
        <v>3</v>
      </c>
      <c r="AC52" s="349">
        <v>55</v>
      </c>
      <c r="AD52" s="349">
        <v>23</v>
      </c>
      <c r="AE52" s="349">
        <v>32</v>
      </c>
      <c r="AF52" s="352">
        <v>292</v>
      </c>
      <c r="AG52" s="353">
        <v>135</v>
      </c>
      <c r="AH52" s="353">
        <v>157</v>
      </c>
      <c r="AI52" s="353">
        <v>9</v>
      </c>
      <c r="AJ52" s="353">
        <v>9</v>
      </c>
      <c r="AK52" s="353">
        <v>0</v>
      </c>
      <c r="AL52" s="353">
        <v>0</v>
      </c>
      <c r="AM52" s="353">
        <v>0</v>
      </c>
      <c r="AN52" s="354">
        <v>0</v>
      </c>
      <c r="AO52" s="354">
        <v>2283</v>
      </c>
      <c r="AP52" s="353">
        <v>961</v>
      </c>
      <c r="AQ52" s="353">
        <v>1322</v>
      </c>
      <c r="AR52" s="353">
        <v>1348</v>
      </c>
      <c r="AS52" s="353">
        <v>76</v>
      </c>
      <c r="AT52" s="353">
        <v>5231</v>
      </c>
      <c r="AU52" s="353">
        <v>68</v>
      </c>
      <c r="AW52" s="172">
        <f t="shared" si="2"/>
        <v>0</v>
      </c>
      <c r="AX52" s="172">
        <f t="shared" si="3"/>
        <v>0</v>
      </c>
      <c r="AY52" s="172">
        <f t="shared" si="4"/>
        <v>0</v>
      </c>
      <c r="AZ52" s="172">
        <f t="shared" si="5"/>
        <v>0</v>
      </c>
      <c r="BA52" s="172">
        <f t="shared" si="6"/>
        <v>0</v>
      </c>
      <c r="BB52" s="172">
        <f t="shared" si="7"/>
        <v>0</v>
      </c>
      <c r="BC52" s="172">
        <f t="shared" si="8"/>
        <v>0</v>
      </c>
    </row>
    <row r="53" spans="1:55" ht="13.5" customHeight="1">
      <c r="A53" s="106" t="s">
        <v>309</v>
      </c>
      <c r="B53" s="106"/>
      <c r="C53" s="106" t="s">
        <v>310</v>
      </c>
      <c r="D53" s="106"/>
      <c r="E53" s="80"/>
      <c r="F53" s="190"/>
      <c r="G53" s="190"/>
      <c r="H53" s="190"/>
      <c r="I53" s="190"/>
      <c r="J53" s="190"/>
      <c r="K53" s="190"/>
      <c r="L53" s="81"/>
      <c r="M53" s="81"/>
      <c r="N53" s="190"/>
      <c r="O53" s="80"/>
      <c r="P53" s="81"/>
      <c r="Q53" s="81"/>
      <c r="T53" s="190"/>
      <c r="U53" s="190"/>
      <c r="V53" s="190"/>
      <c r="W53" s="190"/>
      <c r="X53" s="190"/>
      <c r="Y53" s="190"/>
      <c r="Z53" s="190"/>
      <c r="AA53" s="190"/>
      <c r="AB53" s="190"/>
      <c r="AD53" s="203"/>
      <c r="AE53" s="45"/>
      <c r="AF53" s="15"/>
      <c r="AG53" s="15"/>
      <c r="AH53" s="52"/>
      <c r="AI53" s="15"/>
      <c r="AJ53" s="52"/>
      <c r="AK53" s="52"/>
      <c r="AL53" s="42"/>
      <c r="AM53" s="42"/>
      <c r="AN53" s="42"/>
      <c r="AO53" s="49"/>
      <c r="AP53" s="49"/>
      <c r="AQ53" s="69"/>
      <c r="AR53" s="69"/>
      <c r="AS53" s="79"/>
    </row>
    <row r="54" spans="1:55" ht="13.5" customHeight="1">
      <c r="A54" s="106"/>
      <c r="C54" s="106" t="s">
        <v>311</v>
      </c>
      <c r="D54" s="106"/>
      <c r="E54" s="80"/>
      <c r="F54" s="190"/>
      <c r="G54" s="190"/>
      <c r="H54" s="190"/>
      <c r="I54" s="190"/>
      <c r="J54" s="190"/>
      <c r="K54" s="190"/>
      <c r="L54" s="81"/>
      <c r="M54" s="81"/>
      <c r="N54" s="190"/>
      <c r="O54" s="80"/>
      <c r="P54" s="81"/>
      <c r="Q54" s="81"/>
      <c r="T54" s="190"/>
      <c r="U54" s="190"/>
      <c r="V54" s="190"/>
      <c r="W54" s="190"/>
      <c r="X54" s="190"/>
      <c r="Y54" s="190"/>
      <c r="Z54" s="190"/>
      <c r="AA54" s="190"/>
      <c r="AB54" s="190"/>
      <c r="AC54" s="15"/>
      <c r="AD54" s="15"/>
      <c r="AE54" s="52"/>
      <c r="AF54" s="51"/>
      <c r="AG54" s="59"/>
      <c r="AH54" s="59"/>
      <c r="AI54" s="15"/>
      <c r="AJ54" s="15"/>
      <c r="AK54" s="15"/>
      <c r="AL54" s="49"/>
      <c r="AM54" s="49"/>
      <c r="AN54" s="69"/>
      <c r="AO54" s="69"/>
      <c r="AP54" s="70"/>
      <c r="AQ54" s="70"/>
      <c r="AR54" s="44"/>
      <c r="AS54" s="87"/>
    </row>
    <row r="55" spans="1:55" ht="13.5" customHeight="1">
      <c r="A55" s="191"/>
      <c r="C55" s="48" t="s">
        <v>312</v>
      </c>
      <c r="D55" s="106"/>
      <c r="E55" s="80"/>
      <c r="F55" s="190"/>
      <c r="G55" s="190"/>
      <c r="H55" s="190"/>
      <c r="I55" s="190"/>
      <c r="J55" s="190"/>
      <c r="K55" s="190"/>
      <c r="L55" s="81"/>
      <c r="M55" s="81"/>
      <c r="N55" s="190"/>
      <c r="O55" s="80"/>
      <c r="P55" s="81"/>
      <c r="Q55" s="81"/>
      <c r="T55" s="190"/>
      <c r="U55" s="190"/>
      <c r="V55" s="190"/>
      <c r="W55" s="190"/>
      <c r="X55" s="190"/>
      <c r="Y55" s="190"/>
      <c r="Z55" s="190"/>
      <c r="AA55" s="190"/>
      <c r="AB55" s="190"/>
      <c r="AC55" s="50"/>
      <c r="AD55" s="51"/>
      <c r="AE55" s="50"/>
      <c r="AF55" s="51"/>
      <c r="AG55" s="50"/>
      <c r="AH55" s="50"/>
      <c r="AI55" s="42"/>
      <c r="AJ55" s="42"/>
      <c r="AK55" s="42"/>
      <c r="AL55" s="49"/>
      <c r="AM55" s="49"/>
      <c r="AN55" s="69"/>
      <c r="AO55" s="69"/>
      <c r="AP55" s="70"/>
      <c r="AQ55" s="70"/>
      <c r="AR55" s="44"/>
      <c r="AS55" s="49"/>
    </row>
    <row r="56" spans="1:55" s="106" customFormat="1" ht="13.5" customHeight="1">
      <c r="A56" s="192"/>
      <c r="F56" s="87"/>
      <c r="G56" s="87"/>
      <c r="H56" s="87"/>
      <c r="I56" s="87"/>
      <c r="J56" s="87"/>
      <c r="K56" s="87"/>
      <c r="L56" s="79"/>
      <c r="M56" s="79"/>
      <c r="N56" s="195"/>
      <c r="P56" s="190"/>
      <c r="Q56" s="190"/>
      <c r="S56" s="190"/>
      <c r="T56" s="190"/>
      <c r="U56" s="190"/>
      <c r="V56" s="190"/>
      <c r="W56" s="190"/>
      <c r="Z56" s="190"/>
      <c r="AA56" s="190"/>
      <c r="AB56" s="190"/>
      <c r="AC56" s="2"/>
      <c r="AD56" s="51"/>
      <c r="AE56" s="50"/>
      <c r="AF56" s="51"/>
      <c r="AG56" s="50"/>
      <c r="AH56" s="50"/>
      <c r="AI56" s="51"/>
      <c r="AJ56" s="51"/>
      <c r="AK56" s="51"/>
      <c r="AL56" s="63"/>
      <c r="AM56" s="63"/>
      <c r="AN56" s="63"/>
      <c r="AO56" s="63"/>
      <c r="AP56" s="70"/>
      <c r="AQ56" s="70"/>
      <c r="AR56" s="71"/>
      <c r="AS56" s="87"/>
      <c r="AT56" s="175"/>
      <c r="AU56" s="175"/>
    </row>
    <row r="57" spans="1:55" s="106" customFormat="1" ht="13.5" customHeight="1">
      <c r="A57" s="191"/>
      <c r="F57" s="79"/>
      <c r="G57" s="79"/>
      <c r="H57" s="49"/>
      <c r="I57" s="49"/>
      <c r="J57" s="49"/>
      <c r="K57" s="49"/>
      <c r="L57" s="79"/>
      <c r="M57" s="79"/>
      <c r="N57" s="195"/>
      <c r="O57" s="80"/>
      <c r="P57" s="190"/>
      <c r="Q57" s="190"/>
      <c r="R57" s="107"/>
      <c r="S57" s="175"/>
      <c r="T57" s="190"/>
      <c r="U57" s="190"/>
      <c r="V57" s="190"/>
      <c r="W57" s="190"/>
      <c r="Z57" s="190"/>
      <c r="AA57" s="190"/>
      <c r="AB57" s="190"/>
      <c r="AC57" s="2"/>
      <c r="AD57" s="51"/>
      <c r="AE57" s="52"/>
      <c r="AF57" s="51"/>
      <c r="AG57" s="50"/>
      <c r="AH57" s="50"/>
      <c r="AI57" s="51"/>
      <c r="AJ57" s="51"/>
      <c r="AK57" s="51"/>
      <c r="AL57" s="64"/>
      <c r="AM57" s="64"/>
      <c r="AN57" s="64"/>
      <c r="AO57" s="64"/>
      <c r="AP57" s="70"/>
      <c r="AQ57" s="70"/>
      <c r="AR57" s="71"/>
      <c r="AS57" s="49"/>
      <c r="AT57" s="175"/>
      <c r="AU57" s="175"/>
    </row>
    <row r="58" spans="1:55" ht="13.5" customHeight="1">
      <c r="A58" s="191"/>
      <c r="B58" s="106"/>
      <c r="C58" s="106"/>
      <c r="D58" s="106"/>
      <c r="E58" s="80"/>
      <c r="F58" s="87"/>
      <c r="G58" s="87"/>
      <c r="H58" s="87"/>
      <c r="I58" s="87"/>
      <c r="J58" s="87"/>
      <c r="K58" s="87"/>
      <c r="L58" s="79"/>
      <c r="M58" s="79"/>
      <c r="N58" s="195"/>
      <c r="O58" s="106"/>
      <c r="P58" s="81"/>
      <c r="Q58" s="81"/>
      <c r="T58" s="190"/>
      <c r="U58" s="190"/>
      <c r="V58" s="190"/>
      <c r="W58" s="190"/>
      <c r="X58" s="190"/>
      <c r="Y58" s="190"/>
      <c r="Z58" s="190"/>
      <c r="AA58" s="190"/>
      <c r="AB58" s="190"/>
      <c r="AC58" s="51"/>
      <c r="AD58" s="51"/>
      <c r="AE58" s="50"/>
      <c r="AF58" s="51"/>
      <c r="AG58" s="59"/>
      <c r="AH58" s="59"/>
      <c r="AI58" s="51"/>
      <c r="AJ58" s="51"/>
      <c r="AK58" s="51"/>
      <c r="AL58" s="64"/>
      <c r="AM58" s="64"/>
      <c r="AN58" s="64"/>
      <c r="AO58" s="64"/>
      <c r="AP58" s="70"/>
      <c r="AQ58" s="70"/>
      <c r="AR58" s="71"/>
    </row>
    <row r="59" spans="1:55" ht="13.5" customHeight="1">
      <c r="A59" s="106"/>
      <c r="B59" s="106"/>
      <c r="C59" s="106"/>
      <c r="D59" s="106"/>
      <c r="E59" s="106"/>
      <c r="F59" s="79"/>
      <c r="G59" s="79"/>
      <c r="H59" s="87"/>
      <c r="I59" s="87"/>
      <c r="J59" s="87"/>
      <c r="K59" s="87"/>
      <c r="L59" s="79"/>
      <c r="M59" s="79"/>
      <c r="N59" s="195"/>
      <c r="P59" s="190"/>
      <c r="Q59" s="190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52"/>
      <c r="AD59" s="52"/>
      <c r="AE59" s="51"/>
      <c r="AF59" s="316"/>
      <c r="AG59" s="51"/>
      <c r="AH59" s="51"/>
      <c r="AI59" s="51"/>
      <c r="AJ59" s="51"/>
      <c r="AK59" s="51"/>
      <c r="AL59" s="64"/>
      <c r="AM59" s="64"/>
      <c r="AN59" s="64"/>
      <c r="AO59" s="64"/>
      <c r="AP59" s="52"/>
      <c r="AQ59" s="70"/>
      <c r="AR59" s="70"/>
    </row>
    <row r="60" spans="1:55">
      <c r="AC60" s="2"/>
      <c r="AD60" s="2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</row>
    <row r="67" s="107" customFormat="1"/>
  </sheetData>
  <mergeCells count="26">
    <mergeCell ref="V1:W1"/>
    <mergeCell ref="B8:G8"/>
    <mergeCell ref="D11:E11"/>
    <mergeCell ref="AR11:AU11"/>
    <mergeCell ref="A4:W4"/>
    <mergeCell ref="AS5:AU5"/>
    <mergeCell ref="A11:A13"/>
    <mergeCell ref="B11:B13"/>
    <mergeCell ref="C11:C13"/>
    <mergeCell ref="D12:D13"/>
    <mergeCell ref="E12:E13"/>
    <mergeCell ref="F12:F13"/>
    <mergeCell ref="I12:I13"/>
    <mergeCell ref="L12:L13"/>
    <mergeCell ref="O12:O13"/>
    <mergeCell ref="R12:R13"/>
    <mergeCell ref="U12:U13"/>
    <mergeCell ref="X11:X13"/>
    <mergeCell ref="Y11:Y13"/>
    <mergeCell ref="Z12:Z13"/>
    <mergeCell ref="AR12:AR13"/>
    <mergeCell ref="AC12:AC13"/>
    <mergeCell ref="AF12:AF13"/>
    <mergeCell ref="AI12:AI13"/>
    <mergeCell ref="AL12:AL13"/>
    <mergeCell ref="AO12:AO13"/>
  </mergeCells>
  <printOptions horizontalCentered="1"/>
  <pageMargins left="0.5" right="0.25" top="0.56999999999999995" bottom="0" header="0.45" footer="0.2"/>
  <pageSetup paperSize="9" scale="50" orientation="landscape" r:id="rId1"/>
  <colBreaks count="1" manualBreakCount="1">
    <brk id="23" max="6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1efaad-15c7-427b-9973-1f35af5b36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B4DDE599BFE4A856B104FEFCE38DA" ma:contentTypeVersion="18" ma:contentTypeDescription="Create a new document." ma:contentTypeScope="" ma:versionID="50c834c7253dd7aa0c3dd8ea05bbab4a">
  <xsd:schema xmlns:xsd="http://www.w3.org/2001/XMLSchema" xmlns:xs="http://www.w3.org/2001/XMLSchema" xmlns:p="http://schemas.microsoft.com/office/2006/metadata/properties" xmlns:ns3="341efaad-15c7-427b-9973-1f35af5b3665" xmlns:ns4="4d679a2d-e2e9-4c86-b8e7-08601c1ffd80" targetNamespace="http://schemas.microsoft.com/office/2006/metadata/properties" ma:root="true" ma:fieldsID="5741de5b8ff51eda168e7eccf1eecf9c" ns3:_="" ns4:_="">
    <xsd:import namespace="341efaad-15c7-427b-9973-1f35af5b3665"/>
    <xsd:import namespace="4d679a2d-e2e9-4c86-b8e7-08601c1ffd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efaad-15c7-427b-9973-1f35af5b3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79a2d-e2e9-4c86-b8e7-08601c1ffd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437C2-7A86-43DE-A8B1-707B22556B71}">
  <ds:schemaRefs>
    <ds:schemaRef ds:uri="http://purl.org/dc/terms/"/>
    <ds:schemaRef ds:uri="http://schemas.microsoft.com/office/infopath/2007/PartnerControls"/>
    <ds:schemaRef ds:uri="4d679a2d-e2e9-4c86-b8e7-08601c1ffd80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41efaad-15c7-427b-9973-1f35af5b366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32AAA3-E1B0-424B-983A-560CAB923E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4BA89-6E6C-467C-B1A4-156BDC3D1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efaad-15c7-427b-9973-1f35af5b3665"/>
    <ds:schemaRef ds:uri="4d679a2d-e2e9-4c86-b8e7-08601c1ff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ТМБ-1</vt:lpstr>
      <vt:lpstr>ТМБ-2</vt:lpstr>
      <vt:lpstr>ТМБ-3</vt:lpstr>
      <vt:lpstr>ТМБ-4</vt:lpstr>
      <vt:lpstr>ТМБ-5</vt:lpstr>
      <vt:lpstr>ТМБ-6</vt:lpstr>
      <vt:lpstr>ТМБ-7</vt:lpstr>
      <vt:lpstr>ТМБ-8</vt:lpstr>
      <vt:lpstr>ТМБ-9</vt:lpstr>
      <vt:lpstr>ТМБ-10</vt:lpstr>
      <vt:lpstr>ТМБ-11</vt:lpstr>
      <vt:lpstr>ТМБ-12</vt:lpstr>
      <vt:lpstr>ТМБ-13</vt:lpstr>
      <vt:lpstr>'ТМБ-1'!Print_Area</vt:lpstr>
      <vt:lpstr>'ТМБ-10'!Print_Area</vt:lpstr>
      <vt:lpstr>'ТМБ-11'!Print_Area</vt:lpstr>
      <vt:lpstr>'ТМБ-12'!Print_Area</vt:lpstr>
      <vt:lpstr>'ТМБ-13'!Print_Area</vt:lpstr>
      <vt:lpstr>'ТМБ-2'!Print_Area</vt:lpstr>
      <vt:lpstr>'ТМБ-3'!Print_Area</vt:lpstr>
      <vt:lpstr>'ТМБ-4'!Print_Area</vt:lpstr>
      <vt:lpstr>'ТМБ-5'!Print_Area</vt:lpstr>
      <vt:lpstr>'ТМБ-6'!Print_Area</vt:lpstr>
      <vt:lpstr>'ТМБ-7'!Print_Area</vt:lpstr>
      <vt:lpstr>'ТМБ-8'!Print_Area</vt:lpstr>
      <vt:lpstr>'ТМБ-9'!Print_Area</vt:lpstr>
      <vt:lpstr>'ТМБ-1'!Print_Titles</vt:lpstr>
      <vt:lpstr>'ТМБ-13'!Print_Titles</vt:lpstr>
      <vt:lpstr>'ТМБ-2'!Print_Titles</vt:lpstr>
      <vt:lpstr>'ТМБ-3'!Print_Titles</vt:lpstr>
      <vt:lpstr>'ТМБ-5'!Print_Titles</vt:lpstr>
      <vt:lpstr>'ТМБ-6'!Print_Titles</vt:lpstr>
      <vt:lpstr>'ТМБ-8'!Print_Titles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Болормаа Пүрэв</dc:creator>
  <cp:keywords/>
  <dc:description/>
  <cp:lastModifiedBy>Анхзаяа Дорж</cp:lastModifiedBy>
  <cp:revision/>
  <cp:lastPrinted>2024-11-15T06:13:17Z</cp:lastPrinted>
  <dcterms:created xsi:type="dcterms:W3CDTF">2016-06-20T08:09:00Z</dcterms:created>
  <dcterms:modified xsi:type="dcterms:W3CDTF">2024-12-30T05:28:21Z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8A4BD55D5A24417084A2EB0DAD69D644_13</vt:lpwstr>
  </property>
  <property fmtid="{D5CDD505-2E9C-101B-9397-08002B2CF9AE}" pid="3" name="KSOProductBuildVer">
    <vt:lpwstr>1033-12.2.0.13266</vt:lpwstr>
  </property>
  <property fmtid="{D5CDD505-2E9C-101B-9397-08002B2CF9AE}" pid="4" name="ContentTypeId">
    <vt:lpwstr>0x0101009B2B4DDE599BFE4A856B104FEFCE38DA</vt:lpwstr>
  </property>
</Properties>
</file>