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OneDrive - Mongolian Educational Information Technology Center\2025\2025-2026 Албан ёсны статистик\"/>
    </mc:Choice>
  </mc:AlternateContent>
  <xr:revisionPtr revIDLastSave="0" documentId="13_ncr:1_{82D82560-BE67-4881-85D9-C02A83F34C45}" xr6:coauthVersionLast="47" xr6:coauthVersionMax="47" xr10:uidLastSave="{00000000-0000-0000-0000-000000000000}"/>
  <bookViews>
    <workbookView xWindow="-28920" yWindow="-120" windowWidth="29040" windowHeight="15840" tabRatio="815" xr2:uid="{00000000-000D-0000-FFFF-FFFF00000000}"/>
  </bookViews>
  <sheets>
    <sheet name="ТМБ-1" sheetId="126" r:id="rId1"/>
    <sheet name="ТМБ-2" sheetId="129" r:id="rId2"/>
    <sheet name="ТМБ-3" sheetId="127" r:id="rId3"/>
    <sheet name="ТМБ-4" sheetId="74" r:id="rId4"/>
    <sheet name="ТМБ-5" sheetId="125" r:id="rId5"/>
    <sheet name="ТМБ-6" sheetId="80" r:id="rId6"/>
    <sheet name="ТМБ-7" sheetId="118" r:id="rId7"/>
    <sheet name="ТМБ-8" sheetId="128" r:id="rId8"/>
    <sheet name="ТМБ-9" sheetId="77" r:id="rId9"/>
    <sheet name="ТМБ-10" sheetId="121" r:id="rId10"/>
    <sheet name="ТМБ-11" sheetId="132" r:id="rId11"/>
    <sheet name="ТМБ-12" sheetId="94" r:id="rId12"/>
    <sheet name="ТМБ-13" sheetId="124" r:id="rId13"/>
  </sheets>
  <definedNames>
    <definedName name="_xlnm.Print_Area" localSheetId="0">'ТМБ-1'!$A$1:$AA$68</definedName>
    <definedName name="_xlnm.Print_Area" localSheetId="9">'ТМБ-10'!$A$1:$AW$59</definedName>
    <definedName name="_xlnm.Print_Area" localSheetId="10">'ТМБ-11'!$A$1:$P$141</definedName>
    <definedName name="_xlnm.Print_Area" localSheetId="11">'ТМБ-12'!$A$1:$AC$67</definedName>
    <definedName name="_xlnm.Print_Area" localSheetId="12">'ТМБ-13'!$A$1:$AD$70</definedName>
    <definedName name="_xlnm.Print_Area" localSheetId="1">'ТМБ-2'!$A$1:$AC$69</definedName>
    <definedName name="_xlnm.Print_Area" localSheetId="2">'ТМБ-3'!$A$1:$AC$64</definedName>
    <definedName name="_xlnm.Print_Area" localSheetId="3">'ТМБ-4'!$A$1:$AR$67</definedName>
    <definedName name="_xlnm.Print_Area" localSheetId="4">'ТМБ-5'!$A$1:$N$61</definedName>
    <definedName name="_xlnm.Print_Area" localSheetId="5">'ТМБ-6'!$A$1:$AB$142</definedName>
    <definedName name="_xlnm.Print_Area" localSheetId="6">'ТМБ-7'!$A$1:$BE$58</definedName>
    <definedName name="_xlnm.Print_Area" localSheetId="7">'ТМБ-8'!$A$1:$AH$58</definedName>
    <definedName name="_xlnm.Print_Area" localSheetId="8">'ТМБ-9'!$A$1:$AU$64</definedName>
    <definedName name="_xlnm.Print_Titles" localSheetId="0">'ТМБ-1'!$10:$14</definedName>
    <definedName name="_xlnm.Print_Titles" localSheetId="12">'ТМБ-13'!$15:$18</definedName>
    <definedName name="_xlnm.Print_Titles" localSheetId="1">'ТМБ-2'!$11:$17</definedName>
    <definedName name="_xlnm.Print_Titles" localSheetId="2">'ТМБ-3'!$12:$16</definedName>
    <definedName name="_xlnm.Print_Titles" localSheetId="4">'ТМБ-5'!$12:$15</definedName>
    <definedName name="_xlnm.Print_Titles" localSheetId="5">'ТМБ-6'!$11:$15</definedName>
    <definedName name="_xlnm.Print_Titles" localSheetId="7">'ТМБ-8'!$8:$12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26" l="1"/>
  <c r="T16" i="126"/>
  <c r="T51" i="126" l="1"/>
  <c r="U15" i="126"/>
  <c r="V15" i="126"/>
  <c r="W15" i="126"/>
  <c r="W53" i="126" s="1"/>
  <c r="T15" i="126"/>
  <c r="T53" i="126" s="1"/>
  <c r="L53" i="126"/>
  <c r="M53" i="126"/>
  <c r="N53" i="126"/>
  <c r="O53" i="126"/>
  <c r="P53" i="126"/>
  <c r="Q53" i="126"/>
  <c r="R53" i="126"/>
  <c r="S53" i="126"/>
  <c r="U53" i="126"/>
  <c r="V53" i="126"/>
  <c r="X53" i="126"/>
  <c r="Y53" i="126"/>
  <c r="Z53" i="126"/>
  <c r="AA53" i="126"/>
  <c r="D53" i="126"/>
  <c r="E53" i="126"/>
  <c r="F53" i="126"/>
  <c r="G53" i="126"/>
  <c r="H53" i="126"/>
  <c r="I53" i="126"/>
  <c r="J53" i="126"/>
  <c r="K53" i="126"/>
  <c r="C53" i="126"/>
  <c r="O41" i="126"/>
  <c r="P41" i="126"/>
  <c r="Q41" i="126"/>
  <c r="R41" i="126"/>
  <c r="S41" i="126"/>
  <c r="T41" i="126"/>
  <c r="U41" i="126"/>
  <c r="V41" i="126"/>
  <c r="W41" i="126"/>
  <c r="X41" i="126"/>
  <c r="Y41" i="126"/>
  <c r="Z41" i="126"/>
  <c r="AA41" i="126"/>
  <c r="O37" i="126"/>
  <c r="P37" i="126"/>
  <c r="Q37" i="126"/>
  <c r="R37" i="126"/>
  <c r="S37" i="126"/>
  <c r="S15" i="126" s="1"/>
  <c r="T37" i="126"/>
  <c r="U37" i="126"/>
  <c r="V37" i="126"/>
  <c r="W37" i="126"/>
  <c r="X37" i="126"/>
  <c r="Y37" i="126"/>
  <c r="Y15" i="126" s="1"/>
  <c r="Z37" i="126"/>
  <c r="AA37" i="126"/>
  <c r="N37" i="126"/>
  <c r="O15" i="126"/>
  <c r="P15" i="126"/>
  <c r="Q15" i="126"/>
  <c r="N15" i="126"/>
  <c r="O22" i="126"/>
  <c r="P22" i="126"/>
  <c r="Q22" i="126"/>
  <c r="R22" i="126"/>
  <c r="S22" i="126"/>
  <c r="U22" i="126"/>
  <c r="V22" i="126"/>
  <c r="W22" i="126"/>
  <c r="X22" i="126"/>
  <c r="Y22" i="126"/>
  <c r="Z22" i="126"/>
  <c r="AA22" i="126"/>
  <c r="N22" i="126"/>
  <c r="O29" i="126"/>
  <c r="P29" i="126"/>
  <c r="Q29" i="126"/>
  <c r="R29" i="126"/>
  <c r="S29" i="126"/>
  <c r="T29" i="126"/>
  <c r="U29" i="126"/>
  <c r="V29" i="126"/>
  <c r="W29" i="126"/>
  <c r="X29" i="126"/>
  <c r="Y29" i="126"/>
  <c r="Z29" i="126"/>
  <c r="AA29" i="126"/>
  <c r="N29" i="126"/>
  <c r="L71" i="129"/>
  <c r="M71" i="129"/>
  <c r="N71" i="129"/>
  <c r="O71" i="129"/>
  <c r="P71" i="129"/>
  <c r="Q71" i="129"/>
  <c r="Z54" i="124"/>
  <c r="AA54" i="124"/>
  <c r="AB54" i="124"/>
  <c r="Z55" i="124"/>
  <c r="AA55" i="124"/>
  <c r="AB55" i="124"/>
  <c r="Z56" i="124"/>
  <c r="AA56" i="124"/>
  <c r="AB56" i="124"/>
  <c r="Z57" i="124"/>
  <c r="Z78" i="124" s="1"/>
  <c r="AA57" i="124"/>
  <c r="DD57" i="124" s="1"/>
  <c r="AB57" i="124"/>
  <c r="DE57" i="124" s="1"/>
  <c r="AA53" i="124"/>
  <c r="AB53" i="124"/>
  <c r="Z53" i="124"/>
  <c r="Z51" i="124"/>
  <c r="AA51" i="124"/>
  <c r="AB51" i="124"/>
  <c r="Z52" i="124"/>
  <c r="AA52" i="124"/>
  <c r="AB52" i="124"/>
  <c r="AA50" i="124"/>
  <c r="AB50" i="124"/>
  <c r="Z50" i="124"/>
  <c r="Z74" i="124"/>
  <c r="AA74" i="124"/>
  <c r="DE37" i="124"/>
  <c r="DC38" i="124"/>
  <c r="DD38" i="124"/>
  <c r="DE38" i="124"/>
  <c r="AB73" i="124"/>
  <c r="Z73" i="124"/>
  <c r="AA73" i="124"/>
  <c r="DE31" i="124"/>
  <c r="DC32" i="124"/>
  <c r="DD32" i="124"/>
  <c r="DE32" i="124"/>
  <c r="Z21" i="124"/>
  <c r="AA21" i="124"/>
  <c r="AB21" i="124"/>
  <c r="Z22" i="124"/>
  <c r="AA22" i="124"/>
  <c r="DD22" i="124" s="1"/>
  <c r="AB22" i="124"/>
  <c r="DE22" i="124" s="1"/>
  <c r="Z23" i="124"/>
  <c r="DC23" i="124" s="1"/>
  <c r="AA23" i="124"/>
  <c r="DD23" i="124" s="1"/>
  <c r="AB23" i="124"/>
  <c r="DE23" i="124" s="1"/>
  <c r="Z24" i="124"/>
  <c r="DC24" i="124" s="1"/>
  <c r="AA24" i="124"/>
  <c r="DD24" i="124" s="1"/>
  <c r="AB24" i="124"/>
  <c r="DE24" i="124" s="1"/>
  <c r="Z25" i="124"/>
  <c r="AA25" i="124"/>
  <c r="AB25" i="124"/>
  <c r="DE25" i="124" s="1"/>
  <c r="Z26" i="124"/>
  <c r="AA26" i="124"/>
  <c r="AB26" i="124"/>
  <c r="Z27" i="124"/>
  <c r="AA27" i="124"/>
  <c r="DD27" i="124" s="1"/>
  <c r="AB27" i="124"/>
  <c r="DE27" i="124" s="1"/>
  <c r="AA20" i="124"/>
  <c r="AB20" i="124"/>
  <c r="Z20" i="124"/>
  <c r="DD21" i="124"/>
  <c r="DD25" i="124"/>
  <c r="DC26" i="124"/>
  <c r="DD26" i="124"/>
  <c r="DE26" i="124"/>
  <c r="DC27" i="124"/>
  <c r="DC22" i="124"/>
  <c r="DE21" i="124"/>
  <c r="F108" i="132"/>
  <c r="S108" i="132" s="1"/>
  <c r="G108" i="132"/>
  <c r="H108" i="132"/>
  <c r="I108" i="132"/>
  <c r="J108" i="132"/>
  <c r="K108" i="132"/>
  <c r="L108" i="132"/>
  <c r="M108" i="132"/>
  <c r="T108" i="132" s="1"/>
  <c r="N108" i="132"/>
  <c r="O108" i="132"/>
  <c r="P108" i="132"/>
  <c r="E108" i="132"/>
  <c r="F103" i="132"/>
  <c r="G103" i="132"/>
  <c r="H103" i="132"/>
  <c r="I103" i="132"/>
  <c r="J103" i="132"/>
  <c r="K103" i="132"/>
  <c r="L103" i="132"/>
  <c r="M103" i="132"/>
  <c r="N103" i="132"/>
  <c r="O103" i="132"/>
  <c r="P103" i="132"/>
  <c r="E103" i="132"/>
  <c r="F93" i="132"/>
  <c r="G93" i="132"/>
  <c r="H93" i="132"/>
  <c r="I93" i="132"/>
  <c r="J93" i="132"/>
  <c r="K93" i="132"/>
  <c r="R93" i="132" s="1"/>
  <c r="L93" i="132"/>
  <c r="S93" i="132" s="1"/>
  <c r="M93" i="132"/>
  <c r="T93" i="132" s="1"/>
  <c r="N93" i="132"/>
  <c r="O93" i="132"/>
  <c r="P93" i="132"/>
  <c r="E93" i="132"/>
  <c r="F49" i="132"/>
  <c r="G49" i="132"/>
  <c r="H49" i="132"/>
  <c r="I49" i="132"/>
  <c r="J49" i="132"/>
  <c r="K49" i="132"/>
  <c r="L49" i="132"/>
  <c r="M49" i="132"/>
  <c r="N49" i="132"/>
  <c r="R49" i="132" s="1"/>
  <c r="O49" i="132"/>
  <c r="S49" i="132" s="1"/>
  <c r="P49" i="132"/>
  <c r="T49" i="132" s="1"/>
  <c r="E49" i="132"/>
  <c r="F42" i="132"/>
  <c r="G42" i="132"/>
  <c r="H42" i="132"/>
  <c r="I42" i="132"/>
  <c r="J42" i="132"/>
  <c r="K42" i="132"/>
  <c r="R42" i="132" s="1"/>
  <c r="L42" i="132"/>
  <c r="S42" i="132" s="1"/>
  <c r="M42" i="132"/>
  <c r="T42" i="132" s="1"/>
  <c r="N42" i="132"/>
  <c r="O42" i="132"/>
  <c r="P42" i="132"/>
  <c r="E42" i="132"/>
  <c r="F37" i="132"/>
  <c r="G37" i="132"/>
  <c r="H37" i="132"/>
  <c r="I37" i="132"/>
  <c r="J37" i="132"/>
  <c r="K37" i="132"/>
  <c r="L37" i="132"/>
  <c r="M37" i="132"/>
  <c r="N37" i="132"/>
  <c r="O37" i="132"/>
  <c r="P37" i="132"/>
  <c r="E37" i="132"/>
  <c r="F35" i="132"/>
  <c r="G35" i="132"/>
  <c r="H35" i="132"/>
  <c r="I35" i="132"/>
  <c r="J35" i="132"/>
  <c r="T35" i="132" s="1"/>
  <c r="K35" i="132"/>
  <c r="R35" i="132" s="1"/>
  <c r="L35" i="132"/>
  <c r="S35" i="132" s="1"/>
  <c r="M35" i="132"/>
  <c r="N35" i="132"/>
  <c r="O35" i="132"/>
  <c r="P35" i="132"/>
  <c r="E35" i="132"/>
  <c r="F17" i="132"/>
  <c r="G17" i="132"/>
  <c r="H17" i="132"/>
  <c r="I17" i="132"/>
  <c r="J17" i="132"/>
  <c r="K17" i="132"/>
  <c r="R17" i="132" s="1"/>
  <c r="L17" i="132"/>
  <c r="S17" i="132" s="1"/>
  <c r="M17" i="132"/>
  <c r="T17" i="132" s="1"/>
  <c r="N17" i="132"/>
  <c r="O17" i="132"/>
  <c r="P17" i="132"/>
  <c r="E17" i="132"/>
  <c r="F14" i="132"/>
  <c r="G14" i="132"/>
  <c r="H14" i="132"/>
  <c r="I14" i="132"/>
  <c r="J14" i="132"/>
  <c r="K14" i="132"/>
  <c r="L14" i="132"/>
  <c r="M14" i="132"/>
  <c r="N14" i="132"/>
  <c r="O14" i="132"/>
  <c r="P14" i="132"/>
  <c r="E14" i="132"/>
  <c r="R116" i="132"/>
  <c r="S116" i="132"/>
  <c r="T116" i="132"/>
  <c r="R117" i="132"/>
  <c r="S117" i="132"/>
  <c r="T117" i="132"/>
  <c r="R118" i="132"/>
  <c r="S118" i="132"/>
  <c r="T118" i="132"/>
  <c r="R119" i="132"/>
  <c r="S119" i="132"/>
  <c r="T119" i="132"/>
  <c r="R120" i="132"/>
  <c r="S120" i="132"/>
  <c r="T120" i="132"/>
  <c r="R121" i="132"/>
  <c r="S121" i="132"/>
  <c r="T121" i="132"/>
  <c r="R122" i="132"/>
  <c r="S122" i="132"/>
  <c r="T122" i="132"/>
  <c r="R108" i="132"/>
  <c r="BC15" i="77"/>
  <c r="AZ15" i="77"/>
  <c r="AW15" i="77"/>
  <c r="AW16" i="77"/>
  <c r="AW17" i="77"/>
  <c r="AW18" i="77"/>
  <c r="AW19" i="77"/>
  <c r="AW20" i="77"/>
  <c r="AW21" i="77"/>
  <c r="AW22" i="77"/>
  <c r="AW23" i="77"/>
  <c r="AW24" i="77"/>
  <c r="AW25" i="77"/>
  <c r="AW26" i="77"/>
  <c r="AW27" i="77"/>
  <c r="AW28" i="77"/>
  <c r="AW29" i="77"/>
  <c r="AW30" i="77"/>
  <c r="AW31" i="77"/>
  <c r="AW32" i="77"/>
  <c r="AW33" i="77"/>
  <c r="AW34" i="77"/>
  <c r="AW35" i="77"/>
  <c r="AW36" i="77"/>
  <c r="AW37" i="77"/>
  <c r="AW38" i="77"/>
  <c r="AW39" i="77"/>
  <c r="AW40" i="77"/>
  <c r="AW41" i="77"/>
  <c r="AW42" i="77"/>
  <c r="AW43" i="77"/>
  <c r="AW44" i="77"/>
  <c r="AW45" i="77"/>
  <c r="AW46" i="77"/>
  <c r="AW47" i="77"/>
  <c r="AW48" i="77"/>
  <c r="AW49" i="77"/>
  <c r="AW50" i="77"/>
  <c r="AW51" i="77"/>
  <c r="AW52" i="77"/>
  <c r="X61" i="128"/>
  <c r="Y61" i="128"/>
  <c r="W61" i="128"/>
  <c r="J61" i="128"/>
  <c r="K61" i="128"/>
  <c r="I61" i="128"/>
  <c r="C63" i="118"/>
  <c r="F17" i="80"/>
  <c r="F16" i="80" s="1"/>
  <c r="G17" i="80"/>
  <c r="H17" i="80"/>
  <c r="H16" i="80" s="1"/>
  <c r="I17" i="80"/>
  <c r="J17" i="80"/>
  <c r="K17" i="80"/>
  <c r="K16" i="80" s="1"/>
  <c r="L17" i="80"/>
  <c r="L16" i="80" s="1"/>
  <c r="M17" i="80"/>
  <c r="M16" i="80" s="1"/>
  <c r="N17" i="80"/>
  <c r="N16" i="80" s="1"/>
  <c r="O17" i="80"/>
  <c r="AD17" i="80" s="1"/>
  <c r="P17" i="80"/>
  <c r="P16" i="80" s="1"/>
  <c r="Q17" i="80"/>
  <c r="Q16" i="80" s="1"/>
  <c r="R17" i="80"/>
  <c r="R16" i="80" s="1"/>
  <c r="S17" i="80"/>
  <c r="S16" i="80" s="1"/>
  <c r="T17" i="80"/>
  <c r="T16" i="80" s="1"/>
  <c r="U17" i="80"/>
  <c r="U16" i="80" s="1"/>
  <c r="V17" i="80"/>
  <c r="V16" i="80" s="1"/>
  <c r="W17" i="80"/>
  <c r="W16" i="80" s="1"/>
  <c r="X17" i="80"/>
  <c r="X16" i="80" s="1"/>
  <c r="Y17" i="80"/>
  <c r="Y16" i="80" s="1"/>
  <c r="Z17" i="80"/>
  <c r="Z16" i="80" s="1"/>
  <c r="AA17" i="80"/>
  <c r="AA16" i="80" s="1"/>
  <c r="AB17" i="80"/>
  <c r="AB16" i="80" s="1"/>
  <c r="E17" i="80"/>
  <c r="E16" i="80" s="1"/>
  <c r="F20" i="80"/>
  <c r="G20" i="80"/>
  <c r="H20" i="80"/>
  <c r="I20" i="80"/>
  <c r="J20" i="80"/>
  <c r="K20" i="80"/>
  <c r="L20" i="80"/>
  <c r="M20" i="80"/>
  <c r="N20" i="80"/>
  <c r="O20" i="80"/>
  <c r="AD20" i="80" s="1"/>
  <c r="P20" i="80"/>
  <c r="Q20" i="80"/>
  <c r="R20" i="80"/>
  <c r="S20" i="80"/>
  <c r="T20" i="80"/>
  <c r="U20" i="80"/>
  <c r="V20" i="80"/>
  <c r="W20" i="80"/>
  <c r="X20" i="80"/>
  <c r="Y20" i="80"/>
  <c r="Z20" i="80"/>
  <c r="AA20" i="80"/>
  <c r="AB20" i="80"/>
  <c r="E20" i="80"/>
  <c r="F42" i="80"/>
  <c r="G42" i="80"/>
  <c r="H42" i="80"/>
  <c r="I42" i="80"/>
  <c r="I16" i="80" s="1"/>
  <c r="J42" i="80"/>
  <c r="AF42" i="80" s="1"/>
  <c r="K42" i="80"/>
  <c r="L42" i="80"/>
  <c r="M42" i="80"/>
  <c r="N42" i="80"/>
  <c r="O42" i="80"/>
  <c r="AD42" i="80" s="1"/>
  <c r="P42" i="80"/>
  <c r="AE42" i="80" s="1"/>
  <c r="Q42" i="80"/>
  <c r="R42" i="80"/>
  <c r="S42" i="80"/>
  <c r="T42" i="80"/>
  <c r="U42" i="80"/>
  <c r="V42" i="80"/>
  <c r="W42" i="80"/>
  <c r="X42" i="80"/>
  <c r="Y42" i="80"/>
  <c r="Z42" i="80"/>
  <c r="AA42" i="80"/>
  <c r="AB42" i="80"/>
  <c r="E42" i="80"/>
  <c r="F44" i="80"/>
  <c r="G44" i="80"/>
  <c r="H44" i="80"/>
  <c r="I44" i="80"/>
  <c r="J44" i="80"/>
  <c r="K44" i="80"/>
  <c r="L44" i="80"/>
  <c r="M44" i="80"/>
  <c r="N44" i="80"/>
  <c r="O44" i="80"/>
  <c r="P44" i="80"/>
  <c r="Q44" i="80"/>
  <c r="R44" i="80"/>
  <c r="S44" i="80"/>
  <c r="T44" i="80"/>
  <c r="U44" i="80"/>
  <c r="V44" i="80"/>
  <c r="W44" i="80"/>
  <c r="X44" i="80"/>
  <c r="Y44" i="80"/>
  <c r="Z44" i="80"/>
  <c r="AA44" i="80"/>
  <c r="AB44" i="80"/>
  <c r="E44" i="80"/>
  <c r="F49" i="80"/>
  <c r="G49" i="80"/>
  <c r="H49" i="80"/>
  <c r="I49" i="80"/>
  <c r="J49" i="80"/>
  <c r="K49" i="80"/>
  <c r="L49" i="80"/>
  <c r="M49" i="80"/>
  <c r="AF49" i="80" s="1"/>
  <c r="N49" i="80"/>
  <c r="O49" i="80"/>
  <c r="AD49" i="80" s="1"/>
  <c r="P49" i="80"/>
  <c r="Q49" i="80"/>
  <c r="R49" i="80"/>
  <c r="S49" i="80"/>
  <c r="T49" i="80"/>
  <c r="U49" i="80"/>
  <c r="V49" i="80"/>
  <c r="W49" i="80"/>
  <c r="X49" i="80"/>
  <c r="Y49" i="80"/>
  <c r="Z49" i="80"/>
  <c r="AA49" i="80"/>
  <c r="AB49" i="80"/>
  <c r="E49" i="80"/>
  <c r="F56" i="80"/>
  <c r="G56" i="80"/>
  <c r="H56" i="80"/>
  <c r="I56" i="80"/>
  <c r="J56" i="80"/>
  <c r="J16" i="80" s="1"/>
  <c r="K56" i="80"/>
  <c r="L56" i="80"/>
  <c r="M56" i="80"/>
  <c r="AF56" i="80" s="1"/>
  <c r="N56" i="80"/>
  <c r="AG56" i="80" s="1"/>
  <c r="O56" i="80"/>
  <c r="P56" i="80"/>
  <c r="Q56" i="80"/>
  <c r="R56" i="80"/>
  <c r="S56" i="80"/>
  <c r="T56" i="80"/>
  <c r="U56" i="80"/>
  <c r="V56" i="80"/>
  <c r="W56" i="80"/>
  <c r="X56" i="80"/>
  <c r="Y56" i="80"/>
  <c r="Z56" i="80"/>
  <c r="AA56" i="80"/>
  <c r="AH56" i="80" s="1"/>
  <c r="AB56" i="80"/>
  <c r="E56" i="80"/>
  <c r="F101" i="80"/>
  <c r="G101" i="80"/>
  <c r="H101" i="80"/>
  <c r="I101" i="80"/>
  <c r="J101" i="80"/>
  <c r="AF101" i="80" s="1"/>
  <c r="K101" i="80"/>
  <c r="L101" i="80"/>
  <c r="M101" i="80"/>
  <c r="N101" i="80"/>
  <c r="O101" i="80"/>
  <c r="AD101" i="80" s="1"/>
  <c r="P101" i="80"/>
  <c r="AE101" i="80" s="1"/>
  <c r="Q101" i="80"/>
  <c r="R101" i="80"/>
  <c r="S101" i="80"/>
  <c r="T101" i="80"/>
  <c r="U101" i="80"/>
  <c r="V101" i="80"/>
  <c r="W101" i="80"/>
  <c r="X101" i="80"/>
  <c r="Y101" i="80"/>
  <c r="Z101" i="80"/>
  <c r="AA101" i="80"/>
  <c r="AB101" i="80"/>
  <c r="E101" i="80"/>
  <c r="F111" i="80"/>
  <c r="G111" i="80"/>
  <c r="H111" i="80"/>
  <c r="I111" i="80"/>
  <c r="J111" i="80"/>
  <c r="K111" i="80"/>
  <c r="L111" i="80"/>
  <c r="M111" i="80"/>
  <c r="N111" i="80"/>
  <c r="O111" i="80"/>
  <c r="AD111" i="80" s="1"/>
  <c r="P111" i="80"/>
  <c r="Q111" i="80"/>
  <c r="R111" i="80"/>
  <c r="S111" i="80"/>
  <c r="T111" i="80"/>
  <c r="U111" i="80"/>
  <c r="V111" i="80"/>
  <c r="W111" i="80"/>
  <c r="X111" i="80"/>
  <c r="Y111" i="80"/>
  <c r="Z111" i="80"/>
  <c r="AA111" i="80"/>
  <c r="AB111" i="80"/>
  <c r="E111" i="80"/>
  <c r="F116" i="80"/>
  <c r="G116" i="80"/>
  <c r="H116" i="80"/>
  <c r="I116" i="80"/>
  <c r="J116" i="80"/>
  <c r="K116" i="80"/>
  <c r="L116" i="80"/>
  <c r="M116" i="80"/>
  <c r="N116" i="80"/>
  <c r="O116" i="80"/>
  <c r="AD116" i="80" s="1"/>
  <c r="P116" i="80"/>
  <c r="Q116" i="80"/>
  <c r="R116" i="80"/>
  <c r="S116" i="80"/>
  <c r="T116" i="80"/>
  <c r="U116" i="80"/>
  <c r="V116" i="80"/>
  <c r="W116" i="80"/>
  <c r="X116" i="80"/>
  <c r="Y116" i="80"/>
  <c r="Z116" i="80"/>
  <c r="AA116" i="80"/>
  <c r="AB116" i="80"/>
  <c r="E116" i="80"/>
  <c r="AD18" i="80"/>
  <c r="AE18" i="80"/>
  <c r="AF18" i="80"/>
  <c r="AD19" i="80"/>
  <c r="AE19" i="80"/>
  <c r="AF19" i="80"/>
  <c r="AD21" i="80"/>
  <c r="AE21" i="80"/>
  <c r="AF21" i="80"/>
  <c r="AD22" i="80"/>
  <c r="AE22" i="80"/>
  <c r="AF22" i="80"/>
  <c r="AD23" i="80"/>
  <c r="AE23" i="80"/>
  <c r="AF23" i="80"/>
  <c r="AD24" i="80"/>
  <c r="AE24" i="80"/>
  <c r="AF24" i="80"/>
  <c r="AD25" i="80"/>
  <c r="AE25" i="80"/>
  <c r="AF25" i="80"/>
  <c r="AD26" i="80"/>
  <c r="AE26" i="80"/>
  <c r="AF26" i="80"/>
  <c r="AD27" i="80"/>
  <c r="AE27" i="80"/>
  <c r="AF27" i="80"/>
  <c r="AD28" i="80"/>
  <c r="AE28" i="80"/>
  <c r="AF28" i="80"/>
  <c r="AD29" i="80"/>
  <c r="AE29" i="80"/>
  <c r="AF29" i="80"/>
  <c r="AD30" i="80"/>
  <c r="AE30" i="80"/>
  <c r="AF30" i="80"/>
  <c r="AD31" i="80"/>
  <c r="AE31" i="80"/>
  <c r="AF31" i="80"/>
  <c r="AD32" i="80"/>
  <c r="AE32" i="80"/>
  <c r="AF32" i="80"/>
  <c r="AD33" i="80"/>
  <c r="AE33" i="80"/>
  <c r="AF33" i="80"/>
  <c r="AD34" i="80"/>
  <c r="AE34" i="80"/>
  <c r="AF34" i="80"/>
  <c r="AD35" i="80"/>
  <c r="AE35" i="80"/>
  <c r="AF35" i="80"/>
  <c r="AD36" i="80"/>
  <c r="AE36" i="80"/>
  <c r="AF36" i="80"/>
  <c r="AH37" i="80"/>
  <c r="AG37" i="80"/>
  <c r="AE37" i="80"/>
  <c r="AF37" i="80"/>
  <c r="AD37" i="80"/>
  <c r="AE38" i="80"/>
  <c r="AF38" i="80"/>
  <c r="AE39" i="80"/>
  <c r="AF39" i="80"/>
  <c r="AG39" i="80"/>
  <c r="AH39" i="80"/>
  <c r="AD39" i="80"/>
  <c r="AD40" i="80"/>
  <c r="AE40" i="80"/>
  <c r="AF40" i="80"/>
  <c r="AD41" i="80"/>
  <c r="AE41" i="80"/>
  <c r="AF41" i="80"/>
  <c r="AD43" i="80"/>
  <c r="AE43" i="80"/>
  <c r="AF43" i="80"/>
  <c r="AE45" i="80"/>
  <c r="AF45" i="80"/>
  <c r="AD46" i="80"/>
  <c r="AE46" i="80"/>
  <c r="AF46" i="80"/>
  <c r="AD47" i="80"/>
  <c r="AE47" i="80"/>
  <c r="AF47" i="80"/>
  <c r="AD48" i="80"/>
  <c r="AE48" i="80"/>
  <c r="AF48" i="80"/>
  <c r="AD50" i="80"/>
  <c r="AE50" i="80"/>
  <c r="AF50" i="80"/>
  <c r="AE51" i="80"/>
  <c r="AF51" i="80"/>
  <c r="AG51" i="80"/>
  <c r="AH51" i="80"/>
  <c r="AD51" i="80"/>
  <c r="AD52" i="80"/>
  <c r="AE52" i="80"/>
  <c r="AF52" i="80"/>
  <c r="AD53" i="80"/>
  <c r="AE53" i="80"/>
  <c r="AF53" i="80"/>
  <c r="AD54" i="80"/>
  <c r="AE54" i="80"/>
  <c r="AF54" i="80"/>
  <c r="AD55" i="80"/>
  <c r="AE55" i="80"/>
  <c r="AF55" i="80"/>
  <c r="AD57" i="80"/>
  <c r="AE57" i="80"/>
  <c r="AF57" i="80"/>
  <c r="AD58" i="80"/>
  <c r="AE58" i="80"/>
  <c r="AF58" i="80"/>
  <c r="AD59" i="80"/>
  <c r="AE59" i="80"/>
  <c r="AF59" i="80"/>
  <c r="AD60" i="80"/>
  <c r="AE60" i="80"/>
  <c r="AF60" i="80"/>
  <c r="AD61" i="80"/>
  <c r="AE61" i="80"/>
  <c r="AF61" i="80"/>
  <c r="AD62" i="80"/>
  <c r="AE62" i="80"/>
  <c r="AF62" i="80"/>
  <c r="AD63" i="80"/>
  <c r="AE63" i="80"/>
  <c r="AF63" i="80"/>
  <c r="AD64" i="80"/>
  <c r="AE64" i="80"/>
  <c r="AF64" i="80"/>
  <c r="AD65" i="80"/>
  <c r="AE65" i="80"/>
  <c r="AF65" i="80"/>
  <c r="AD66" i="80"/>
  <c r="AE66" i="80"/>
  <c r="AF66" i="80"/>
  <c r="AD67" i="80"/>
  <c r="AE67" i="80"/>
  <c r="AF67" i="80"/>
  <c r="AD68" i="80"/>
  <c r="AE68" i="80"/>
  <c r="AF68" i="80"/>
  <c r="AD69" i="80"/>
  <c r="AE69" i="80"/>
  <c r="AF69" i="80"/>
  <c r="AD70" i="80"/>
  <c r="AE70" i="80"/>
  <c r="AF70" i="80"/>
  <c r="AD71" i="80"/>
  <c r="AE71" i="80"/>
  <c r="AF71" i="80"/>
  <c r="AD72" i="80"/>
  <c r="AE72" i="80"/>
  <c r="AF72" i="80"/>
  <c r="AD73" i="80"/>
  <c r="AE73" i="80"/>
  <c r="AF73" i="80"/>
  <c r="AD74" i="80"/>
  <c r="AE74" i="80"/>
  <c r="AF74" i="80"/>
  <c r="AD75" i="80"/>
  <c r="AE75" i="80"/>
  <c r="AF75" i="80"/>
  <c r="AD76" i="80"/>
  <c r="AE76" i="80"/>
  <c r="AF76" i="80"/>
  <c r="AD77" i="80"/>
  <c r="AE77" i="80"/>
  <c r="AF77" i="80"/>
  <c r="AD78" i="80"/>
  <c r="AE78" i="80"/>
  <c r="AF78" i="80"/>
  <c r="AD79" i="80"/>
  <c r="AE79" i="80"/>
  <c r="AF79" i="80"/>
  <c r="AD80" i="80"/>
  <c r="AE80" i="80"/>
  <c r="AF80" i="80"/>
  <c r="AD81" i="80"/>
  <c r="AE81" i="80"/>
  <c r="AF81" i="80"/>
  <c r="AD82" i="80"/>
  <c r="AE82" i="80"/>
  <c r="AF82" i="80"/>
  <c r="AD83" i="80"/>
  <c r="AE83" i="80"/>
  <c r="AF83" i="80"/>
  <c r="AD84" i="80"/>
  <c r="AE84" i="80"/>
  <c r="AF84" i="80"/>
  <c r="AD85" i="80"/>
  <c r="AE85" i="80"/>
  <c r="AF85" i="80"/>
  <c r="AD86" i="80"/>
  <c r="AE86" i="80"/>
  <c r="AF86" i="80"/>
  <c r="AD87" i="80"/>
  <c r="AE87" i="80"/>
  <c r="AF87" i="80"/>
  <c r="AD88" i="80"/>
  <c r="AE88" i="80"/>
  <c r="AF88" i="80"/>
  <c r="AD89" i="80"/>
  <c r="AE89" i="80"/>
  <c r="AF89" i="80"/>
  <c r="AD90" i="80"/>
  <c r="AE90" i="80"/>
  <c r="AF90" i="80"/>
  <c r="AD91" i="80"/>
  <c r="AE91" i="80"/>
  <c r="AF91" i="80"/>
  <c r="AD92" i="80"/>
  <c r="AE92" i="80"/>
  <c r="AF92" i="80"/>
  <c r="AD93" i="80"/>
  <c r="AE93" i="80"/>
  <c r="AF93" i="80"/>
  <c r="AD94" i="80"/>
  <c r="AE94" i="80"/>
  <c r="AF94" i="80"/>
  <c r="AD95" i="80"/>
  <c r="AE95" i="80"/>
  <c r="AF95" i="80"/>
  <c r="AD96" i="80"/>
  <c r="AE96" i="80"/>
  <c r="AF96" i="80"/>
  <c r="AD97" i="80"/>
  <c r="AE97" i="80"/>
  <c r="AF97" i="80"/>
  <c r="AD98" i="80"/>
  <c r="AE98" i="80"/>
  <c r="AF98" i="80"/>
  <c r="AE99" i="80"/>
  <c r="AF99" i="80"/>
  <c r="AG99" i="80"/>
  <c r="AD99" i="80"/>
  <c r="AE100" i="80"/>
  <c r="AF100" i="80"/>
  <c r="AD102" i="80"/>
  <c r="AE102" i="80"/>
  <c r="AF102" i="80"/>
  <c r="AD103" i="80"/>
  <c r="AE103" i="80"/>
  <c r="AF103" i="80"/>
  <c r="AD104" i="80"/>
  <c r="AE104" i="80"/>
  <c r="AF104" i="80"/>
  <c r="AD105" i="80"/>
  <c r="AE105" i="80"/>
  <c r="AF105" i="80"/>
  <c r="AD106" i="80"/>
  <c r="AE106" i="80"/>
  <c r="AF106" i="80"/>
  <c r="AD107" i="80"/>
  <c r="AE107" i="80"/>
  <c r="AF107" i="80"/>
  <c r="AD108" i="80"/>
  <c r="AF108" i="80"/>
  <c r="AD109" i="80"/>
  <c r="AE109" i="80"/>
  <c r="AF109" i="80"/>
  <c r="AD110" i="80"/>
  <c r="AE110" i="80"/>
  <c r="AF110" i="80"/>
  <c r="AF112" i="80"/>
  <c r="AG112" i="80"/>
  <c r="AE112" i="80"/>
  <c r="AH112" i="80"/>
  <c r="AD112" i="80"/>
  <c r="AE113" i="80"/>
  <c r="AF113" i="80"/>
  <c r="AD114" i="80"/>
  <c r="AE114" i="80"/>
  <c r="AF114" i="80"/>
  <c r="AD115" i="80"/>
  <c r="AE115" i="80"/>
  <c r="AF115" i="80"/>
  <c r="AD117" i="80"/>
  <c r="AE117" i="80"/>
  <c r="AF117" i="80"/>
  <c r="AD118" i="80"/>
  <c r="AE118" i="80"/>
  <c r="AF118" i="80"/>
  <c r="AD119" i="80"/>
  <c r="AE119" i="80"/>
  <c r="AF119" i="80"/>
  <c r="AD120" i="80"/>
  <c r="AE120" i="80"/>
  <c r="AF120" i="80"/>
  <c r="AD121" i="80"/>
  <c r="AE121" i="80"/>
  <c r="AF121" i="80"/>
  <c r="AD122" i="80"/>
  <c r="AE122" i="80"/>
  <c r="AF122" i="80"/>
  <c r="AD123" i="80"/>
  <c r="AE123" i="80"/>
  <c r="AF123" i="80"/>
  <c r="AD124" i="80"/>
  <c r="AE124" i="80"/>
  <c r="AF124" i="80"/>
  <c r="AG18" i="80"/>
  <c r="AH18" i="80"/>
  <c r="AG19" i="80"/>
  <c r="AH19" i="80"/>
  <c r="AG21" i="80"/>
  <c r="AH21" i="80"/>
  <c r="AG22" i="80"/>
  <c r="AH22" i="80"/>
  <c r="AG23" i="80"/>
  <c r="AH23" i="80"/>
  <c r="AG24" i="80"/>
  <c r="AH24" i="80"/>
  <c r="AG25" i="80"/>
  <c r="AH25" i="80"/>
  <c r="AG26" i="80"/>
  <c r="AH26" i="80"/>
  <c r="AG27" i="80"/>
  <c r="AH27" i="80"/>
  <c r="AG28" i="80"/>
  <c r="AH28" i="80"/>
  <c r="AG29" i="80"/>
  <c r="AH29" i="80"/>
  <c r="AG30" i="80"/>
  <c r="AH30" i="80"/>
  <c r="AG31" i="80"/>
  <c r="AH31" i="80"/>
  <c r="AG32" i="80"/>
  <c r="AH32" i="80"/>
  <c r="AG33" i="80"/>
  <c r="AH33" i="80"/>
  <c r="AG34" i="80"/>
  <c r="AH34" i="80"/>
  <c r="AG35" i="80"/>
  <c r="AH35" i="80"/>
  <c r="AG36" i="80"/>
  <c r="AH36" i="80"/>
  <c r="AG38" i="80"/>
  <c r="AH38" i="80"/>
  <c r="AG40" i="80"/>
  <c r="AH40" i="80"/>
  <c r="AG41" i="80"/>
  <c r="AH41" i="80"/>
  <c r="AG42" i="80"/>
  <c r="AG43" i="80"/>
  <c r="AH43" i="80"/>
  <c r="AG45" i="80"/>
  <c r="AH45" i="80"/>
  <c r="AG46" i="80"/>
  <c r="AH46" i="80"/>
  <c r="AG47" i="80"/>
  <c r="AH47" i="80"/>
  <c r="AG48" i="80"/>
  <c r="AH48" i="80"/>
  <c r="AG50" i="80"/>
  <c r="AH50" i="80"/>
  <c r="AG52" i="80"/>
  <c r="AH52" i="80"/>
  <c r="AG53" i="80"/>
  <c r="AH53" i="80"/>
  <c r="AG54" i="80"/>
  <c r="AH54" i="80"/>
  <c r="AG55" i="80"/>
  <c r="AH55" i="80"/>
  <c r="AG57" i="80"/>
  <c r="AH57" i="80"/>
  <c r="AG58" i="80"/>
  <c r="AH58" i="80"/>
  <c r="AG59" i="80"/>
  <c r="AH59" i="80"/>
  <c r="AG60" i="80"/>
  <c r="AH60" i="80"/>
  <c r="AG61" i="80"/>
  <c r="AH61" i="80"/>
  <c r="AG62" i="80"/>
  <c r="AH62" i="80"/>
  <c r="AG63" i="80"/>
  <c r="AH63" i="80"/>
  <c r="AG64" i="80"/>
  <c r="AH64" i="80"/>
  <c r="AG65" i="80"/>
  <c r="AH65" i="80"/>
  <c r="AG66" i="80"/>
  <c r="AH66" i="80"/>
  <c r="AG67" i="80"/>
  <c r="AH67" i="80"/>
  <c r="AG68" i="80"/>
  <c r="AH68" i="80"/>
  <c r="AG69" i="80"/>
  <c r="AH69" i="80"/>
  <c r="AG70" i="80"/>
  <c r="AH70" i="80"/>
  <c r="AG71" i="80"/>
  <c r="AH71" i="80"/>
  <c r="AG72" i="80"/>
  <c r="AH72" i="80"/>
  <c r="AG73" i="80"/>
  <c r="AH73" i="80"/>
  <c r="AG74" i="80"/>
  <c r="AH74" i="80"/>
  <c r="AG75" i="80"/>
  <c r="AH75" i="80"/>
  <c r="AG76" i="80"/>
  <c r="AH76" i="80"/>
  <c r="AG77" i="80"/>
  <c r="AH77" i="80"/>
  <c r="AG78" i="80"/>
  <c r="AH78" i="80"/>
  <c r="AG79" i="80"/>
  <c r="AH79" i="80"/>
  <c r="AG80" i="80"/>
  <c r="AH80" i="80"/>
  <c r="AG81" i="80"/>
  <c r="AH81" i="80"/>
  <c r="AG82" i="80"/>
  <c r="AH82" i="80"/>
  <c r="AG83" i="80"/>
  <c r="AH83" i="80"/>
  <c r="AG84" i="80"/>
  <c r="AH84" i="80"/>
  <c r="AG85" i="80"/>
  <c r="AH85" i="80"/>
  <c r="AG86" i="80"/>
  <c r="AH86" i="80"/>
  <c r="AG87" i="80"/>
  <c r="AH87" i="80"/>
  <c r="AG88" i="80"/>
  <c r="AH88" i="80"/>
  <c r="AG89" i="80"/>
  <c r="AH89" i="80"/>
  <c r="AG90" i="80"/>
  <c r="AH90" i="80"/>
  <c r="AG91" i="80"/>
  <c r="AH91" i="80"/>
  <c r="AG92" i="80"/>
  <c r="AH92" i="80"/>
  <c r="AG93" i="80"/>
  <c r="AH93" i="80"/>
  <c r="AG94" i="80"/>
  <c r="AH94" i="80"/>
  <c r="AG95" i="80"/>
  <c r="AH95" i="80"/>
  <c r="AG96" i="80"/>
  <c r="AH96" i="80"/>
  <c r="AG97" i="80"/>
  <c r="AH97" i="80"/>
  <c r="AG98" i="80"/>
  <c r="AH98" i="80"/>
  <c r="AG100" i="80"/>
  <c r="AH100" i="80"/>
  <c r="AG102" i="80"/>
  <c r="AH102" i="80"/>
  <c r="AG103" i="80"/>
  <c r="AH103" i="80"/>
  <c r="AG104" i="80"/>
  <c r="AH104" i="80"/>
  <c r="AG105" i="80"/>
  <c r="AH105" i="80"/>
  <c r="AG106" i="80"/>
  <c r="AH106" i="80"/>
  <c r="AG107" i="80"/>
  <c r="AH107" i="80"/>
  <c r="AG108" i="80"/>
  <c r="AG109" i="80"/>
  <c r="AH109" i="80"/>
  <c r="AG110" i="80"/>
  <c r="AH110" i="80"/>
  <c r="AG113" i="80"/>
  <c r="AH113" i="80"/>
  <c r="AG114" i="80"/>
  <c r="AH114" i="80"/>
  <c r="AG115" i="80"/>
  <c r="AH115" i="80"/>
  <c r="AG117" i="80"/>
  <c r="AH117" i="80"/>
  <c r="AG118" i="80"/>
  <c r="AH118" i="80"/>
  <c r="AG119" i="80"/>
  <c r="AH119" i="80"/>
  <c r="AG120" i="80"/>
  <c r="AH120" i="80"/>
  <c r="AG121" i="80"/>
  <c r="AH121" i="80"/>
  <c r="AG122" i="80"/>
  <c r="AH122" i="80"/>
  <c r="AG123" i="80"/>
  <c r="AH123" i="80"/>
  <c r="AG124" i="80"/>
  <c r="AH124" i="80"/>
  <c r="AR44" i="74"/>
  <c r="AQ44" i="74"/>
  <c r="AP44" i="74"/>
  <c r="AO44" i="74"/>
  <c r="AN44" i="74"/>
  <c r="AM44" i="74"/>
  <c r="AL44" i="74"/>
  <c r="AK44" i="74"/>
  <c r="AJ44" i="74"/>
  <c r="AI44" i="74"/>
  <c r="AH44" i="74"/>
  <c r="AG44" i="74"/>
  <c r="AF44" i="74"/>
  <c r="AE44" i="74"/>
  <c r="AD44" i="74"/>
  <c r="AC44" i="74"/>
  <c r="AB44" i="74"/>
  <c r="AA44" i="74"/>
  <c r="Z44" i="74"/>
  <c r="AR40" i="74"/>
  <c r="AQ40" i="74"/>
  <c r="AP40" i="74"/>
  <c r="AO40" i="74"/>
  <c r="AN40" i="74"/>
  <c r="AM40" i="74"/>
  <c r="AL40" i="74"/>
  <c r="AK40" i="74"/>
  <c r="AJ40" i="74"/>
  <c r="AI40" i="74"/>
  <c r="AH40" i="74"/>
  <c r="AG40" i="74"/>
  <c r="AF40" i="74"/>
  <c r="AE40" i="74"/>
  <c r="AD40" i="74"/>
  <c r="AC40" i="74"/>
  <c r="AB40" i="74"/>
  <c r="AA40" i="74"/>
  <c r="Z40" i="74"/>
  <c r="AR32" i="74"/>
  <c r="AQ32" i="74"/>
  <c r="AP32" i="74"/>
  <c r="AO32" i="74"/>
  <c r="AN32" i="74"/>
  <c r="AM32" i="74"/>
  <c r="AL32" i="74"/>
  <c r="AK32" i="74"/>
  <c r="AJ32" i="74"/>
  <c r="AI32" i="74"/>
  <c r="AH32" i="74"/>
  <c r="AG32" i="74"/>
  <c r="AF32" i="74"/>
  <c r="AE32" i="74"/>
  <c r="AD32" i="74"/>
  <c r="AC32" i="74"/>
  <c r="AB32" i="74"/>
  <c r="AA32" i="74"/>
  <c r="Z32" i="74"/>
  <c r="AA25" i="74"/>
  <c r="AB25" i="74"/>
  <c r="AC25" i="74"/>
  <c r="AD25" i="74"/>
  <c r="AE25" i="74"/>
  <c r="AF25" i="74"/>
  <c r="AG25" i="74"/>
  <c r="AH25" i="74"/>
  <c r="AI25" i="74"/>
  <c r="AJ25" i="74"/>
  <c r="AK25" i="74"/>
  <c r="AL25" i="74"/>
  <c r="AM25" i="74"/>
  <c r="AN25" i="74"/>
  <c r="AO25" i="74"/>
  <c r="AP25" i="74"/>
  <c r="AQ25" i="74"/>
  <c r="AR25" i="74"/>
  <c r="Z25" i="74"/>
  <c r="H44" i="74"/>
  <c r="I44" i="74"/>
  <c r="J44" i="74"/>
  <c r="K44" i="74"/>
  <c r="L44" i="74"/>
  <c r="M44" i="74"/>
  <c r="N44" i="74"/>
  <c r="O44" i="74"/>
  <c r="P44" i="74"/>
  <c r="Q44" i="74"/>
  <c r="R44" i="74"/>
  <c r="S44" i="74"/>
  <c r="T44" i="74"/>
  <c r="U44" i="74"/>
  <c r="V44" i="74"/>
  <c r="W44" i="74"/>
  <c r="H40" i="74"/>
  <c r="I40" i="74"/>
  <c r="J40" i="74"/>
  <c r="K40" i="74"/>
  <c r="L40" i="74"/>
  <c r="M40" i="74"/>
  <c r="N40" i="74"/>
  <c r="O40" i="74"/>
  <c r="P40" i="74"/>
  <c r="Q40" i="74"/>
  <c r="R40" i="74"/>
  <c r="S40" i="74"/>
  <c r="T40" i="74"/>
  <c r="U40" i="74"/>
  <c r="V40" i="74"/>
  <c r="W40" i="74"/>
  <c r="H32" i="74"/>
  <c r="I32" i="74"/>
  <c r="J32" i="74"/>
  <c r="K32" i="74"/>
  <c r="L32" i="74"/>
  <c r="M32" i="74"/>
  <c r="N32" i="74"/>
  <c r="O32" i="74"/>
  <c r="P32" i="74"/>
  <c r="Q32" i="74"/>
  <c r="R32" i="74"/>
  <c r="S32" i="74"/>
  <c r="T32" i="74"/>
  <c r="U32" i="74"/>
  <c r="V32" i="74"/>
  <c r="W32" i="74"/>
  <c r="H25" i="74"/>
  <c r="I25" i="74"/>
  <c r="J25" i="74"/>
  <c r="K25" i="74"/>
  <c r="L25" i="74"/>
  <c r="M25" i="74"/>
  <c r="N25" i="74"/>
  <c r="O25" i="74"/>
  <c r="P25" i="74"/>
  <c r="Q25" i="74"/>
  <c r="R25" i="74"/>
  <c r="S25" i="74"/>
  <c r="T25" i="74"/>
  <c r="U25" i="74"/>
  <c r="V25" i="74"/>
  <c r="W25" i="74"/>
  <c r="E44" i="74"/>
  <c r="F44" i="74"/>
  <c r="G44" i="74"/>
  <c r="D44" i="74"/>
  <c r="E40" i="74"/>
  <c r="F40" i="74"/>
  <c r="G40" i="74"/>
  <c r="D40" i="74"/>
  <c r="E32" i="74"/>
  <c r="F32" i="74"/>
  <c r="G32" i="74"/>
  <c r="D32" i="74"/>
  <c r="E25" i="74"/>
  <c r="F25" i="74"/>
  <c r="G25" i="74"/>
  <c r="D25" i="74"/>
  <c r="E19" i="74"/>
  <c r="F19" i="74"/>
  <c r="G19" i="74"/>
  <c r="H19" i="74"/>
  <c r="I19" i="74"/>
  <c r="J19" i="74"/>
  <c r="K19" i="74"/>
  <c r="L19" i="74"/>
  <c r="M19" i="74"/>
  <c r="D19" i="74"/>
  <c r="N50" i="126"/>
  <c r="N49" i="126"/>
  <c r="N48" i="126"/>
  <c r="N47" i="126"/>
  <c r="N46" i="126"/>
  <c r="N45" i="126"/>
  <c r="N44" i="126"/>
  <c r="N43" i="126"/>
  <c r="N42" i="126"/>
  <c r="N40" i="126"/>
  <c r="N39" i="126"/>
  <c r="N38" i="126"/>
  <c r="N36" i="126"/>
  <c r="N35" i="126"/>
  <c r="N34" i="126"/>
  <c r="N33" i="126"/>
  <c r="N32" i="126"/>
  <c r="N31" i="126"/>
  <c r="N30" i="126"/>
  <c r="N28" i="126"/>
  <c r="N27" i="126"/>
  <c r="N26" i="126"/>
  <c r="N25" i="126"/>
  <c r="N24" i="126"/>
  <c r="N23" i="126"/>
  <c r="N18" i="126"/>
  <c r="N19" i="126"/>
  <c r="N20" i="126"/>
  <c r="N21" i="126"/>
  <c r="N17" i="126"/>
  <c r="AE44" i="126"/>
  <c r="T52" i="126"/>
  <c r="T49" i="126"/>
  <c r="T50" i="126"/>
  <c r="T48" i="126"/>
  <c r="T47" i="126"/>
  <c r="T46" i="126"/>
  <c r="T45" i="126"/>
  <c r="T44" i="126"/>
  <c r="T42" i="126"/>
  <c r="T40" i="126"/>
  <c r="T38" i="126"/>
  <c r="T34" i="126"/>
  <c r="T32" i="126"/>
  <c r="C16" i="126"/>
  <c r="C37" i="126"/>
  <c r="C41" i="126"/>
  <c r="C15" i="126"/>
  <c r="E15" i="126"/>
  <c r="E16" i="126"/>
  <c r="D16" i="126"/>
  <c r="D15" i="126"/>
  <c r="F15" i="126"/>
  <c r="G15" i="126"/>
  <c r="H15" i="126"/>
  <c r="I15" i="126"/>
  <c r="J15" i="126"/>
  <c r="K15" i="126"/>
  <c r="F16" i="126"/>
  <c r="G16" i="126"/>
  <c r="H16" i="126"/>
  <c r="I16" i="126"/>
  <c r="J16" i="126"/>
  <c r="K16" i="126"/>
  <c r="D22" i="126"/>
  <c r="E22" i="126"/>
  <c r="F22" i="126"/>
  <c r="G22" i="126"/>
  <c r="H22" i="126"/>
  <c r="I22" i="126"/>
  <c r="J22" i="126"/>
  <c r="K22" i="126"/>
  <c r="D29" i="126"/>
  <c r="E29" i="126"/>
  <c r="F29" i="126"/>
  <c r="G29" i="126"/>
  <c r="H29" i="126"/>
  <c r="I29" i="126"/>
  <c r="J29" i="126"/>
  <c r="K29" i="126"/>
  <c r="D37" i="126"/>
  <c r="E37" i="126"/>
  <c r="F37" i="126"/>
  <c r="G37" i="126"/>
  <c r="H37" i="126"/>
  <c r="I37" i="126"/>
  <c r="J37" i="126"/>
  <c r="K37" i="126"/>
  <c r="D41" i="126"/>
  <c r="E41" i="126"/>
  <c r="F41" i="126"/>
  <c r="G41" i="126"/>
  <c r="H41" i="126"/>
  <c r="I41" i="126"/>
  <c r="J41" i="126"/>
  <c r="K41" i="126"/>
  <c r="C51" i="126"/>
  <c r="DC21" i="124"/>
  <c r="DC25" i="124"/>
  <c r="DC28" i="124"/>
  <c r="DD28" i="124"/>
  <c r="DE28" i="124"/>
  <c r="DC29" i="124"/>
  <c r="DD29" i="124"/>
  <c r="DE29" i="124"/>
  <c r="DC30" i="124"/>
  <c r="DD30" i="124"/>
  <c r="DC33" i="124"/>
  <c r="DD33" i="124"/>
  <c r="DE33" i="124"/>
  <c r="DC34" i="124"/>
  <c r="DD34" i="124"/>
  <c r="DE34" i="124"/>
  <c r="DC35" i="124"/>
  <c r="DD35" i="124"/>
  <c r="DE35" i="124"/>
  <c r="DC36" i="124"/>
  <c r="DD36" i="124"/>
  <c r="DE36" i="124"/>
  <c r="DC37" i="124"/>
  <c r="DD37" i="124"/>
  <c r="DC39" i="124"/>
  <c r="DD39" i="124"/>
  <c r="DE39" i="124"/>
  <c r="DC50" i="124"/>
  <c r="DD50" i="124"/>
  <c r="DE50" i="124"/>
  <c r="DC51" i="124"/>
  <c r="DD51" i="124"/>
  <c r="DE51" i="124"/>
  <c r="DC52" i="124"/>
  <c r="DD52" i="124"/>
  <c r="DE52" i="124"/>
  <c r="DC53" i="124"/>
  <c r="DD53" i="124"/>
  <c r="DE53" i="124"/>
  <c r="DC54" i="124"/>
  <c r="DD54" i="124"/>
  <c r="DE54" i="124"/>
  <c r="DC55" i="124"/>
  <c r="DD55" i="124"/>
  <c r="DE55" i="124"/>
  <c r="DC56" i="124"/>
  <c r="DD56" i="124"/>
  <c r="DE56" i="124"/>
  <c r="DD20" i="124"/>
  <c r="DE20" i="124"/>
  <c r="DC20" i="124"/>
  <c r="CZ21" i="124"/>
  <c r="DA21" i="124"/>
  <c r="DB21" i="124"/>
  <c r="CZ22" i="124"/>
  <c r="DA22" i="124"/>
  <c r="DB22" i="124"/>
  <c r="CZ23" i="124"/>
  <c r="DA23" i="124"/>
  <c r="DB23" i="124"/>
  <c r="CZ24" i="124"/>
  <c r="DA24" i="124"/>
  <c r="DB24" i="124"/>
  <c r="CZ25" i="124"/>
  <c r="DA25" i="124"/>
  <c r="DB25" i="124"/>
  <c r="CZ26" i="124"/>
  <c r="DA26" i="124"/>
  <c r="DB26" i="124"/>
  <c r="CZ27" i="124"/>
  <c r="DA27" i="124"/>
  <c r="DB27" i="124"/>
  <c r="CZ28" i="124"/>
  <c r="DA28" i="124"/>
  <c r="DB28" i="124"/>
  <c r="CZ29" i="124"/>
  <c r="DA29" i="124"/>
  <c r="DB29" i="124"/>
  <c r="CZ30" i="124"/>
  <c r="DA30" i="124"/>
  <c r="DB30" i="124"/>
  <c r="CZ31" i="124"/>
  <c r="DA31" i="124"/>
  <c r="DB31" i="124"/>
  <c r="CZ32" i="124"/>
  <c r="DA32" i="124"/>
  <c r="DB32" i="124"/>
  <c r="CZ33" i="124"/>
  <c r="DA33" i="124"/>
  <c r="DB33" i="124"/>
  <c r="CZ34" i="124"/>
  <c r="DA34" i="124"/>
  <c r="DB34" i="124"/>
  <c r="CZ35" i="124"/>
  <c r="DA35" i="124"/>
  <c r="DB35" i="124"/>
  <c r="CZ36" i="124"/>
  <c r="DA36" i="124"/>
  <c r="DB36" i="124"/>
  <c r="CZ37" i="124"/>
  <c r="DA37" i="124"/>
  <c r="DB37" i="124"/>
  <c r="CZ38" i="124"/>
  <c r="DA38" i="124"/>
  <c r="DB38" i="124"/>
  <c r="CZ39" i="124"/>
  <c r="DA39" i="124"/>
  <c r="DB39" i="124"/>
  <c r="CZ40" i="124"/>
  <c r="DA40" i="124"/>
  <c r="DB40" i="124"/>
  <c r="CZ41" i="124"/>
  <c r="DA41" i="124"/>
  <c r="DB41" i="124"/>
  <c r="CZ42" i="124"/>
  <c r="DA42" i="124"/>
  <c r="DB42" i="124"/>
  <c r="CZ43" i="124"/>
  <c r="DA43" i="124"/>
  <c r="DB43" i="124"/>
  <c r="CZ44" i="124"/>
  <c r="DA44" i="124"/>
  <c r="DB44" i="124"/>
  <c r="CZ45" i="124"/>
  <c r="DA45" i="124"/>
  <c r="DB45" i="124"/>
  <c r="CZ47" i="124"/>
  <c r="DA47" i="124"/>
  <c r="DB47" i="124"/>
  <c r="CZ48" i="124"/>
  <c r="DA48" i="124"/>
  <c r="DB48" i="124"/>
  <c r="CZ49" i="124"/>
  <c r="DA49" i="124"/>
  <c r="DB49" i="124"/>
  <c r="CZ50" i="124"/>
  <c r="DA50" i="124"/>
  <c r="DB50" i="124"/>
  <c r="CZ51" i="124"/>
  <c r="DA51" i="124"/>
  <c r="DB51" i="124"/>
  <c r="CZ52" i="124"/>
  <c r="DA52" i="124"/>
  <c r="DB52" i="124"/>
  <c r="CZ53" i="124"/>
  <c r="DA53" i="124"/>
  <c r="DB53" i="124"/>
  <c r="CZ54" i="124"/>
  <c r="DA54" i="124"/>
  <c r="DB54" i="124"/>
  <c r="CZ55" i="124"/>
  <c r="DA55" i="124"/>
  <c r="DB55" i="124"/>
  <c r="CZ56" i="124"/>
  <c r="DA56" i="124"/>
  <c r="DB56" i="124"/>
  <c r="CZ57" i="124"/>
  <c r="DA57" i="124"/>
  <c r="DB57" i="124"/>
  <c r="DB20" i="124"/>
  <c r="DA20" i="124"/>
  <c r="CZ20" i="124"/>
  <c r="CY21" i="124"/>
  <c r="CY22" i="124"/>
  <c r="CY23" i="124"/>
  <c r="CY24" i="124"/>
  <c r="CY25" i="124"/>
  <c r="CY26" i="124"/>
  <c r="CY27" i="124"/>
  <c r="CY28" i="124"/>
  <c r="CY29" i="124"/>
  <c r="CY30" i="124"/>
  <c r="CY31" i="124"/>
  <c r="CY32" i="124"/>
  <c r="CY33" i="124"/>
  <c r="CY34" i="124"/>
  <c r="CY35" i="124"/>
  <c r="CY36" i="124"/>
  <c r="CY37" i="124"/>
  <c r="CY38" i="124"/>
  <c r="CY39" i="124"/>
  <c r="CY40" i="124"/>
  <c r="CY41" i="124"/>
  <c r="CY42" i="124"/>
  <c r="CY43" i="124"/>
  <c r="CY44" i="124"/>
  <c r="CY45" i="124"/>
  <c r="CY46" i="124"/>
  <c r="CY47" i="124"/>
  <c r="CY48" i="124"/>
  <c r="CY49" i="124"/>
  <c r="CY50" i="124"/>
  <c r="CY51" i="124"/>
  <c r="CY52" i="124"/>
  <c r="CY53" i="124"/>
  <c r="CY54" i="124"/>
  <c r="CY55" i="124"/>
  <c r="CY56" i="124"/>
  <c r="CY57" i="124"/>
  <c r="CY20" i="124"/>
  <c r="CX21" i="124"/>
  <c r="CX22" i="124"/>
  <c r="CX23" i="124"/>
  <c r="CX24" i="124"/>
  <c r="CX25" i="124"/>
  <c r="CX26" i="124"/>
  <c r="CX27" i="124"/>
  <c r="CX28" i="124"/>
  <c r="CX29" i="124"/>
  <c r="CX30" i="124"/>
  <c r="CX31" i="124"/>
  <c r="CX32" i="124"/>
  <c r="CX33" i="124"/>
  <c r="CX34" i="124"/>
  <c r="CX35" i="124"/>
  <c r="CX36" i="124"/>
  <c r="CX37" i="124"/>
  <c r="CX38" i="124"/>
  <c r="CX39" i="124"/>
  <c r="CX40" i="124"/>
  <c r="CX41" i="124"/>
  <c r="CX42" i="124"/>
  <c r="CX43" i="124"/>
  <c r="CX44" i="124"/>
  <c r="CX45" i="124"/>
  <c r="CX46" i="124"/>
  <c r="CX47" i="124"/>
  <c r="CX48" i="124"/>
  <c r="CX49" i="124"/>
  <c r="CX50" i="124"/>
  <c r="CX51" i="124"/>
  <c r="CX52" i="124"/>
  <c r="CX53" i="124"/>
  <c r="CX54" i="124"/>
  <c r="CX55" i="124"/>
  <c r="CX56" i="124"/>
  <c r="CX57" i="124"/>
  <c r="CX20" i="124"/>
  <c r="CW20" i="124"/>
  <c r="CW21" i="124"/>
  <c r="CW22" i="124"/>
  <c r="CW23" i="124"/>
  <c r="CW24" i="124"/>
  <c r="CW25" i="124"/>
  <c r="CW26" i="124"/>
  <c r="CW27" i="124"/>
  <c r="CW28" i="124"/>
  <c r="CW29" i="124"/>
  <c r="CW30" i="124"/>
  <c r="CW31" i="124"/>
  <c r="CW32" i="124"/>
  <c r="CW33" i="124"/>
  <c r="CW34" i="124"/>
  <c r="CW35" i="124"/>
  <c r="CW36" i="124"/>
  <c r="CW37" i="124"/>
  <c r="CW38" i="124"/>
  <c r="CW39" i="124"/>
  <c r="CW40" i="124"/>
  <c r="CW41" i="124"/>
  <c r="CW42" i="124"/>
  <c r="CW43" i="124"/>
  <c r="CW44" i="124"/>
  <c r="CW45" i="124"/>
  <c r="CW46" i="124"/>
  <c r="CW47" i="124"/>
  <c r="CW48" i="124"/>
  <c r="CW49" i="124"/>
  <c r="CW50" i="124"/>
  <c r="CW51" i="124"/>
  <c r="CW52" i="124"/>
  <c r="CW53" i="124"/>
  <c r="CW54" i="124"/>
  <c r="CW55" i="124"/>
  <c r="CW56" i="124"/>
  <c r="CW57" i="124"/>
  <c r="CV21" i="124"/>
  <c r="CV22" i="124"/>
  <c r="CV23" i="124"/>
  <c r="CV24" i="124"/>
  <c r="CV25" i="124"/>
  <c r="CV26" i="124"/>
  <c r="CV27" i="124"/>
  <c r="CV28" i="124"/>
  <c r="CV29" i="124"/>
  <c r="CV30" i="124"/>
  <c r="CV31" i="124"/>
  <c r="CV32" i="124"/>
  <c r="CV33" i="124"/>
  <c r="CV34" i="124"/>
  <c r="CV35" i="124"/>
  <c r="CV36" i="124"/>
  <c r="CV37" i="124"/>
  <c r="CV38" i="124"/>
  <c r="CV39" i="124"/>
  <c r="CV40" i="124"/>
  <c r="CV41" i="124"/>
  <c r="CV42" i="124"/>
  <c r="CV43" i="124"/>
  <c r="CV44" i="124"/>
  <c r="CV45" i="124"/>
  <c r="CV46" i="124"/>
  <c r="CV47" i="124"/>
  <c r="CV48" i="124"/>
  <c r="CV49" i="124"/>
  <c r="CV50" i="124"/>
  <c r="CV51" i="124"/>
  <c r="CV52" i="124"/>
  <c r="CV53" i="124"/>
  <c r="CV54" i="124"/>
  <c r="CV55" i="124"/>
  <c r="CV56" i="124"/>
  <c r="CV57" i="124"/>
  <c r="CV20" i="124"/>
  <c r="CU21" i="124"/>
  <c r="CU22" i="124"/>
  <c r="CU23" i="124"/>
  <c r="CU24" i="124"/>
  <c r="CU25" i="124"/>
  <c r="CU26" i="124"/>
  <c r="CU27" i="124"/>
  <c r="CU28" i="124"/>
  <c r="CU29" i="124"/>
  <c r="CU30" i="124"/>
  <c r="CU31" i="124"/>
  <c r="CU32" i="124"/>
  <c r="CU33" i="124"/>
  <c r="CU34" i="124"/>
  <c r="CU35" i="124"/>
  <c r="CU36" i="124"/>
  <c r="CU37" i="124"/>
  <c r="CU38" i="124"/>
  <c r="CU39" i="124"/>
  <c r="CU40" i="124"/>
  <c r="CU41" i="124"/>
  <c r="CU42" i="124"/>
  <c r="CU43" i="124"/>
  <c r="CU44" i="124"/>
  <c r="CU45" i="124"/>
  <c r="CU46" i="124"/>
  <c r="CU47" i="124"/>
  <c r="CU48" i="124"/>
  <c r="CU49" i="124"/>
  <c r="CU50" i="124"/>
  <c r="CU51" i="124"/>
  <c r="CU52" i="124"/>
  <c r="CU53" i="124"/>
  <c r="CU54" i="124"/>
  <c r="CU55" i="124"/>
  <c r="CU56" i="124"/>
  <c r="CU57" i="124"/>
  <c r="CU20" i="124"/>
  <c r="D72" i="124"/>
  <c r="E72" i="124"/>
  <c r="F72" i="124"/>
  <c r="G72" i="124"/>
  <c r="H72" i="124"/>
  <c r="I72" i="124"/>
  <c r="J72" i="124"/>
  <c r="K72" i="124"/>
  <c r="L72" i="124"/>
  <c r="M72" i="124"/>
  <c r="N72" i="124"/>
  <c r="Q72" i="124"/>
  <c r="R72" i="124"/>
  <c r="S72" i="124"/>
  <c r="T72" i="124"/>
  <c r="U72" i="124"/>
  <c r="V72" i="124"/>
  <c r="W72" i="124"/>
  <c r="X72" i="124"/>
  <c r="Y72" i="124"/>
  <c r="AC72" i="124"/>
  <c r="AD72" i="124"/>
  <c r="AE72" i="124"/>
  <c r="AF72" i="124"/>
  <c r="AG72" i="124"/>
  <c r="AH72" i="124"/>
  <c r="AI72" i="124"/>
  <c r="AJ72" i="124"/>
  <c r="AK72" i="124"/>
  <c r="AL72" i="124"/>
  <c r="AM72" i="124"/>
  <c r="AN72" i="124"/>
  <c r="AO72" i="124"/>
  <c r="AP72" i="124"/>
  <c r="AQ72" i="124"/>
  <c r="AR72" i="124"/>
  <c r="AS72" i="124"/>
  <c r="AT72" i="124"/>
  <c r="AU72" i="124"/>
  <c r="AV72" i="124"/>
  <c r="AW72" i="124"/>
  <c r="AX72" i="124"/>
  <c r="AY72" i="124"/>
  <c r="AZ72" i="124"/>
  <c r="BA72" i="124"/>
  <c r="BB72" i="124"/>
  <c r="BC72" i="124"/>
  <c r="BD72" i="124"/>
  <c r="BE72" i="124"/>
  <c r="BF72" i="124"/>
  <c r="BG72" i="124"/>
  <c r="BH72" i="124"/>
  <c r="BI72" i="124"/>
  <c r="BJ72" i="124"/>
  <c r="BK72" i="124"/>
  <c r="BL72" i="124"/>
  <c r="BM72" i="124"/>
  <c r="BN72" i="124"/>
  <c r="BO72" i="124"/>
  <c r="BP72" i="124"/>
  <c r="BQ72" i="124"/>
  <c r="BR72" i="124"/>
  <c r="BS72" i="124"/>
  <c r="BT72" i="124"/>
  <c r="BU72" i="124"/>
  <c r="BV72" i="124"/>
  <c r="BW72" i="124"/>
  <c r="BX72" i="124"/>
  <c r="BY72" i="124"/>
  <c r="BZ72" i="124"/>
  <c r="CA72" i="124"/>
  <c r="CB72" i="124"/>
  <c r="CC72" i="124"/>
  <c r="CD72" i="124"/>
  <c r="CE72" i="124"/>
  <c r="CF72" i="124"/>
  <c r="CG72" i="124"/>
  <c r="CH72" i="124"/>
  <c r="CI72" i="124"/>
  <c r="CJ72" i="124"/>
  <c r="CK72" i="124"/>
  <c r="CL72" i="124"/>
  <c r="CM72" i="124"/>
  <c r="CN72" i="124"/>
  <c r="CO72" i="124"/>
  <c r="CP72" i="124"/>
  <c r="CQ72" i="124"/>
  <c r="CR72" i="124"/>
  <c r="CS72" i="124"/>
  <c r="D73" i="124"/>
  <c r="E73" i="124"/>
  <c r="F73" i="124"/>
  <c r="G73" i="124"/>
  <c r="H73" i="124"/>
  <c r="I73" i="124"/>
  <c r="J73" i="124"/>
  <c r="K73" i="124"/>
  <c r="L73" i="124"/>
  <c r="M73" i="124"/>
  <c r="N73" i="124"/>
  <c r="Q73" i="124"/>
  <c r="R73" i="124"/>
  <c r="S73" i="124"/>
  <c r="T73" i="124"/>
  <c r="U73" i="124"/>
  <c r="V73" i="124"/>
  <c r="W73" i="124"/>
  <c r="X73" i="124"/>
  <c r="Y73" i="124"/>
  <c r="AC73" i="124"/>
  <c r="AD73" i="124"/>
  <c r="AE73" i="124"/>
  <c r="AF73" i="124"/>
  <c r="AG73" i="124"/>
  <c r="AH73" i="124"/>
  <c r="AI73" i="124"/>
  <c r="AJ73" i="124"/>
  <c r="AK73" i="124"/>
  <c r="AL73" i="124"/>
  <c r="AM73" i="124"/>
  <c r="AN73" i="124"/>
  <c r="AO73" i="124"/>
  <c r="AP73" i="124"/>
  <c r="AQ73" i="124"/>
  <c r="AR73" i="124"/>
  <c r="AS73" i="124"/>
  <c r="AT73" i="124"/>
  <c r="AU73" i="124"/>
  <c r="AV73" i="124"/>
  <c r="AW73" i="124"/>
  <c r="AX73" i="124"/>
  <c r="AY73" i="124"/>
  <c r="AZ73" i="124"/>
  <c r="BA73" i="124"/>
  <c r="BB73" i="124"/>
  <c r="BC73" i="124"/>
  <c r="BD73" i="124"/>
  <c r="BE73" i="124"/>
  <c r="BF73" i="124"/>
  <c r="BG73" i="124"/>
  <c r="BH73" i="124"/>
  <c r="BI73" i="124"/>
  <c r="BJ73" i="124"/>
  <c r="BK73" i="124"/>
  <c r="BL73" i="124"/>
  <c r="BM73" i="124"/>
  <c r="BN73" i="124"/>
  <c r="BO73" i="124"/>
  <c r="BP73" i="124"/>
  <c r="BQ73" i="124"/>
  <c r="BR73" i="124"/>
  <c r="BS73" i="124"/>
  <c r="BT73" i="124"/>
  <c r="BU73" i="124"/>
  <c r="BV73" i="124"/>
  <c r="BW73" i="124"/>
  <c r="BX73" i="124"/>
  <c r="BY73" i="124"/>
  <c r="BZ73" i="124"/>
  <c r="CA73" i="124"/>
  <c r="CB73" i="124"/>
  <c r="CC73" i="124"/>
  <c r="CD73" i="124"/>
  <c r="CE73" i="124"/>
  <c r="CF73" i="124"/>
  <c r="CG73" i="124"/>
  <c r="CH73" i="124"/>
  <c r="CI73" i="124"/>
  <c r="CJ73" i="124"/>
  <c r="CK73" i="124"/>
  <c r="CL73" i="124"/>
  <c r="CM73" i="124"/>
  <c r="CN73" i="124"/>
  <c r="CO73" i="124"/>
  <c r="CP73" i="124"/>
  <c r="CQ73" i="124"/>
  <c r="CR73" i="124"/>
  <c r="CS73" i="124"/>
  <c r="D74" i="124"/>
  <c r="E74" i="124"/>
  <c r="F74" i="124"/>
  <c r="G74" i="124"/>
  <c r="H74" i="124"/>
  <c r="I74" i="124"/>
  <c r="J74" i="124"/>
  <c r="K74" i="124"/>
  <c r="L74" i="124"/>
  <c r="M74" i="124"/>
  <c r="N74" i="124"/>
  <c r="Q74" i="124"/>
  <c r="R74" i="124"/>
  <c r="S74" i="124"/>
  <c r="T74" i="124"/>
  <c r="U74" i="124"/>
  <c r="V74" i="124"/>
  <c r="W74" i="124"/>
  <c r="X74" i="124"/>
  <c r="Y74" i="124"/>
  <c r="AC74" i="124"/>
  <c r="AD74" i="124"/>
  <c r="AE74" i="124"/>
  <c r="AF74" i="124"/>
  <c r="AG74" i="124"/>
  <c r="AH74" i="124"/>
  <c r="AI74" i="124"/>
  <c r="AJ74" i="124"/>
  <c r="AK74" i="124"/>
  <c r="AL74" i="124"/>
  <c r="AM74" i="124"/>
  <c r="AN74" i="124"/>
  <c r="AO74" i="124"/>
  <c r="AP74" i="124"/>
  <c r="AQ74" i="124"/>
  <c r="AR74" i="124"/>
  <c r="AS74" i="124"/>
  <c r="AT74" i="124"/>
  <c r="AU74" i="124"/>
  <c r="AV74" i="124"/>
  <c r="AW74" i="124"/>
  <c r="AX74" i="124"/>
  <c r="AY74" i="124"/>
  <c r="AZ74" i="124"/>
  <c r="BA74" i="124"/>
  <c r="BB74" i="124"/>
  <c r="BC74" i="124"/>
  <c r="BD74" i="124"/>
  <c r="BE74" i="124"/>
  <c r="BF74" i="124"/>
  <c r="BG74" i="124"/>
  <c r="BH74" i="124"/>
  <c r="BI74" i="124"/>
  <c r="BJ74" i="124"/>
  <c r="BK74" i="124"/>
  <c r="BL74" i="124"/>
  <c r="BM74" i="124"/>
  <c r="BN74" i="124"/>
  <c r="BO74" i="124"/>
  <c r="BP74" i="124"/>
  <c r="BQ74" i="124"/>
  <c r="BR74" i="124"/>
  <c r="BS74" i="124"/>
  <c r="BT74" i="124"/>
  <c r="BU74" i="124"/>
  <c r="BV74" i="124"/>
  <c r="BW74" i="124"/>
  <c r="BX74" i="124"/>
  <c r="BY74" i="124"/>
  <c r="BZ74" i="124"/>
  <c r="CA74" i="124"/>
  <c r="CB74" i="124"/>
  <c r="CC74" i="124"/>
  <c r="CD74" i="124"/>
  <c r="CE74" i="124"/>
  <c r="CF74" i="124"/>
  <c r="CG74" i="124"/>
  <c r="CH74" i="124"/>
  <c r="CI74" i="124"/>
  <c r="CJ74" i="124"/>
  <c r="CK74" i="124"/>
  <c r="CL74" i="124"/>
  <c r="CM74" i="124"/>
  <c r="CN74" i="124"/>
  <c r="CO74" i="124"/>
  <c r="CP74" i="124"/>
  <c r="CQ74" i="124"/>
  <c r="CR74" i="124"/>
  <c r="CS74" i="124"/>
  <c r="D75" i="124"/>
  <c r="E75" i="124"/>
  <c r="F75" i="124"/>
  <c r="G75" i="124"/>
  <c r="H75" i="124"/>
  <c r="I75" i="124"/>
  <c r="J75" i="124"/>
  <c r="K75" i="124"/>
  <c r="L75" i="124"/>
  <c r="M75" i="124"/>
  <c r="N75" i="124"/>
  <c r="Q75" i="124"/>
  <c r="R75" i="124"/>
  <c r="S75" i="124"/>
  <c r="T75" i="124"/>
  <c r="U75" i="124"/>
  <c r="V75" i="124"/>
  <c r="W75" i="124"/>
  <c r="X75" i="124"/>
  <c r="Y75" i="124"/>
  <c r="AC75" i="124"/>
  <c r="AD75" i="124"/>
  <c r="AE75" i="124"/>
  <c r="AF75" i="124"/>
  <c r="AG75" i="124"/>
  <c r="AH75" i="124"/>
  <c r="AI75" i="124"/>
  <c r="AJ75" i="124"/>
  <c r="AK75" i="124"/>
  <c r="AL75" i="124"/>
  <c r="AM75" i="124"/>
  <c r="AN75" i="124"/>
  <c r="AO75" i="124"/>
  <c r="AP75" i="124"/>
  <c r="AQ75" i="124"/>
  <c r="AR75" i="124"/>
  <c r="AS75" i="124"/>
  <c r="AT75" i="124"/>
  <c r="AU75" i="124"/>
  <c r="AV75" i="124"/>
  <c r="AW75" i="124"/>
  <c r="AX75" i="124"/>
  <c r="AY75" i="124"/>
  <c r="AZ75" i="124"/>
  <c r="BA75" i="124"/>
  <c r="BB75" i="124"/>
  <c r="BC75" i="124"/>
  <c r="BD75" i="124"/>
  <c r="BE75" i="124"/>
  <c r="BF75" i="124"/>
  <c r="BG75" i="124"/>
  <c r="BH75" i="124"/>
  <c r="BI75" i="124"/>
  <c r="BJ75" i="124"/>
  <c r="BK75" i="124"/>
  <c r="BL75" i="124"/>
  <c r="BM75" i="124"/>
  <c r="BN75" i="124"/>
  <c r="BO75" i="124"/>
  <c r="BP75" i="124"/>
  <c r="BQ75" i="124"/>
  <c r="BR75" i="124"/>
  <c r="BS75" i="124"/>
  <c r="BT75" i="124"/>
  <c r="BU75" i="124"/>
  <c r="BV75" i="124"/>
  <c r="BW75" i="124"/>
  <c r="BX75" i="124"/>
  <c r="BY75" i="124"/>
  <c r="BZ75" i="124"/>
  <c r="CA75" i="124"/>
  <c r="CB75" i="124"/>
  <c r="CC75" i="124"/>
  <c r="CD75" i="124"/>
  <c r="CE75" i="124"/>
  <c r="CF75" i="124"/>
  <c r="CG75" i="124"/>
  <c r="CH75" i="124"/>
  <c r="CI75" i="124"/>
  <c r="CJ75" i="124"/>
  <c r="CK75" i="124"/>
  <c r="CL75" i="124"/>
  <c r="CM75" i="124"/>
  <c r="CN75" i="124"/>
  <c r="CO75" i="124"/>
  <c r="CP75" i="124"/>
  <c r="CQ75" i="124"/>
  <c r="CR75" i="124"/>
  <c r="CS75" i="124"/>
  <c r="D76" i="124"/>
  <c r="E76" i="124"/>
  <c r="F76" i="124"/>
  <c r="G76" i="124"/>
  <c r="H76" i="124"/>
  <c r="I76" i="124"/>
  <c r="J76" i="124"/>
  <c r="K76" i="124"/>
  <c r="L76" i="124"/>
  <c r="M76" i="124"/>
  <c r="N76" i="124"/>
  <c r="Q76" i="124"/>
  <c r="R76" i="124"/>
  <c r="S76" i="124"/>
  <c r="W76" i="124"/>
  <c r="X76" i="124"/>
  <c r="Y76" i="124"/>
  <c r="AC76" i="124"/>
  <c r="AD76" i="124"/>
  <c r="AE76" i="124"/>
  <c r="AF76" i="124"/>
  <c r="AG76" i="124"/>
  <c r="AH76" i="124"/>
  <c r="AI76" i="124"/>
  <c r="AJ76" i="124"/>
  <c r="AK76" i="124"/>
  <c r="AL76" i="124"/>
  <c r="AM76" i="124"/>
  <c r="AN76" i="124"/>
  <c r="AO76" i="124"/>
  <c r="AP76" i="124"/>
  <c r="AQ76" i="124"/>
  <c r="AR76" i="124"/>
  <c r="AS76" i="124"/>
  <c r="AT76" i="124"/>
  <c r="AU76" i="124"/>
  <c r="AV76" i="124"/>
  <c r="AW76" i="124"/>
  <c r="AX76" i="124"/>
  <c r="AY76" i="124"/>
  <c r="AZ76" i="124"/>
  <c r="BA76" i="124"/>
  <c r="BB76" i="124"/>
  <c r="BC76" i="124"/>
  <c r="BD76" i="124"/>
  <c r="BE76" i="124"/>
  <c r="BF76" i="124"/>
  <c r="BG76" i="124"/>
  <c r="BH76" i="124"/>
  <c r="BI76" i="124"/>
  <c r="BJ76" i="124"/>
  <c r="BK76" i="124"/>
  <c r="BL76" i="124"/>
  <c r="BM76" i="124"/>
  <c r="BN76" i="124"/>
  <c r="BO76" i="124"/>
  <c r="BP76" i="124"/>
  <c r="BQ76" i="124"/>
  <c r="BR76" i="124"/>
  <c r="BS76" i="124"/>
  <c r="BT76" i="124"/>
  <c r="BU76" i="124"/>
  <c r="BV76" i="124"/>
  <c r="BW76" i="124"/>
  <c r="BX76" i="124"/>
  <c r="BY76" i="124"/>
  <c r="BZ76" i="124"/>
  <c r="CA76" i="124"/>
  <c r="CB76" i="124"/>
  <c r="CC76" i="124"/>
  <c r="CD76" i="124"/>
  <c r="CE76" i="124"/>
  <c r="CF76" i="124"/>
  <c r="CG76" i="124"/>
  <c r="CH76" i="124"/>
  <c r="CI76" i="124"/>
  <c r="CJ76" i="124"/>
  <c r="CK76" i="124"/>
  <c r="CL76" i="124"/>
  <c r="CM76" i="124"/>
  <c r="CN76" i="124"/>
  <c r="CO76" i="124"/>
  <c r="CP76" i="124"/>
  <c r="CQ76" i="124"/>
  <c r="CR76" i="124"/>
  <c r="CS76" i="124"/>
  <c r="D77" i="124"/>
  <c r="E77" i="124"/>
  <c r="F77" i="124"/>
  <c r="G77" i="124"/>
  <c r="H77" i="124"/>
  <c r="I77" i="124"/>
  <c r="J77" i="124"/>
  <c r="K77" i="124"/>
  <c r="L77" i="124"/>
  <c r="M77" i="124"/>
  <c r="N77" i="124"/>
  <c r="Q77" i="124"/>
  <c r="R77" i="124"/>
  <c r="S77" i="124"/>
  <c r="T77" i="124"/>
  <c r="U77" i="124"/>
  <c r="V77" i="124"/>
  <c r="W77" i="124"/>
  <c r="X77" i="124"/>
  <c r="Y77" i="124"/>
  <c r="Z77" i="124"/>
  <c r="AA77" i="124"/>
  <c r="AB77" i="124"/>
  <c r="AC77" i="124"/>
  <c r="AD77" i="124"/>
  <c r="AE77" i="124"/>
  <c r="AF77" i="124"/>
  <c r="AG77" i="124"/>
  <c r="AH77" i="124"/>
  <c r="AI77" i="124"/>
  <c r="AJ77" i="124"/>
  <c r="AK77" i="124"/>
  <c r="AL77" i="124"/>
  <c r="AM77" i="124"/>
  <c r="AN77" i="124"/>
  <c r="AO77" i="124"/>
  <c r="AP77" i="124"/>
  <c r="AQ77" i="124"/>
  <c r="AR77" i="124"/>
  <c r="AS77" i="124"/>
  <c r="AT77" i="124"/>
  <c r="AU77" i="124"/>
  <c r="AV77" i="124"/>
  <c r="AW77" i="124"/>
  <c r="AX77" i="124"/>
  <c r="AY77" i="124"/>
  <c r="AZ77" i="124"/>
  <c r="BA77" i="124"/>
  <c r="BB77" i="124"/>
  <c r="BC77" i="124"/>
  <c r="BD77" i="124"/>
  <c r="BE77" i="124"/>
  <c r="BF77" i="124"/>
  <c r="BG77" i="124"/>
  <c r="BH77" i="124"/>
  <c r="BI77" i="124"/>
  <c r="BJ77" i="124"/>
  <c r="BK77" i="124"/>
  <c r="BL77" i="124"/>
  <c r="BM77" i="124"/>
  <c r="BN77" i="124"/>
  <c r="BO77" i="124"/>
  <c r="BP77" i="124"/>
  <c r="BQ77" i="124"/>
  <c r="BR77" i="124"/>
  <c r="BS77" i="124"/>
  <c r="BT77" i="124"/>
  <c r="BU77" i="124"/>
  <c r="BV77" i="124"/>
  <c r="BW77" i="124"/>
  <c r="BX77" i="124"/>
  <c r="BY77" i="124"/>
  <c r="BZ77" i="124"/>
  <c r="CA77" i="124"/>
  <c r="CB77" i="124"/>
  <c r="CC77" i="124"/>
  <c r="CD77" i="124"/>
  <c r="CE77" i="124"/>
  <c r="CF77" i="124"/>
  <c r="CG77" i="124"/>
  <c r="CH77" i="124"/>
  <c r="CI77" i="124"/>
  <c r="CJ77" i="124"/>
  <c r="CK77" i="124"/>
  <c r="CL77" i="124"/>
  <c r="CM77" i="124"/>
  <c r="CN77" i="124"/>
  <c r="CO77" i="124"/>
  <c r="CP77" i="124"/>
  <c r="CQ77" i="124"/>
  <c r="CR77" i="124"/>
  <c r="CS77" i="124"/>
  <c r="D78" i="124"/>
  <c r="E78" i="124"/>
  <c r="F78" i="124"/>
  <c r="G78" i="124"/>
  <c r="H78" i="124"/>
  <c r="I78" i="124"/>
  <c r="J78" i="124"/>
  <c r="K78" i="124"/>
  <c r="L78" i="124"/>
  <c r="M78" i="124"/>
  <c r="N78" i="124"/>
  <c r="Q78" i="124"/>
  <c r="R78" i="124"/>
  <c r="S78" i="124"/>
  <c r="T78" i="124"/>
  <c r="U78" i="124"/>
  <c r="V78" i="124"/>
  <c r="W78" i="124"/>
  <c r="X78" i="124"/>
  <c r="Y78" i="124"/>
  <c r="AB78" i="124"/>
  <c r="AC78" i="124"/>
  <c r="AD78" i="124"/>
  <c r="AE78" i="124"/>
  <c r="AF78" i="124"/>
  <c r="AG78" i="124"/>
  <c r="AH78" i="124"/>
  <c r="AI78" i="124"/>
  <c r="AJ78" i="124"/>
  <c r="AK78" i="124"/>
  <c r="AL78" i="124"/>
  <c r="AM78" i="124"/>
  <c r="AN78" i="124"/>
  <c r="AO78" i="124"/>
  <c r="AP78" i="124"/>
  <c r="AQ78" i="124"/>
  <c r="AR78" i="124"/>
  <c r="AS78" i="124"/>
  <c r="AT78" i="124"/>
  <c r="AU78" i="124"/>
  <c r="AV78" i="124"/>
  <c r="AW78" i="124"/>
  <c r="AX78" i="124"/>
  <c r="AY78" i="124"/>
  <c r="AZ78" i="124"/>
  <c r="BA78" i="124"/>
  <c r="BB78" i="124"/>
  <c r="BC78" i="124"/>
  <c r="BD78" i="124"/>
  <c r="BE78" i="124"/>
  <c r="BF78" i="124"/>
  <c r="BG78" i="124"/>
  <c r="BH78" i="124"/>
  <c r="BI78" i="124"/>
  <c r="BJ78" i="124"/>
  <c r="BK78" i="124"/>
  <c r="BL78" i="124"/>
  <c r="BM78" i="124"/>
  <c r="BN78" i="124"/>
  <c r="BO78" i="124"/>
  <c r="BP78" i="124"/>
  <c r="BQ78" i="124"/>
  <c r="BR78" i="124"/>
  <c r="BS78" i="124"/>
  <c r="BT78" i="124"/>
  <c r="BU78" i="124"/>
  <c r="BV78" i="124"/>
  <c r="BW78" i="124"/>
  <c r="BX78" i="124"/>
  <c r="BY78" i="124"/>
  <c r="BZ78" i="124"/>
  <c r="CA78" i="124"/>
  <c r="CB78" i="124"/>
  <c r="CC78" i="124"/>
  <c r="CD78" i="124"/>
  <c r="CE78" i="124"/>
  <c r="CF78" i="124"/>
  <c r="CG78" i="124"/>
  <c r="CH78" i="124"/>
  <c r="CI78" i="124"/>
  <c r="CJ78" i="124"/>
  <c r="CK78" i="124"/>
  <c r="CL78" i="124"/>
  <c r="CM78" i="124"/>
  <c r="CN78" i="124"/>
  <c r="CO78" i="124"/>
  <c r="CP78" i="124"/>
  <c r="CQ78" i="124"/>
  <c r="CR78" i="124"/>
  <c r="CS78" i="124"/>
  <c r="C78" i="124"/>
  <c r="C77" i="124"/>
  <c r="C76" i="124"/>
  <c r="C75" i="124"/>
  <c r="C74" i="124"/>
  <c r="C73" i="124"/>
  <c r="C72" i="124"/>
  <c r="R15" i="132"/>
  <c r="S15" i="132"/>
  <c r="T15" i="132"/>
  <c r="R16" i="132"/>
  <c r="S16" i="132"/>
  <c r="T16" i="132"/>
  <c r="R18" i="132"/>
  <c r="S18" i="132"/>
  <c r="T18" i="132"/>
  <c r="R19" i="132"/>
  <c r="S19" i="132"/>
  <c r="T19" i="132"/>
  <c r="R20" i="132"/>
  <c r="S20" i="132"/>
  <c r="T20" i="132"/>
  <c r="R21" i="132"/>
  <c r="S21" i="132"/>
  <c r="T21" i="132"/>
  <c r="R22" i="132"/>
  <c r="S22" i="132"/>
  <c r="T22" i="132"/>
  <c r="R23" i="132"/>
  <c r="S23" i="132"/>
  <c r="T23" i="132"/>
  <c r="R24" i="132"/>
  <c r="S24" i="132"/>
  <c r="T24" i="132"/>
  <c r="R25" i="132"/>
  <c r="S25" i="132"/>
  <c r="T25" i="132"/>
  <c r="R26" i="132"/>
  <c r="S26" i="132"/>
  <c r="T26" i="132"/>
  <c r="R27" i="132"/>
  <c r="S27" i="132"/>
  <c r="T27" i="132"/>
  <c r="R28" i="132"/>
  <c r="S28" i="132"/>
  <c r="T28" i="132"/>
  <c r="R29" i="132"/>
  <c r="S29" i="132"/>
  <c r="T29" i="132"/>
  <c r="R31" i="132"/>
  <c r="S31" i="132"/>
  <c r="T31" i="132"/>
  <c r="R33" i="132"/>
  <c r="S33" i="132"/>
  <c r="T33" i="132"/>
  <c r="R34" i="132"/>
  <c r="S34" i="132"/>
  <c r="T34" i="132"/>
  <c r="R36" i="132"/>
  <c r="S36" i="132"/>
  <c r="T36" i="132"/>
  <c r="R38" i="132"/>
  <c r="S38" i="132"/>
  <c r="T38" i="132"/>
  <c r="R39" i="132"/>
  <c r="S39" i="132"/>
  <c r="T39" i="132"/>
  <c r="R40" i="132"/>
  <c r="S40" i="132"/>
  <c r="T40" i="132"/>
  <c r="R41" i="132"/>
  <c r="S41" i="132"/>
  <c r="T41" i="132"/>
  <c r="R43" i="132"/>
  <c r="S43" i="132"/>
  <c r="T43" i="132"/>
  <c r="R45" i="132"/>
  <c r="S45" i="132"/>
  <c r="T45" i="132"/>
  <c r="R46" i="132"/>
  <c r="S46" i="132"/>
  <c r="T46" i="132"/>
  <c r="R47" i="132"/>
  <c r="S47" i="132"/>
  <c r="T47" i="132"/>
  <c r="R48" i="132"/>
  <c r="S48" i="132"/>
  <c r="T48" i="132"/>
  <c r="R50" i="132"/>
  <c r="S50" i="132"/>
  <c r="T50" i="132"/>
  <c r="R51" i="132"/>
  <c r="S51" i="132"/>
  <c r="T51" i="132"/>
  <c r="R52" i="132"/>
  <c r="S52" i="132"/>
  <c r="T52" i="132"/>
  <c r="R53" i="132"/>
  <c r="S53" i="132"/>
  <c r="T53" i="132"/>
  <c r="R54" i="132"/>
  <c r="S54" i="132"/>
  <c r="T54" i="132"/>
  <c r="R55" i="132"/>
  <c r="S55" i="132"/>
  <c r="T55" i="132"/>
  <c r="R56" i="132"/>
  <c r="S56" i="132"/>
  <c r="T56" i="132"/>
  <c r="R57" i="132"/>
  <c r="S57" i="132"/>
  <c r="T57" i="132"/>
  <c r="R58" i="132"/>
  <c r="S58" i="132"/>
  <c r="T58" i="132"/>
  <c r="R59" i="132"/>
  <c r="S59" i="132"/>
  <c r="T59" i="132"/>
  <c r="R60" i="132"/>
  <c r="S60" i="132"/>
  <c r="T60" i="132"/>
  <c r="R61" i="132"/>
  <c r="S61" i="132"/>
  <c r="T61" i="132"/>
  <c r="R62" i="132"/>
  <c r="S62" i="132"/>
  <c r="T62" i="132"/>
  <c r="R63" i="132"/>
  <c r="S63" i="132"/>
  <c r="T63" i="132"/>
  <c r="R64" i="132"/>
  <c r="S64" i="132"/>
  <c r="T64" i="132"/>
  <c r="R65" i="132"/>
  <c r="S65" i="132"/>
  <c r="T65" i="132"/>
  <c r="R66" i="132"/>
  <c r="S66" i="132"/>
  <c r="T66" i="132"/>
  <c r="R67" i="132"/>
  <c r="S67" i="132"/>
  <c r="T67" i="132"/>
  <c r="R68" i="132"/>
  <c r="S68" i="132"/>
  <c r="T68" i="132"/>
  <c r="R69" i="132"/>
  <c r="S69" i="132"/>
  <c r="T69" i="132"/>
  <c r="R70" i="132"/>
  <c r="S70" i="132"/>
  <c r="T70" i="132"/>
  <c r="R71" i="132"/>
  <c r="S71" i="132"/>
  <c r="T71" i="132"/>
  <c r="R72" i="132"/>
  <c r="S72" i="132"/>
  <c r="T72" i="132"/>
  <c r="R73" i="132"/>
  <c r="S73" i="132"/>
  <c r="T73" i="132"/>
  <c r="R74" i="132"/>
  <c r="S74" i="132"/>
  <c r="T74" i="132"/>
  <c r="R75" i="132"/>
  <c r="S75" i="132"/>
  <c r="T75" i="132"/>
  <c r="R76" i="132"/>
  <c r="S76" i="132"/>
  <c r="T76" i="132"/>
  <c r="R77" i="132"/>
  <c r="S77" i="132"/>
  <c r="T77" i="132"/>
  <c r="R78" i="132"/>
  <c r="S78" i="132"/>
  <c r="T78" i="132"/>
  <c r="R79" i="132"/>
  <c r="S79" i="132"/>
  <c r="T79" i="132"/>
  <c r="R80" i="132"/>
  <c r="S80" i="132"/>
  <c r="T80" i="132"/>
  <c r="R81" i="132"/>
  <c r="S81" i="132"/>
  <c r="T81" i="132"/>
  <c r="R82" i="132"/>
  <c r="S82" i="132"/>
  <c r="T82" i="132"/>
  <c r="R83" i="132"/>
  <c r="S83" i="132"/>
  <c r="T83" i="132"/>
  <c r="R84" i="132"/>
  <c r="S84" i="132"/>
  <c r="T84" i="132"/>
  <c r="R85" i="132"/>
  <c r="S85" i="132"/>
  <c r="T85" i="132"/>
  <c r="R86" i="132"/>
  <c r="S86" i="132"/>
  <c r="T86" i="132"/>
  <c r="R87" i="132"/>
  <c r="S87" i="132"/>
  <c r="T87" i="132"/>
  <c r="R88" i="132"/>
  <c r="S88" i="132"/>
  <c r="T88" i="132"/>
  <c r="R89" i="132"/>
  <c r="S89" i="132"/>
  <c r="T89" i="132"/>
  <c r="R91" i="132"/>
  <c r="S91" i="132"/>
  <c r="T91" i="132"/>
  <c r="R92" i="132"/>
  <c r="S92" i="132"/>
  <c r="T92" i="132"/>
  <c r="R94" i="132"/>
  <c r="S94" i="132"/>
  <c r="T94" i="132"/>
  <c r="R95" i="132"/>
  <c r="S95" i="132"/>
  <c r="T95" i="132"/>
  <c r="R96" i="132"/>
  <c r="S96" i="132"/>
  <c r="T96" i="132"/>
  <c r="R97" i="132"/>
  <c r="S97" i="132"/>
  <c r="T97" i="132"/>
  <c r="R98" i="132"/>
  <c r="S98" i="132"/>
  <c r="T98" i="132"/>
  <c r="R100" i="132"/>
  <c r="S100" i="132"/>
  <c r="T100" i="132"/>
  <c r="R101" i="132"/>
  <c r="S101" i="132"/>
  <c r="T101" i="132"/>
  <c r="R102" i="132"/>
  <c r="S102" i="132"/>
  <c r="T102" i="132"/>
  <c r="R104" i="132"/>
  <c r="S104" i="132"/>
  <c r="T104" i="132"/>
  <c r="R105" i="132"/>
  <c r="S105" i="132"/>
  <c r="T105" i="132"/>
  <c r="R106" i="132"/>
  <c r="S106" i="132"/>
  <c r="T106" i="132"/>
  <c r="R107" i="132"/>
  <c r="S107" i="132"/>
  <c r="T107" i="132"/>
  <c r="R109" i="132"/>
  <c r="S109" i="132"/>
  <c r="T109" i="132"/>
  <c r="R110" i="132"/>
  <c r="S110" i="132"/>
  <c r="T110" i="132"/>
  <c r="R111" i="132"/>
  <c r="S111" i="132"/>
  <c r="T111" i="132"/>
  <c r="R112" i="132"/>
  <c r="S112" i="132"/>
  <c r="T112" i="132"/>
  <c r="R113" i="132"/>
  <c r="S113" i="132"/>
  <c r="T113" i="132"/>
  <c r="R114" i="132"/>
  <c r="S114" i="132"/>
  <c r="T114" i="132"/>
  <c r="R115" i="132"/>
  <c r="S115" i="132"/>
  <c r="T115" i="132"/>
  <c r="D61" i="121"/>
  <c r="D62" i="121" s="1"/>
  <c r="E61" i="121"/>
  <c r="E62" i="121" s="1"/>
  <c r="F61" i="121"/>
  <c r="F62" i="121" s="1"/>
  <c r="G61" i="121"/>
  <c r="G62" i="121" s="1"/>
  <c r="H61" i="121"/>
  <c r="H62" i="121" s="1"/>
  <c r="I61" i="121"/>
  <c r="I62" i="121" s="1"/>
  <c r="J61" i="121"/>
  <c r="J62" i="121" s="1"/>
  <c r="K61" i="121"/>
  <c r="K62" i="121" s="1"/>
  <c r="L61" i="121"/>
  <c r="L62" i="121" s="1"/>
  <c r="M61" i="121"/>
  <c r="N61" i="121"/>
  <c r="N62" i="121" s="1"/>
  <c r="O61" i="121"/>
  <c r="P61" i="121"/>
  <c r="P62" i="121" s="1"/>
  <c r="Q61" i="121"/>
  <c r="R61" i="121"/>
  <c r="S61" i="121"/>
  <c r="T61" i="121"/>
  <c r="T62" i="121" s="1"/>
  <c r="U61" i="121"/>
  <c r="U62" i="121" s="1"/>
  <c r="V61" i="121"/>
  <c r="W61" i="121"/>
  <c r="Z61" i="121"/>
  <c r="Z62" i="121" s="1"/>
  <c r="AA61" i="121"/>
  <c r="AB61" i="121"/>
  <c r="AB62" i="121" s="1"/>
  <c r="AC61" i="121"/>
  <c r="AD61" i="121"/>
  <c r="AE61" i="121"/>
  <c r="AF61" i="121"/>
  <c r="AF62" i="121" s="1"/>
  <c r="AG61" i="121"/>
  <c r="AG62" i="121" s="1"/>
  <c r="AH61" i="121"/>
  <c r="AI61" i="121"/>
  <c r="AI62" i="121" s="1"/>
  <c r="AJ61" i="121"/>
  <c r="AJ62" i="121" s="1"/>
  <c r="AK61" i="121"/>
  <c r="AK62" i="121" s="1"/>
  <c r="AL61" i="121"/>
  <c r="AL62" i="121" s="1"/>
  <c r="AM61" i="121"/>
  <c r="AN61" i="121"/>
  <c r="AN62" i="121" s="1"/>
  <c r="AO61" i="121"/>
  <c r="AP61" i="121"/>
  <c r="AQ61" i="121"/>
  <c r="AQ62" i="121" s="1"/>
  <c r="AR61" i="121"/>
  <c r="AR62" i="121" s="1"/>
  <c r="AS61" i="121"/>
  <c r="AS62" i="121" s="1"/>
  <c r="AT61" i="121"/>
  <c r="AT62" i="121" s="1"/>
  <c r="AU61" i="121"/>
  <c r="AU62" i="121" s="1"/>
  <c r="AV61" i="121"/>
  <c r="AV62" i="121" s="1"/>
  <c r="AW61" i="121"/>
  <c r="AW62" i="121" s="1"/>
  <c r="AX61" i="121"/>
  <c r="AX62" i="121" s="1"/>
  <c r="M62" i="121"/>
  <c r="O62" i="121"/>
  <c r="Q62" i="121"/>
  <c r="R62" i="121"/>
  <c r="S62" i="121"/>
  <c r="V62" i="121"/>
  <c r="W62" i="121"/>
  <c r="AA62" i="121"/>
  <c r="AC62" i="121"/>
  <c r="AD62" i="121"/>
  <c r="AE62" i="121"/>
  <c r="AH62" i="121"/>
  <c r="AM62" i="121"/>
  <c r="AO62" i="121"/>
  <c r="AP62" i="121"/>
  <c r="C61" i="121"/>
  <c r="C62" i="121"/>
  <c r="BC17" i="121"/>
  <c r="BD17" i="121"/>
  <c r="BE17" i="121"/>
  <c r="BC18" i="121"/>
  <c r="BD18" i="121"/>
  <c r="BE18" i="121"/>
  <c r="BC19" i="121"/>
  <c r="BD19" i="121"/>
  <c r="BE19" i="121"/>
  <c r="BC20" i="121"/>
  <c r="BD20" i="121"/>
  <c r="BE20" i="121"/>
  <c r="BC21" i="121"/>
  <c r="BD21" i="121"/>
  <c r="BE21" i="121"/>
  <c r="BC22" i="121"/>
  <c r="BD22" i="121"/>
  <c r="BE22" i="121"/>
  <c r="BC23" i="121"/>
  <c r="BD23" i="121"/>
  <c r="BE23" i="121"/>
  <c r="BC24" i="121"/>
  <c r="BD24" i="121"/>
  <c r="BE24" i="121"/>
  <c r="BC25" i="121"/>
  <c r="BD25" i="121"/>
  <c r="BE25" i="121"/>
  <c r="BC26" i="121"/>
  <c r="BD26" i="121"/>
  <c r="BE26" i="121"/>
  <c r="BC27" i="121"/>
  <c r="BD27" i="121"/>
  <c r="BE27" i="121"/>
  <c r="BC28" i="121"/>
  <c r="BD28" i="121"/>
  <c r="BE28" i="121"/>
  <c r="BC29" i="121"/>
  <c r="BD29" i="121"/>
  <c r="BE29" i="121"/>
  <c r="BC30" i="121"/>
  <c r="BD30" i="121"/>
  <c r="BE30" i="121"/>
  <c r="BC31" i="121"/>
  <c r="BD31" i="121"/>
  <c r="BE31" i="121"/>
  <c r="BC32" i="121"/>
  <c r="BD32" i="121"/>
  <c r="BE32" i="121"/>
  <c r="BC33" i="121"/>
  <c r="BD33" i="121"/>
  <c r="BE33" i="121"/>
  <c r="BC34" i="121"/>
  <c r="BD34" i="121"/>
  <c r="BE34" i="121"/>
  <c r="BC35" i="121"/>
  <c r="BD35" i="121"/>
  <c r="BE35" i="121"/>
  <c r="BC36" i="121"/>
  <c r="BD36" i="121"/>
  <c r="BE36" i="121"/>
  <c r="BC37" i="121"/>
  <c r="BD37" i="121"/>
  <c r="BE37" i="121"/>
  <c r="BC38" i="121"/>
  <c r="BD38" i="121"/>
  <c r="BE38" i="121"/>
  <c r="BC39" i="121"/>
  <c r="BD39" i="121"/>
  <c r="BE39" i="121"/>
  <c r="BC40" i="121"/>
  <c r="BD40" i="121"/>
  <c r="BE40" i="121"/>
  <c r="BC41" i="121"/>
  <c r="BD41" i="121"/>
  <c r="BE41" i="121"/>
  <c r="BC42" i="121"/>
  <c r="BD42" i="121"/>
  <c r="BE42" i="121"/>
  <c r="BC43" i="121"/>
  <c r="BD43" i="121"/>
  <c r="BE43" i="121"/>
  <c r="BC44" i="121"/>
  <c r="BD44" i="121"/>
  <c r="BE44" i="121"/>
  <c r="BC45" i="121"/>
  <c r="BD45" i="121"/>
  <c r="BE45" i="121"/>
  <c r="BD16" i="121"/>
  <c r="BE16" i="121"/>
  <c r="BC16" i="121"/>
  <c r="AZ17" i="121"/>
  <c r="BA17" i="121"/>
  <c r="BB17" i="121"/>
  <c r="AZ18" i="121"/>
  <c r="BA18" i="121"/>
  <c r="BB18" i="121"/>
  <c r="AZ19" i="121"/>
  <c r="BA19" i="121"/>
  <c r="BB19" i="121"/>
  <c r="AZ20" i="121"/>
  <c r="BA20" i="121"/>
  <c r="BB20" i="121"/>
  <c r="AZ21" i="121"/>
  <c r="BA21" i="121"/>
  <c r="BB21" i="121"/>
  <c r="AZ22" i="121"/>
  <c r="BA22" i="121"/>
  <c r="BB22" i="121"/>
  <c r="AZ23" i="121"/>
  <c r="BA23" i="121"/>
  <c r="BB23" i="121"/>
  <c r="AZ24" i="121"/>
  <c r="BA24" i="121"/>
  <c r="BB24" i="121"/>
  <c r="AZ25" i="121"/>
  <c r="BA25" i="121"/>
  <c r="BB25" i="121"/>
  <c r="AZ26" i="121"/>
  <c r="BA26" i="121"/>
  <c r="BB26" i="121"/>
  <c r="AZ27" i="121"/>
  <c r="BA27" i="121"/>
  <c r="BB27" i="121"/>
  <c r="AZ28" i="121"/>
  <c r="BA28" i="121"/>
  <c r="BB28" i="121"/>
  <c r="AZ29" i="121"/>
  <c r="BA29" i="121"/>
  <c r="BB29" i="121"/>
  <c r="AZ30" i="121"/>
  <c r="BA30" i="121"/>
  <c r="BB30" i="121"/>
  <c r="AZ31" i="121"/>
  <c r="BA31" i="121"/>
  <c r="BB31" i="121"/>
  <c r="AZ32" i="121"/>
  <c r="BA32" i="121"/>
  <c r="BB32" i="121"/>
  <c r="AZ33" i="121"/>
  <c r="BA33" i="121"/>
  <c r="BB33" i="121"/>
  <c r="AZ34" i="121"/>
  <c r="BA34" i="121"/>
  <c r="BB34" i="121"/>
  <c r="AZ35" i="121"/>
  <c r="BA35" i="121"/>
  <c r="BB35" i="121"/>
  <c r="AZ36" i="121"/>
  <c r="BA36" i="121"/>
  <c r="BB36" i="121"/>
  <c r="AZ37" i="121"/>
  <c r="BA37" i="121"/>
  <c r="BB37" i="121"/>
  <c r="AZ38" i="121"/>
  <c r="BA38" i="121"/>
  <c r="BB38" i="121"/>
  <c r="AZ39" i="121"/>
  <c r="BA39" i="121"/>
  <c r="BB39" i="121"/>
  <c r="AZ40" i="121"/>
  <c r="BA40" i="121"/>
  <c r="BB40" i="121"/>
  <c r="AZ41" i="121"/>
  <c r="BA41" i="121"/>
  <c r="BB41" i="121"/>
  <c r="AZ42" i="121"/>
  <c r="BA42" i="121"/>
  <c r="BB42" i="121"/>
  <c r="AZ43" i="121"/>
  <c r="BA43" i="121"/>
  <c r="BB43" i="121"/>
  <c r="AZ44" i="121"/>
  <c r="BA44" i="121"/>
  <c r="BB44" i="121"/>
  <c r="AZ45" i="121"/>
  <c r="BA45" i="121"/>
  <c r="BB45" i="121"/>
  <c r="BA16" i="121"/>
  <c r="BB16" i="121"/>
  <c r="AZ16" i="121"/>
  <c r="BC16" i="77"/>
  <c r="BC17" i="77"/>
  <c r="BC18" i="77"/>
  <c r="BC19" i="77"/>
  <c r="BC20" i="77"/>
  <c r="BC21" i="77"/>
  <c r="BC22" i="77"/>
  <c r="BC23" i="77"/>
  <c r="BC24" i="77"/>
  <c r="BC25" i="77"/>
  <c r="BC26" i="77"/>
  <c r="BC27" i="77"/>
  <c r="BC28" i="77"/>
  <c r="BC29" i="77"/>
  <c r="BC30" i="77"/>
  <c r="BC31" i="77"/>
  <c r="BC32" i="77"/>
  <c r="BC33" i="77"/>
  <c r="BC34" i="77"/>
  <c r="BC35" i="77"/>
  <c r="BC36" i="77"/>
  <c r="BC37" i="77"/>
  <c r="BC38" i="77"/>
  <c r="BC39" i="77"/>
  <c r="BC40" i="77"/>
  <c r="BC41" i="77"/>
  <c r="BC42" i="77"/>
  <c r="BC43" i="77"/>
  <c r="BC44" i="77"/>
  <c r="BC45" i="77"/>
  <c r="BC46" i="77"/>
  <c r="BC47" i="77"/>
  <c r="BC48" i="77"/>
  <c r="BC49" i="77"/>
  <c r="BC50" i="77"/>
  <c r="BC51" i="77"/>
  <c r="BC52" i="77"/>
  <c r="AZ16" i="77"/>
  <c r="BA16" i="77"/>
  <c r="BB16" i="77"/>
  <c r="AZ17" i="77"/>
  <c r="BA17" i="77"/>
  <c r="BB17" i="77"/>
  <c r="AZ18" i="77"/>
  <c r="BA18" i="77"/>
  <c r="BB18" i="77"/>
  <c r="AZ19" i="77"/>
  <c r="BA19" i="77"/>
  <c r="BB19" i="77"/>
  <c r="AZ20" i="77"/>
  <c r="BA20" i="77"/>
  <c r="BB20" i="77"/>
  <c r="AZ21" i="77"/>
  <c r="BA21" i="77"/>
  <c r="BB21" i="77"/>
  <c r="AZ22" i="77"/>
  <c r="BA22" i="77"/>
  <c r="BB22" i="77"/>
  <c r="AZ23" i="77"/>
  <c r="BA23" i="77"/>
  <c r="BB23" i="77"/>
  <c r="AZ24" i="77"/>
  <c r="BA24" i="77"/>
  <c r="BB24" i="77"/>
  <c r="AZ25" i="77"/>
  <c r="BA25" i="77"/>
  <c r="BB25" i="77"/>
  <c r="AZ26" i="77"/>
  <c r="BA26" i="77"/>
  <c r="BB26" i="77"/>
  <c r="AZ27" i="77"/>
  <c r="BA27" i="77"/>
  <c r="BB27" i="77"/>
  <c r="AZ28" i="77"/>
  <c r="BA28" i="77"/>
  <c r="BB28" i="77"/>
  <c r="AZ29" i="77"/>
  <c r="BA29" i="77"/>
  <c r="BB29" i="77"/>
  <c r="AZ30" i="77"/>
  <c r="BA30" i="77"/>
  <c r="BB30" i="77"/>
  <c r="AZ31" i="77"/>
  <c r="BA31" i="77"/>
  <c r="BB31" i="77"/>
  <c r="AZ32" i="77"/>
  <c r="BA32" i="77"/>
  <c r="BB32" i="77"/>
  <c r="AZ33" i="77"/>
  <c r="BA33" i="77"/>
  <c r="BB33" i="77"/>
  <c r="AZ34" i="77"/>
  <c r="BA34" i="77"/>
  <c r="BB34" i="77"/>
  <c r="AZ35" i="77"/>
  <c r="BA35" i="77"/>
  <c r="BB35" i="77"/>
  <c r="AZ36" i="77"/>
  <c r="BA36" i="77"/>
  <c r="BB36" i="77"/>
  <c r="AZ37" i="77"/>
  <c r="BA37" i="77"/>
  <c r="BB37" i="77"/>
  <c r="AZ38" i="77"/>
  <c r="BA38" i="77"/>
  <c r="BB38" i="77"/>
  <c r="AZ39" i="77"/>
  <c r="BA39" i="77"/>
  <c r="BB39" i="77"/>
  <c r="AZ40" i="77"/>
  <c r="BA40" i="77"/>
  <c r="BB40" i="77"/>
  <c r="AZ41" i="77"/>
  <c r="BA41" i="77"/>
  <c r="BB41" i="77"/>
  <c r="AZ42" i="77"/>
  <c r="BA42" i="77"/>
  <c r="BB42" i="77"/>
  <c r="AZ43" i="77"/>
  <c r="BA43" i="77"/>
  <c r="BB43" i="77"/>
  <c r="AZ44" i="77"/>
  <c r="BA44" i="77"/>
  <c r="BB44" i="77"/>
  <c r="AZ45" i="77"/>
  <c r="BA45" i="77"/>
  <c r="BB45" i="77"/>
  <c r="AZ46" i="77"/>
  <c r="BA46" i="77"/>
  <c r="BB46" i="77"/>
  <c r="AZ47" i="77"/>
  <c r="BA47" i="77"/>
  <c r="BB47" i="77"/>
  <c r="AZ48" i="77"/>
  <c r="BA48" i="77"/>
  <c r="BB48" i="77"/>
  <c r="AZ49" i="77"/>
  <c r="BA49" i="77"/>
  <c r="BB49" i="77"/>
  <c r="AZ50" i="77"/>
  <c r="BA50" i="77"/>
  <c r="BB50" i="77"/>
  <c r="AZ51" i="77"/>
  <c r="BA51" i="77"/>
  <c r="BB51" i="77"/>
  <c r="AZ52" i="77"/>
  <c r="BA52" i="77"/>
  <c r="BB52" i="77"/>
  <c r="BA15" i="77"/>
  <c r="BB15" i="77"/>
  <c r="AX16" i="77"/>
  <c r="AY16" i="77"/>
  <c r="AX17" i="77"/>
  <c r="AY17" i="77"/>
  <c r="AX18" i="77"/>
  <c r="AY18" i="77"/>
  <c r="AX19" i="77"/>
  <c r="AY19" i="77"/>
  <c r="AX20" i="77"/>
  <c r="AY20" i="77"/>
  <c r="AX21" i="77"/>
  <c r="AY21" i="77"/>
  <c r="AX22" i="77"/>
  <c r="AY22" i="77"/>
  <c r="AX23" i="77"/>
  <c r="AY23" i="77"/>
  <c r="AX24" i="77"/>
  <c r="AY24" i="77"/>
  <c r="AX25" i="77"/>
  <c r="AY25" i="77"/>
  <c r="AX26" i="77"/>
  <c r="AY26" i="77"/>
  <c r="AX27" i="77"/>
  <c r="AY27" i="77"/>
  <c r="AX28" i="77"/>
  <c r="AY28" i="77"/>
  <c r="AX29" i="77"/>
  <c r="AY29" i="77"/>
  <c r="AX30" i="77"/>
  <c r="AY30" i="77"/>
  <c r="AX31" i="77"/>
  <c r="AY31" i="77"/>
  <c r="AX32" i="77"/>
  <c r="AY32" i="77"/>
  <c r="AX33" i="77"/>
  <c r="AY33" i="77"/>
  <c r="AX34" i="77"/>
  <c r="AY34" i="77"/>
  <c r="AX35" i="77"/>
  <c r="AY35" i="77"/>
  <c r="AX36" i="77"/>
  <c r="AY36" i="77"/>
  <c r="AX37" i="77"/>
  <c r="AY37" i="77"/>
  <c r="AX38" i="77"/>
  <c r="AY38" i="77"/>
  <c r="AX39" i="77"/>
  <c r="AY39" i="77"/>
  <c r="AX40" i="77"/>
  <c r="AY40" i="77"/>
  <c r="AX41" i="77"/>
  <c r="AY41" i="77"/>
  <c r="AX42" i="77"/>
  <c r="AY42" i="77"/>
  <c r="AX43" i="77"/>
  <c r="AY43" i="77"/>
  <c r="AX44" i="77"/>
  <c r="AY44" i="77"/>
  <c r="AX45" i="77"/>
  <c r="AY45" i="77"/>
  <c r="AX46" i="77"/>
  <c r="AY46" i="77"/>
  <c r="AX47" i="77"/>
  <c r="AY47" i="77"/>
  <c r="AX48" i="77"/>
  <c r="AY48" i="77"/>
  <c r="AX49" i="77"/>
  <c r="AY49" i="77"/>
  <c r="AX50" i="77"/>
  <c r="AY50" i="77"/>
  <c r="AX51" i="77"/>
  <c r="AY51" i="77"/>
  <c r="AX52" i="77"/>
  <c r="AY52" i="77"/>
  <c r="AX15" i="77"/>
  <c r="AY15" i="77"/>
  <c r="BJ19" i="118"/>
  <c r="BK19" i="118"/>
  <c r="BL19" i="118"/>
  <c r="BJ20" i="118"/>
  <c r="BK20" i="118"/>
  <c r="BL20" i="118"/>
  <c r="BJ21" i="118"/>
  <c r="BK21" i="118"/>
  <c r="BL21" i="118"/>
  <c r="BJ22" i="118"/>
  <c r="BK22" i="118"/>
  <c r="BL22" i="118"/>
  <c r="BJ23" i="118"/>
  <c r="BK23" i="118"/>
  <c r="BL23" i="118"/>
  <c r="BJ24" i="118"/>
  <c r="BK24" i="118"/>
  <c r="BL24" i="118"/>
  <c r="BJ25" i="118"/>
  <c r="BK25" i="118"/>
  <c r="BL25" i="118"/>
  <c r="BJ26" i="118"/>
  <c r="BK26" i="118"/>
  <c r="BL26" i="118"/>
  <c r="BJ27" i="118"/>
  <c r="BK27" i="118"/>
  <c r="BL27" i="118"/>
  <c r="BJ28" i="118"/>
  <c r="BK28" i="118"/>
  <c r="BL28" i="118"/>
  <c r="BJ29" i="118"/>
  <c r="BK29" i="118"/>
  <c r="BL29" i="118"/>
  <c r="BJ30" i="118"/>
  <c r="BK30" i="118"/>
  <c r="BL30" i="118"/>
  <c r="BJ31" i="118"/>
  <c r="BK31" i="118"/>
  <c r="BL31" i="118"/>
  <c r="BJ32" i="118"/>
  <c r="BK32" i="118"/>
  <c r="BL32" i="118"/>
  <c r="BJ33" i="118"/>
  <c r="BK33" i="118"/>
  <c r="BL33" i="118"/>
  <c r="BJ34" i="118"/>
  <c r="BK34" i="118"/>
  <c r="BL34" i="118"/>
  <c r="BJ35" i="118"/>
  <c r="BK35" i="118"/>
  <c r="BL35" i="118"/>
  <c r="BJ36" i="118"/>
  <c r="BK36" i="118"/>
  <c r="BL36" i="118"/>
  <c r="BJ37" i="118"/>
  <c r="BK37" i="118"/>
  <c r="BL37" i="118"/>
  <c r="BJ38" i="118"/>
  <c r="BK38" i="118"/>
  <c r="BL38" i="118"/>
  <c r="BJ39" i="118"/>
  <c r="BK39" i="118"/>
  <c r="BL39" i="118"/>
  <c r="BJ40" i="118"/>
  <c r="BK40" i="118"/>
  <c r="BL40" i="118"/>
  <c r="BJ41" i="118"/>
  <c r="BK41" i="118"/>
  <c r="BL41" i="118"/>
  <c r="BJ42" i="118"/>
  <c r="BK42" i="118"/>
  <c r="BL42" i="118"/>
  <c r="BJ43" i="118"/>
  <c r="BK43" i="118"/>
  <c r="BL43" i="118"/>
  <c r="BJ44" i="118"/>
  <c r="BK44" i="118"/>
  <c r="BL44" i="118"/>
  <c r="BJ45" i="118"/>
  <c r="BK45" i="118"/>
  <c r="BL45" i="118"/>
  <c r="BJ46" i="118"/>
  <c r="BK46" i="118"/>
  <c r="BL46" i="118"/>
  <c r="BJ47" i="118"/>
  <c r="BK47" i="118"/>
  <c r="BL47" i="118"/>
  <c r="BK18" i="118"/>
  <c r="BL18" i="118"/>
  <c r="BJ18" i="118"/>
  <c r="BG19" i="118"/>
  <c r="BH19" i="118"/>
  <c r="BI19" i="118"/>
  <c r="BG20" i="118"/>
  <c r="BH20" i="118"/>
  <c r="BI20" i="118"/>
  <c r="BG21" i="118"/>
  <c r="BH21" i="118"/>
  <c r="BI21" i="118"/>
  <c r="BG22" i="118"/>
  <c r="BH22" i="118"/>
  <c r="BI22" i="118"/>
  <c r="BG23" i="118"/>
  <c r="BH23" i="118"/>
  <c r="BI23" i="118"/>
  <c r="BG24" i="118"/>
  <c r="BH24" i="118"/>
  <c r="BI24" i="118"/>
  <c r="BG25" i="118"/>
  <c r="BH25" i="118"/>
  <c r="BI25" i="118"/>
  <c r="BG26" i="118"/>
  <c r="BH26" i="118"/>
  <c r="BI26" i="118"/>
  <c r="BG27" i="118"/>
  <c r="BH27" i="118"/>
  <c r="BI27" i="118"/>
  <c r="BG28" i="118"/>
  <c r="BH28" i="118"/>
  <c r="BI28" i="118"/>
  <c r="BG29" i="118"/>
  <c r="BH29" i="118"/>
  <c r="BI29" i="118"/>
  <c r="BG30" i="118"/>
  <c r="BH30" i="118"/>
  <c r="BI30" i="118"/>
  <c r="BG31" i="118"/>
  <c r="BH31" i="118"/>
  <c r="BI31" i="118"/>
  <c r="BG32" i="118"/>
  <c r="BH32" i="118"/>
  <c r="BI32" i="118"/>
  <c r="BG33" i="118"/>
  <c r="BH33" i="118"/>
  <c r="BI33" i="118"/>
  <c r="BG34" i="118"/>
  <c r="BH34" i="118"/>
  <c r="BI34" i="118"/>
  <c r="BG35" i="118"/>
  <c r="BH35" i="118"/>
  <c r="BI35" i="118"/>
  <c r="BG36" i="118"/>
  <c r="BH36" i="118"/>
  <c r="BI36" i="118"/>
  <c r="BG37" i="118"/>
  <c r="BH37" i="118"/>
  <c r="BI37" i="118"/>
  <c r="BG38" i="118"/>
  <c r="BH38" i="118"/>
  <c r="BI38" i="118"/>
  <c r="BG39" i="118"/>
  <c r="BH39" i="118"/>
  <c r="BI39" i="118"/>
  <c r="BG40" i="118"/>
  <c r="BH40" i="118"/>
  <c r="BI40" i="118"/>
  <c r="BG41" i="118"/>
  <c r="BH41" i="118"/>
  <c r="BI41" i="118"/>
  <c r="BG42" i="118"/>
  <c r="BH42" i="118"/>
  <c r="BI42" i="118"/>
  <c r="BG43" i="118"/>
  <c r="BH43" i="118"/>
  <c r="BI43" i="118"/>
  <c r="BG44" i="118"/>
  <c r="BH44" i="118"/>
  <c r="BI44" i="118"/>
  <c r="BG45" i="118"/>
  <c r="BH45" i="118"/>
  <c r="BI45" i="118"/>
  <c r="BG46" i="118"/>
  <c r="BH46" i="118"/>
  <c r="BI46" i="118"/>
  <c r="BG47" i="118"/>
  <c r="BH47" i="118"/>
  <c r="BI47" i="118"/>
  <c r="BH18" i="118"/>
  <c r="BI18" i="118"/>
  <c r="BG18" i="118"/>
  <c r="U17" i="125"/>
  <c r="V17" i="125"/>
  <c r="W17" i="125"/>
  <c r="U18" i="125"/>
  <c r="V18" i="125"/>
  <c r="W18" i="125"/>
  <c r="U19" i="125"/>
  <c r="V19" i="125"/>
  <c r="W19" i="125"/>
  <c r="U20" i="125"/>
  <c r="V20" i="125"/>
  <c r="W20" i="125"/>
  <c r="U21" i="125"/>
  <c r="V21" i="125"/>
  <c r="W21" i="125"/>
  <c r="U22" i="125"/>
  <c r="V22" i="125"/>
  <c r="W22" i="125"/>
  <c r="U23" i="125"/>
  <c r="V23" i="125"/>
  <c r="W23" i="125"/>
  <c r="U24" i="125"/>
  <c r="V24" i="125"/>
  <c r="W24" i="125"/>
  <c r="U25" i="125"/>
  <c r="V25" i="125"/>
  <c r="W25" i="125"/>
  <c r="U26" i="125"/>
  <c r="V26" i="125"/>
  <c r="W26" i="125"/>
  <c r="U27" i="125"/>
  <c r="V27" i="125"/>
  <c r="W27" i="125"/>
  <c r="U28" i="125"/>
  <c r="V28" i="125"/>
  <c r="W28" i="125"/>
  <c r="U29" i="125"/>
  <c r="V29" i="125"/>
  <c r="W29" i="125"/>
  <c r="U30" i="125"/>
  <c r="V30" i="125"/>
  <c r="W30" i="125"/>
  <c r="U31" i="125"/>
  <c r="V31" i="125"/>
  <c r="W31" i="125"/>
  <c r="U32" i="125"/>
  <c r="V32" i="125"/>
  <c r="W32" i="125"/>
  <c r="U33" i="125"/>
  <c r="V33" i="125"/>
  <c r="W33" i="125"/>
  <c r="U34" i="125"/>
  <c r="V34" i="125"/>
  <c r="W34" i="125"/>
  <c r="U35" i="125"/>
  <c r="V35" i="125"/>
  <c r="W35" i="125"/>
  <c r="U36" i="125"/>
  <c r="V36" i="125"/>
  <c r="W36" i="125"/>
  <c r="U37" i="125"/>
  <c r="V37" i="125"/>
  <c r="W37" i="125"/>
  <c r="U38" i="125"/>
  <c r="V38" i="125"/>
  <c r="W38" i="125"/>
  <c r="U39" i="125"/>
  <c r="V39" i="125"/>
  <c r="W39" i="125"/>
  <c r="U40" i="125"/>
  <c r="V40" i="125"/>
  <c r="W40" i="125"/>
  <c r="U41" i="125"/>
  <c r="V41" i="125"/>
  <c r="W41" i="125"/>
  <c r="U42" i="125"/>
  <c r="V42" i="125"/>
  <c r="W42" i="125"/>
  <c r="U43" i="125"/>
  <c r="V43" i="125"/>
  <c r="W43" i="125"/>
  <c r="U44" i="125"/>
  <c r="V44" i="125"/>
  <c r="W44" i="125"/>
  <c r="U45" i="125"/>
  <c r="V45" i="125"/>
  <c r="W45" i="125"/>
  <c r="U46" i="125"/>
  <c r="V46" i="125"/>
  <c r="W46" i="125"/>
  <c r="U47" i="125"/>
  <c r="V47" i="125"/>
  <c r="W47" i="125"/>
  <c r="U48" i="125"/>
  <c r="V48" i="125"/>
  <c r="W48" i="125"/>
  <c r="U49" i="125"/>
  <c r="V49" i="125"/>
  <c r="W49" i="125"/>
  <c r="U50" i="125"/>
  <c r="V50" i="125"/>
  <c r="W50" i="125"/>
  <c r="U51" i="125"/>
  <c r="V51" i="125"/>
  <c r="W51" i="125"/>
  <c r="U52" i="125"/>
  <c r="V52" i="125"/>
  <c r="W52" i="125"/>
  <c r="U53" i="125"/>
  <c r="V53" i="125"/>
  <c r="W53" i="125"/>
  <c r="U54" i="125"/>
  <c r="V54" i="125"/>
  <c r="W54" i="125"/>
  <c r="W16" i="125"/>
  <c r="V16" i="125"/>
  <c r="U16" i="125"/>
  <c r="R17" i="125"/>
  <c r="S17" i="125"/>
  <c r="T17" i="125"/>
  <c r="R18" i="125"/>
  <c r="S18" i="125"/>
  <c r="T18" i="125"/>
  <c r="R19" i="125"/>
  <c r="S19" i="125"/>
  <c r="T19" i="125"/>
  <c r="R20" i="125"/>
  <c r="S20" i="125"/>
  <c r="T20" i="125"/>
  <c r="R21" i="125"/>
  <c r="S21" i="125"/>
  <c r="T21" i="125"/>
  <c r="R22" i="125"/>
  <c r="S22" i="125"/>
  <c r="T22" i="125"/>
  <c r="R23" i="125"/>
  <c r="S23" i="125"/>
  <c r="T23" i="125"/>
  <c r="R24" i="125"/>
  <c r="S24" i="125"/>
  <c r="T24" i="125"/>
  <c r="R25" i="125"/>
  <c r="S25" i="125"/>
  <c r="T25" i="125"/>
  <c r="R26" i="125"/>
  <c r="S26" i="125"/>
  <c r="T26" i="125"/>
  <c r="R27" i="125"/>
  <c r="S27" i="125"/>
  <c r="T27" i="125"/>
  <c r="R28" i="125"/>
  <c r="S28" i="125"/>
  <c r="T28" i="125"/>
  <c r="R29" i="125"/>
  <c r="S29" i="125"/>
  <c r="T29" i="125"/>
  <c r="R30" i="125"/>
  <c r="S30" i="125"/>
  <c r="T30" i="125"/>
  <c r="R31" i="125"/>
  <c r="S31" i="125"/>
  <c r="T31" i="125"/>
  <c r="R32" i="125"/>
  <c r="S32" i="125"/>
  <c r="T32" i="125"/>
  <c r="R33" i="125"/>
  <c r="S33" i="125"/>
  <c r="T33" i="125"/>
  <c r="R34" i="125"/>
  <c r="S34" i="125"/>
  <c r="T34" i="125"/>
  <c r="R35" i="125"/>
  <c r="S35" i="125"/>
  <c r="T35" i="125"/>
  <c r="R36" i="125"/>
  <c r="S36" i="125"/>
  <c r="T36" i="125"/>
  <c r="R37" i="125"/>
  <c r="S37" i="125"/>
  <c r="T37" i="125"/>
  <c r="R38" i="125"/>
  <c r="S38" i="125"/>
  <c r="T38" i="125"/>
  <c r="R39" i="125"/>
  <c r="S39" i="125"/>
  <c r="T39" i="125"/>
  <c r="R40" i="125"/>
  <c r="S40" i="125"/>
  <c r="T40" i="125"/>
  <c r="R41" i="125"/>
  <c r="S41" i="125"/>
  <c r="T41" i="125"/>
  <c r="R42" i="125"/>
  <c r="S42" i="125"/>
  <c r="T42" i="125"/>
  <c r="R43" i="125"/>
  <c r="S43" i="125"/>
  <c r="T43" i="125"/>
  <c r="R44" i="125"/>
  <c r="S44" i="125"/>
  <c r="T44" i="125"/>
  <c r="R45" i="125"/>
  <c r="S45" i="125"/>
  <c r="T45" i="125"/>
  <c r="R46" i="125"/>
  <c r="S46" i="125"/>
  <c r="T46" i="125"/>
  <c r="R47" i="125"/>
  <c r="S47" i="125"/>
  <c r="T47" i="125"/>
  <c r="R48" i="125"/>
  <c r="S48" i="125"/>
  <c r="T48" i="125"/>
  <c r="R49" i="125"/>
  <c r="S49" i="125"/>
  <c r="T49" i="125"/>
  <c r="R50" i="125"/>
  <c r="S50" i="125"/>
  <c r="T50" i="125"/>
  <c r="R51" i="125"/>
  <c r="S51" i="125"/>
  <c r="T51" i="125"/>
  <c r="R52" i="125"/>
  <c r="S52" i="125"/>
  <c r="T52" i="125"/>
  <c r="R53" i="125"/>
  <c r="S53" i="125"/>
  <c r="T53" i="125"/>
  <c r="R54" i="125"/>
  <c r="S54" i="125"/>
  <c r="T54" i="125"/>
  <c r="S16" i="125"/>
  <c r="T16" i="125"/>
  <c r="R16" i="125"/>
  <c r="Q17" i="125"/>
  <c r="Q18" i="125"/>
  <c r="Q19" i="125"/>
  <c r="Q20" i="125"/>
  <c r="Q21" i="125"/>
  <c r="Q22" i="125"/>
  <c r="Q23" i="125"/>
  <c r="Q24" i="125"/>
  <c r="Q25" i="125"/>
  <c r="Q26" i="125"/>
  <c r="Q27" i="125"/>
  <c r="Q28" i="125"/>
  <c r="Q29" i="125"/>
  <c r="Q30" i="125"/>
  <c r="Q31" i="125"/>
  <c r="Q32" i="125"/>
  <c r="Q33" i="125"/>
  <c r="Q34" i="125"/>
  <c r="Q35" i="125"/>
  <c r="Q36" i="125"/>
  <c r="Q37" i="125"/>
  <c r="Q38" i="125"/>
  <c r="Q39" i="125"/>
  <c r="Q40" i="125"/>
  <c r="Q41" i="125"/>
  <c r="Q42" i="125"/>
  <c r="Q43" i="125"/>
  <c r="Q44" i="125"/>
  <c r="Q45" i="125"/>
  <c r="Q46" i="125"/>
  <c r="Q47" i="125"/>
  <c r="Q48" i="125"/>
  <c r="Q49" i="125"/>
  <c r="Q50" i="125"/>
  <c r="Q51" i="125"/>
  <c r="Q52" i="125"/>
  <c r="Q53" i="125"/>
  <c r="Q54" i="125"/>
  <c r="Q16" i="125"/>
  <c r="BH20" i="74"/>
  <c r="BH21" i="74"/>
  <c r="BH22" i="74"/>
  <c r="BH23" i="74"/>
  <c r="BH24" i="74"/>
  <c r="BH26" i="74"/>
  <c r="BH27" i="74"/>
  <c r="BH28" i="74"/>
  <c r="BH29" i="74"/>
  <c r="BH30" i="74"/>
  <c r="BH31" i="74"/>
  <c r="BH33" i="74"/>
  <c r="BH34" i="74"/>
  <c r="BH35" i="74"/>
  <c r="BH36" i="74"/>
  <c r="BH37" i="74"/>
  <c r="BH38" i="74"/>
  <c r="BH39" i="74"/>
  <c r="BH41" i="74"/>
  <c r="BH42" i="74"/>
  <c r="BH43" i="74"/>
  <c r="BH45" i="74"/>
  <c r="BH46" i="74"/>
  <c r="BH47" i="74"/>
  <c r="BH48" i="74"/>
  <c r="BH49" i="74"/>
  <c r="BH50" i="74"/>
  <c r="BH51" i="74"/>
  <c r="BH52" i="74"/>
  <c r="BH53" i="74"/>
  <c r="BH54" i="74"/>
  <c r="BH55" i="74"/>
  <c r="BE20" i="74"/>
  <c r="BF20" i="74"/>
  <c r="BE21" i="74"/>
  <c r="BF21" i="74"/>
  <c r="BE22" i="74"/>
  <c r="BF22" i="74"/>
  <c r="BE23" i="74"/>
  <c r="BF23" i="74"/>
  <c r="BE24" i="74"/>
  <c r="BF24" i="74"/>
  <c r="BE26" i="74"/>
  <c r="BF26" i="74"/>
  <c r="BE27" i="74"/>
  <c r="BF27" i="74"/>
  <c r="BE28" i="74"/>
  <c r="BF28" i="74"/>
  <c r="BE29" i="74"/>
  <c r="BF29" i="74"/>
  <c r="BE30" i="74"/>
  <c r="BF30" i="74"/>
  <c r="BE31" i="74"/>
  <c r="BF31" i="74"/>
  <c r="BE33" i="74"/>
  <c r="BF33" i="74"/>
  <c r="BE34" i="74"/>
  <c r="BF34" i="74"/>
  <c r="BE35" i="74"/>
  <c r="BF35" i="74"/>
  <c r="BE36" i="74"/>
  <c r="BF36" i="74"/>
  <c r="BE37" i="74"/>
  <c r="BF37" i="74"/>
  <c r="BE38" i="74"/>
  <c r="BF38" i="74"/>
  <c r="BE39" i="74"/>
  <c r="BF39" i="74"/>
  <c r="BE41" i="74"/>
  <c r="BF41" i="74"/>
  <c r="BE42" i="74"/>
  <c r="BF42" i="74"/>
  <c r="BE43" i="74"/>
  <c r="BF43" i="74"/>
  <c r="BE45" i="74"/>
  <c r="BF45" i="74"/>
  <c r="BE46" i="74"/>
  <c r="BF46" i="74"/>
  <c r="BE47" i="74"/>
  <c r="BF47" i="74"/>
  <c r="BE48" i="74"/>
  <c r="BF48" i="74"/>
  <c r="BE49" i="74"/>
  <c r="BF49" i="74"/>
  <c r="BE50" i="74"/>
  <c r="BF50" i="74"/>
  <c r="BE51" i="74"/>
  <c r="BF51" i="74"/>
  <c r="BE52" i="74"/>
  <c r="BF52" i="74"/>
  <c r="BE53" i="74"/>
  <c r="BF53" i="74"/>
  <c r="BE54" i="74"/>
  <c r="BF54" i="74"/>
  <c r="BE55" i="74"/>
  <c r="BF55" i="74"/>
  <c r="BC20" i="74"/>
  <c r="BC21" i="74"/>
  <c r="BC22" i="74"/>
  <c r="BC23" i="74"/>
  <c r="BC24" i="74"/>
  <c r="BC26" i="74"/>
  <c r="BC27" i="74"/>
  <c r="BC28" i="74"/>
  <c r="BC29" i="74"/>
  <c r="BC30" i="74"/>
  <c r="BC31" i="74"/>
  <c r="BC33" i="74"/>
  <c r="BC34" i="74"/>
  <c r="BC35" i="74"/>
  <c r="BC36" i="74"/>
  <c r="BC37" i="74"/>
  <c r="BC38" i="74"/>
  <c r="BC39" i="74"/>
  <c r="BC41" i="74"/>
  <c r="BC42" i="74"/>
  <c r="BC43" i="74"/>
  <c r="BC45" i="74"/>
  <c r="BC46" i="74"/>
  <c r="BC47" i="74"/>
  <c r="BC48" i="74"/>
  <c r="BC49" i="74"/>
  <c r="BC50" i="74"/>
  <c r="BC51" i="74"/>
  <c r="BC52" i="74"/>
  <c r="BC53" i="74"/>
  <c r="BC54" i="74"/>
  <c r="BC55" i="74"/>
  <c r="AZ20" i="74"/>
  <c r="BA20" i="74"/>
  <c r="BB20" i="74"/>
  <c r="AZ21" i="74"/>
  <c r="BA21" i="74"/>
  <c r="BB21" i="74"/>
  <c r="AZ22" i="74"/>
  <c r="BA22" i="74"/>
  <c r="BB22" i="74"/>
  <c r="AZ23" i="74"/>
  <c r="BA23" i="74"/>
  <c r="BB23" i="74"/>
  <c r="AZ24" i="74"/>
  <c r="BA24" i="74"/>
  <c r="BB24" i="74"/>
  <c r="AZ26" i="74"/>
  <c r="BA26" i="74"/>
  <c r="BB26" i="74"/>
  <c r="AZ27" i="74"/>
  <c r="BA27" i="74"/>
  <c r="BB27" i="74"/>
  <c r="AZ28" i="74"/>
  <c r="BA28" i="74"/>
  <c r="BB28" i="74"/>
  <c r="AZ29" i="74"/>
  <c r="BA29" i="74"/>
  <c r="BB29" i="74"/>
  <c r="AZ30" i="74"/>
  <c r="BA30" i="74"/>
  <c r="BB30" i="74"/>
  <c r="AZ31" i="74"/>
  <c r="BA31" i="74"/>
  <c r="BB31" i="74"/>
  <c r="AZ33" i="74"/>
  <c r="BA33" i="74"/>
  <c r="BB33" i="74"/>
  <c r="AZ34" i="74"/>
  <c r="BA34" i="74"/>
  <c r="BB34" i="74"/>
  <c r="AZ35" i="74"/>
  <c r="BA35" i="74"/>
  <c r="BB35" i="74"/>
  <c r="AZ36" i="74"/>
  <c r="BA36" i="74"/>
  <c r="BB36" i="74"/>
  <c r="AZ37" i="74"/>
  <c r="BA37" i="74"/>
  <c r="BB37" i="74"/>
  <c r="AZ38" i="74"/>
  <c r="BA38" i="74"/>
  <c r="BB38" i="74"/>
  <c r="AZ39" i="74"/>
  <c r="BA39" i="74"/>
  <c r="BB39" i="74"/>
  <c r="AZ41" i="74"/>
  <c r="BA41" i="74"/>
  <c r="BB41" i="74"/>
  <c r="AZ42" i="74"/>
  <c r="BA42" i="74"/>
  <c r="BB42" i="74"/>
  <c r="AZ43" i="74"/>
  <c r="BA43" i="74"/>
  <c r="BB43" i="74"/>
  <c r="AZ45" i="74"/>
  <c r="BA45" i="74"/>
  <c r="BB45" i="74"/>
  <c r="AZ46" i="74"/>
  <c r="BA46" i="74"/>
  <c r="BB46" i="74"/>
  <c r="AZ47" i="74"/>
  <c r="BA47" i="74"/>
  <c r="BB47" i="74"/>
  <c r="AZ48" i="74"/>
  <c r="BA48" i="74"/>
  <c r="BB48" i="74"/>
  <c r="AZ49" i="74"/>
  <c r="BA49" i="74"/>
  <c r="BB49" i="74"/>
  <c r="AZ50" i="74"/>
  <c r="BA50" i="74"/>
  <c r="BB50" i="74"/>
  <c r="AZ51" i="74"/>
  <c r="BA51" i="74"/>
  <c r="BB51" i="74"/>
  <c r="AZ52" i="74"/>
  <c r="BA52" i="74"/>
  <c r="BB52" i="74"/>
  <c r="AZ53" i="74"/>
  <c r="BA53" i="74"/>
  <c r="BB53" i="74"/>
  <c r="AZ54" i="74"/>
  <c r="BA54" i="74"/>
  <c r="BB54" i="74"/>
  <c r="AZ55" i="74"/>
  <c r="BA55" i="74"/>
  <c r="BB55" i="74"/>
  <c r="AW20" i="74"/>
  <c r="AX20" i="74"/>
  <c r="AY20" i="74"/>
  <c r="AW21" i="74"/>
  <c r="AX21" i="74"/>
  <c r="AY21" i="74"/>
  <c r="AW22" i="74"/>
  <c r="AX22" i="74"/>
  <c r="AY22" i="74"/>
  <c r="AW23" i="74"/>
  <c r="AX23" i="74"/>
  <c r="AY23" i="74"/>
  <c r="AW24" i="74"/>
  <c r="AX24" i="74"/>
  <c r="AY24" i="74"/>
  <c r="AW26" i="74"/>
  <c r="AX26" i="74"/>
  <c r="AY26" i="74"/>
  <c r="AW27" i="74"/>
  <c r="AX27" i="74"/>
  <c r="AY27" i="74"/>
  <c r="AW28" i="74"/>
  <c r="AX28" i="74"/>
  <c r="AY28" i="74"/>
  <c r="AW29" i="74"/>
  <c r="AX29" i="74"/>
  <c r="AY29" i="74"/>
  <c r="AW30" i="74"/>
  <c r="AX30" i="74"/>
  <c r="AY30" i="74"/>
  <c r="AW31" i="74"/>
  <c r="AX31" i="74"/>
  <c r="AY31" i="74"/>
  <c r="AW33" i="74"/>
  <c r="AX33" i="74"/>
  <c r="AY33" i="74"/>
  <c r="AW34" i="74"/>
  <c r="AX34" i="74"/>
  <c r="AY34" i="74"/>
  <c r="AW35" i="74"/>
  <c r="AX35" i="74"/>
  <c r="AY35" i="74"/>
  <c r="AW36" i="74"/>
  <c r="AX36" i="74"/>
  <c r="AY36" i="74"/>
  <c r="AW37" i="74"/>
  <c r="AX37" i="74"/>
  <c r="AY37" i="74"/>
  <c r="AW38" i="74"/>
  <c r="AX38" i="74"/>
  <c r="AY38" i="74"/>
  <c r="AW39" i="74"/>
  <c r="AX39" i="74"/>
  <c r="AY39" i="74"/>
  <c r="AW41" i="74"/>
  <c r="AX41" i="74"/>
  <c r="AY41" i="74"/>
  <c r="AW42" i="74"/>
  <c r="AX42" i="74"/>
  <c r="AY42" i="74"/>
  <c r="AW43" i="74"/>
  <c r="AX43" i="74"/>
  <c r="AY43" i="74"/>
  <c r="AW45" i="74"/>
  <c r="AX45" i="74"/>
  <c r="AY45" i="74"/>
  <c r="AW46" i="74"/>
  <c r="AX46" i="74"/>
  <c r="AY46" i="74"/>
  <c r="AW47" i="74"/>
  <c r="AX47" i="74"/>
  <c r="AY47" i="74"/>
  <c r="AW48" i="74"/>
  <c r="AX48" i="74"/>
  <c r="AY48" i="74"/>
  <c r="AW49" i="74"/>
  <c r="AX49" i="74"/>
  <c r="AY49" i="74"/>
  <c r="AW50" i="74"/>
  <c r="AX50" i="74"/>
  <c r="AY50" i="74"/>
  <c r="AW51" i="74"/>
  <c r="AX51" i="74"/>
  <c r="AY51" i="74"/>
  <c r="AW52" i="74"/>
  <c r="AX52" i="74"/>
  <c r="AY52" i="74"/>
  <c r="AW53" i="74"/>
  <c r="AX53" i="74"/>
  <c r="AY53" i="74"/>
  <c r="AW54" i="74"/>
  <c r="AX54" i="74"/>
  <c r="AY54" i="74"/>
  <c r="AW55" i="74"/>
  <c r="AX55" i="74"/>
  <c r="AY55" i="74"/>
  <c r="AV20" i="74"/>
  <c r="AV21" i="74"/>
  <c r="AV22" i="74"/>
  <c r="AV23" i="74"/>
  <c r="AV24" i="74"/>
  <c r="AV26" i="74"/>
  <c r="AV27" i="74"/>
  <c r="AV28" i="74"/>
  <c r="AV29" i="74"/>
  <c r="AV30" i="74"/>
  <c r="AV31" i="74"/>
  <c r="AV33" i="74"/>
  <c r="AV34" i="74"/>
  <c r="AV35" i="74"/>
  <c r="AV36" i="74"/>
  <c r="AV37" i="74"/>
  <c r="AV38" i="74"/>
  <c r="AV39" i="74"/>
  <c r="AV41" i="74"/>
  <c r="AV42" i="74"/>
  <c r="AV43" i="74"/>
  <c r="AV45" i="74"/>
  <c r="AV46" i="74"/>
  <c r="AV47" i="74"/>
  <c r="AV48" i="74"/>
  <c r="AV49" i="74"/>
  <c r="AV50" i="74"/>
  <c r="AV51" i="74"/>
  <c r="AV52" i="74"/>
  <c r="AV53" i="74"/>
  <c r="AV54" i="74"/>
  <c r="AV55" i="74"/>
  <c r="AE54" i="129"/>
  <c r="AE55" i="129"/>
  <c r="AA15" i="126" l="1"/>
  <c r="Z15" i="126"/>
  <c r="X15" i="126"/>
  <c r="R15" i="126"/>
  <c r="DC57" i="124"/>
  <c r="AA78" i="124"/>
  <c r="AB74" i="124"/>
  <c r="DC31" i="124"/>
  <c r="DE30" i="124"/>
  <c r="DD31" i="124"/>
  <c r="Z72" i="124"/>
  <c r="AB72" i="124"/>
  <c r="AA72" i="124"/>
  <c r="AF16" i="80"/>
  <c r="AE116" i="80"/>
  <c r="AH116" i="80"/>
  <c r="AH111" i="80"/>
  <c r="AH49" i="80"/>
  <c r="AH42" i="80"/>
  <c r="AH20" i="80"/>
  <c r="AE56" i="80"/>
  <c r="AG49" i="80"/>
  <c r="AF116" i="80"/>
  <c r="AG116" i="80"/>
  <c r="AG111" i="80"/>
  <c r="AG101" i="80"/>
  <c r="AG44" i="80"/>
  <c r="AG20" i="80"/>
  <c r="AF111" i="80"/>
  <c r="AE49" i="80"/>
  <c r="AF44" i="80"/>
  <c r="AE111" i="80"/>
  <c r="AD56" i="80"/>
  <c r="AF17" i="80"/>
  <c r="AE20" i="80"/>
  <c r="AG17" i="80"/>
  <c r="G16" i="80"/>
  <c r="AG16" i="80" s="1"/>
  <c r="O16" i="80"/>
  <c r="AE44" i="80"/>
  <c r="AF20" i="80"/>
  <c r="AE17" i="80"/>
  <c r="AH44" i="80"/>
  <c r="AH101" i="80"/>
  <c r="AE108" i="80"/>
  <c r="AD38" i="80"/>
  <c r="AD113" i="80"/>
  <c r="AD100" i="80"/>
  <c r="AH108" i="80"/>
  <c r="AD44" i="80"/>
  <c r="AD45" i="80"/>
  <c r="AH99" i="80"/>
  <c r="AD16" i="80"/>
  <c r="AE16" i="80"/>
  <c r="AH16" i="80"/>
  <c r="AH17" i="80"/>
  <c r="D68" i="94"/>
  <c r="E68" i="94"/>
  <c r="F68" i="94"/>
  <c r="G68" i="94"/>
  <c r="H68" i="94"/>
  <c r="I68" i="94"/>
  <c r="J68" i="94"/>
  <c r="K68" i="94"/>
  <c r="L68" i="94"/>
  <c r="M68" i="94"/>
  <c r="N68" i="94"/>
  <c r="Q68" i="94"/>
  <c r="R68" i="94"/>
  <c r="S68" i="94"/>
  <c r="T68" i="94"/>
  <c r="U68" i="94"/>
  <c r="V68" i="94"/>
  <c r="W68" i="94"/>
  <c r="X68" i="94"/>
  <c r="Y68" i="94"/>
  <c r="Z68" i="94"/>
  <c r="AA68" i="94"/>
  <c r="AB68" i="94"/>
  <c r="D69" i="94"/>
  <c r="E69" i="94"/>
  <c r="F69" i="94"/>
  <c r="G69" i="94"/>
  <c r="H69" i="94"/>
  <c r="I69" i="94"/>
  <c r="J69" i="94"/>
  <c r="K69" i="94"/>
  <c r="L69" i="94"/>
  <c r="M69" i="94"/>
  <c r="N69" i="94"/>
  <c r="Q69" i="94"/>
  <c r="R69" i="94"/>
  <c r="S69" i="94"/>
  <c r="T69" i="94"/>
  <c r="U69" i="94"/>
  <c r="V69" i="94"/>
  <c r="W69" i="94"/>
  <c r="X69" i="94"/>
  <c r="Y69" i="94"/>
  <c r="Z69" i="94"/>
  <c r="AA69" i="94"/>
  <c r="AB69" i="94"/>
  <c r="C69" i="94"/>
  <c r="C68" i="94"/>
  <c r="CW21" i="94"/>
  <c r="CX21" i="94"/>
  <c r="CY21" i="94"/>
  <c r="CZ21" i="94"/>
  <c r="CW22" i="94"/>
  <c r="CX22" i="94"/>
  <c r="CY22" i="94"/>
  <c r="CZ22" i="94"/>
  <c r="CW23" i="94"/>
  <c r="CX23" i="94"/>
  <c r="CY23" i="94"/>
  <c r="CZ23" i="94"/>
  <c r="CW24" i="94"/>
  <c r="CX24" i="94"/>
  <c r="CY24" i="94"/>
  <c r="CZ24" i="94"/>
  <c r="CW25" i="94"/>
  <c r="CX25" i="94"/>
  <c r="CY25" i="94"/>
  <c r="CZ25" i="94"/>
  <c r="CW26" i="94"/>
  <c r="CX26" i="94"/>
  <c r="CY26" i="94"/>
  <c r="CZ26" i="94"/>
  <c r="CW27" i="94"/>
  <c r="CX27" i="94"/>
  <c r="CY27" i="94"/>
  <c r="CZ27" i="94"/>
  <c r="CW28" i="94"/>
  <c r="CX28" i="94"/>
  <c r="CY28" i="94"/>
  <c r="CZ28" i="94"/>
  <c r="CW29" i="94"/>
  <c r="CX29" i="94"/>
  <c r="CY29" i="94"/>
  <c r="CZ29" i="94"/>
  <c r="CW30" i="94"/>
  <c r="CX30" i="94"/>
  <c r="CY30" i="94"/>
  <c r="CZ30" i="94"/>
  <c r="CW31" i="94"/>
  <c r="CX31" i="94"/>
  <c r="CY31" i="94"/>
  <c r="CZ31" i="94"/>
  <c r="CW32" i="94"/>
  <c r="CX32" i="94"/>
  <c r="CY32" i="94"/>
  <c r="CZ32" i="94"/>
  <c r="CW33" i="94"/>
  <c r="CX33" i="94"/>
  <c r="CY33" i="94"/>
  <c r="CZ33" i="94"/>
  <c r="CW34" i="94"/>
  <c r="CX34" i="94"/>
  <c r="CY34" i="94"/>
  <c r="CZ34" i="94"/>
  <c r="CW35" i="94"/>
  <c r="CX35" i="94"/>
  <c r="CY35" i="94"/>
  <c r="CZ35" i="94"/>
  <c r="CW36" i="94"/>
  <c r="CX36" i="94"/>
  <c r="CY36" i="94"/>
  <c r="CZ36" i="94"/>
  <c r="CW37" i="94"/>
  <c r="CX37" i="94"/>
  <c r="CY37" i="94"/>
  <c r="CZ37" i="94"/>
  <c r="CW38" i="94"/>
  <c r="CX38" i="94"/>
  <c r="CY38" i="94"/>
  <c r="CZ38" i="94"/>
  <c r="CW39" i="94"/>
  <c r="CX39" i="94"/>
  <c r="CY39" i="94"/>
  <c r="CZ39" i="94"/>
  <c r="CW40" i="94"/>
  <c r="CX40" i="94"/>
  <c r="CY40" i="94"/>
  <c r="CZ40" i="94"/>
  <c r="CW41" i="94"/>
  <c r="CX41" i="94"/>
  <c r="CY41" i="94"/>
  <c r="CZ41" i="94"/>
  <c r="CW42" i="94"/>
  <c r="CX42" i="94"/>
  <c r="CY42" i="94"/>
  <c r="CZ42" i="94"/>
  <c r="CW43" i="94"/>
  <c r="CX43" i="94"/>
  <c r="CY43" i="94"/>
  <c r="CZ43" i="94"/>
  <c r="CW44" i="94"/>
  <c r="CX44" i="94"/>
  <c r="CY44" i="94"/>
  <c r="CZ44" i="94"/>
  <c r="CW45" i="94"/>
  <c r="CX45" i="94"/>
  <c r="CY45" i="94"/>
  <c r="CZ45" i="94"/>
  <c r="CW46" i="94"/>
  <c r="CX46" i="94"/>
  <c r="CY46" i="94"/>
  <c r="CZ46" i="94"/>
  <c r="CW47" i="94"/>
  <c r="CX47" i="94"/>
  <c r="CY47" i="94"/>
  <c r="CZ47" i="94"/>
  <c r="CW48" i="94"/>
  <c r="CX48" i="94"/>
  <c r="CY48" i="94"/>
  <c r="CZ48" i="94"/>
  <c r="CW49" i="94"/>
  <c r="CX49" i="94"/>
  <c r="CY49" i="94"/>
  <c r="CZ49" i="94"/>
  <c r="CW50" i="94"/>
  <c r="CX50" i="94"/>
  <c r="CY50" i="94"/>
  <c r="CZ50" i="94"/>
  <c r="CW51" i="94"/>
  <c r="CX51" i="94"/>
  <c r="CY51" i="94"/>
  <c r="CZ51" i="94"/>
  <c r="CW52" i="94"/>
  <c r="CX52" i="94"/>
  <c r="CY52" i="94"/>
  <c r="CZ52" i="94"/>
  <c r="CW53" i="94"/>
  <c r="CX53" i="94"/>
  <c r="CY53" i="94"/>
  <c r="CZ53" i="94"/>
  <c r="CW54" i="94"/>
  <c r="CX54" i="94"/>
  <c r="CY54" i="94"/>
  <c r="CZ54" i="94"/>
  <c r="CW55" i="94"/>
  <c r="CX55" i="94"/>
  <c r="CY55" i="94"/>
  <c r="CZ55" i="94"/>
  <c r="CW56" i="94"/>
  <c r="CX56" i="94"/>
  <c r="CY56" i="94"/>
  <c r="CZ56" i="94"/>
  <c r="CW57" i="94"/>
  <c r="CX57" i="94"/>
  <c r="CY57" i="94"/>
  <c r="CZ57" i="94"/>
  <c r="CY20" i="94"/>
  <c r="CZ20" i="94"/>
  <c r="CX20" i="94"/>
  <c r="CW20" i="94"/>
  <c r="T99" i="132" l="1"/>
  <c r="T30" i="132"/>
  <c r="R14" i="132"/>
  <c r="D67" i="77"/>
  <c r="E67" i="77"/>
  <c r="F67" i="77"/>
  <c r="G67" i="77"/>
  <c r="H67" i="77"/>
  <c r="I67" i="77"/>
  <c r="J67" i="77"/>
  <c r="K67" i="77"/>
  <c r="L67" i="77"/>
  <c r="M67" i="77"/>
  <c r="N67" i="77"/>
  <c r="O67" i="77"/>
  <c r="P67" i="77"/>
  <c r="Q67" i="77"/>
  <c r="R67" i="77"/>
  <c r="S67" i="77"/>
  <c r="T67" i="77"/>
  <c r="U67" i="77"/>
  <c r="V67" i="77"/>
  <c r="W67" i="77"/>
  <c r="Z67" i="77"/>
  <c r="AA67" i="77"/>
  <c r="AB67" i="77"/>
  <c r="AC67" i="77"/>
  <c r="AD67" i="77"/>
  <c r="AE67" i="77"/>
  <c r="AF67" i="77"/>
  <c r="AG67" i="77"/>
  <c r="AH67" i="77"/>
  <c r="AI67" i="77"/>
  <c r="AJ67" i="77"/>
  <c r="AK67" i="77"/>
  <c r="AL67" i="77"/>
  <c r="AM67" i="77"/>
  <c r="AN67" i="77"/>
  <c r="AO67" i="77"/>
  <c r="AP67" i="77"/>
  <c r="AQ67" i="77"/>
  <c r="AR67" i="77"/>
  <c r="AS67" i="77"/>
  <c r="AT67" i="77"/>
  <c r="AU67" i="77"/>
  <c r="C67" i="77"/>
  <c r="AJ14" i="128"/>
  <c r="AK14" i="128"/>
  <c r="AL14" i="128"/>
  <c r="AM14" i="128"/>
  <c r="AN14" i="128"/>
  <c r="AO14" i="128"/>
  <c r="AP14" i="128"/>
  <c r="AQ14" i="128"/>
  <c r="AR14" i="128"/>
  <c r="AS14" i="128"/>
  <c r="AT14" i="128"/>
  <c r="AJ15" i="128"/>
  <c r="AK15" i="128"/>
  <c r="AL15" i="128"/>
  <c r="AM15" i="128"/>
  <c r="AN15" i="128"/>
  <c r="AO15" i="128"/>
  <c r="AP15" i="128"/>
  <c r="AQ15" i="128"/>
  <c r="AR15" i="128"/>
  <c r="AS15" i="128"/>
  <c r="AT15" i="128"/>
  <c r="AJ16" i="128"/>
  <c r="AK16" i="128"/>
  <c r="AL16" i="128"/>
  <c r="AM16" i="128"/>
  <c r="AN16" i="128"/>
  <c r="AO16" i="128"/>
  <c r="AP16" i="128"/>
  <c r="AQ16" i="128"/>
  <c r="AR16" i="128"/>
  <c r="AS16" i="128"/>
  <c r="AT16" i="128"/>
  <c r="AJ17" i="128"/>
  <c r="AK17" i="128"/>
  <c r="AL17" i="128"/>
  <c r="AM17" i="128"/>
  <c r="AN17" i="128"/>
  <c r="AO17" i="128"/>
  <c r="AP17" i="128"/>
  <c r="AQ17" i="128"/>
  <c r="AR17" i="128"/>
  <c r="AS17" i="128"/>
  <c r="AT17" i="128"/>
  <c r="AJ18" i="128"/>
  <c r="AK18" i="128"/>
  <c r="AL18" i="128"/>
  <c r="AM18" i="128"/>
  <c r="AN18" i="128"/>
  <c r="AO18" i="128"/>
  <c r="AP18" i="128"/>
  <c r="AQ18" i="128"/>
  <c r="AR18" i="128"/>
  <c r="AS18" i="128"/>
  <c r="AT18" i="128"/>
  <c r="AJ19" i="128"/>
  <c r="AK19" i="128"/>
  <c r="AL19" i="128"/>
  <c r="AM19" i="128"/>
  <c r="AN19" i="128"/>
  <c r="AO19" i="128"/>
  <c r="AP19" i="128"/>
  <c r="AQ19" i="128"/>
  <c r="AR19" i="128"/>
  <c r="AS19" i="128"/>
  <c r="AT19" i="128"/>
  <c r="AJ20" i="128"/>
  <c r="AK20" i="128"/>
  <c r="AL20" i="128"/>
  <c r="AM20" i="128"/>
  <c r="AN20" i="128"/>
  <c r="AO20" i="128"/>
  <c r="AP20" i="128"/>
  <c r="AQ20" i="128"/>
  <c r="AR20" i="128"/>
  <c r="AS20" i="128"/>
  <c r="AT20" i="128"/>
  <c r="AJ21" i="128"/>
  <c r="AK21" i="128"/>
  <c r="AL21" i="128"/>
  <c r="AM21" i="128"/>
  <c r="AN21" i="128"/>
  <c r="AO21" i="128"/>
  <c r="AP21" i="128"/>
  <c r="AQ21" i="128"/>
  <c r="AR21" i="128"/>
  <c r="AS21" i="128"/>
  <c r="AT21" i="128"/>
  <c r="AJ22" i="128"/>
  <c r="AK22" i="128"/>
  <c r="AL22" i="128"/>
  <c r="AM22" i="128"/>
  <c r="AN22" i="128"/>
  <c r="AO22" i="128"/>
  <c r="AP22" i="128"/>
  <c r="AQ22" i="128"/>
  <c r="AR22" i="128"/>
  <c r="AS22" i="128"/>
  <c r="AT22" i="128"/>
  <c r="AJ23" i="128"/>
  <c r="AK23" i="128"/>
  <c r="AL23" i="128"/>
  <c r="AM23" i="128"/>
  <c r="AN23" i="128"/>
  <c r="AO23" i="128"/>
  <c r="AP23" i="128"/>
  <c r="AQ23" i="128"/>
  <c r="AR23" i="128"/>
  <c r="AS23" i="128"/>
  <c r="AT23" i="128"/>
  <c r="AJ24" i="128"/>
  <c r="AK24" i="128"/>
  <c r="AL24" i="128"/>
  <c r="AM24" i="128"/>
  <c r="AN24" i="128"/>
  <c r="AO24" i="128"/>
  <c r="AP24" i="128"/>
  <c r="AQ24" i="128"/>
  <c r="AR24" i="128"/>
  <c r="AS24" i="128"/>
  <c r="AT24" i="128"/>
  <c r="AJ25" i="128"/>
  <c r="AK25" i="128"/>
  <c r="AL25" i="128"/>
  <c r="AM25" i="128"/>
  <c r="AN25" i="128"/>
  <c r="AO25" i="128"/>
  <c r="AP25" i="128"/>
  <c r="AQ25" i="128"/>
  <c r="AR25" i="128"/>
  <c r="AS25" i="128"/>
  <c r="AT25" i="128"/>
  <c r="AJ26" i="128"/>
  <c r="AK26" i="128"/>
  <c r="AL26" i="128"/>
  <c r="AM26" i="128"/>
  <c r="AN26" i="128"/>
  <c r="AO26" i="128"/>
  <c r="AP26" i="128"/>
  <c r="AQ26" i="128"/>
  <c r="AR26" i="128"/>
  <c r="AS26" i="128"/>
  <c r="AT26" i="128"/>
  <c r="AJ27" i="128"/>
  <c r="AK27" i="128"/>
  <c r="AL27" i="128"/>
  <c r="AM27" i="128"/>
  <c r="AN27" i="128"/>
  <c r="AO27" i="128"/>
  <c r="AP27" i="128"/>
  <c r="AQ27" i="128"/>
  <c r="AR27" i="128"/>
  <c r="AS27" i="128"/>
  <c r="AT27" i="128"/>
  <c r="AJ28" i="128"/>
  <c r="AK28" i="128"/>
  <c r="AL28" i="128"/>
  <c r="AM28" i="128"/>
  <c r="AN28" i="128"/>
  <c r="AO28" i="128"/>
  <c r="AP28" i="128"/>
  <c r="AQ28" i="128"/>
  <c r="AR28" i="128"/>
  <c r="AS28" i="128"/>
  <c r="AT28" i="128"/>
  <c r="AJ29" i="128"/>
  <c r="AK29" i="128"/>
  <c r="AL29" i="128"/>
  <c r="AM29" i="128"/>
  <c r="AN29" i="128"/>
  <c r="AO29" i="128"/>
  <c r="AP29" i="128"/>
  <c r="AQ29" i="128"/>
  <c r="AR29" i="128"/>
  <c r="AS29" i="128"/>
  <c r="AT29" i="128"/>
  <c r="AJ30" i="128"/>
  <c r="AK30" i="128"/>
  <c r="AL30" i="128"/>
  <c r="AM30" i="128"/>
  <c r="AN30" i="128"/>
  <c r="AO30" i="128"/>
  <c r="AP30" i="128"/>
  <c r="AQ30" i="128"/>
  <c r="AR30" i="128"/>
  <c r="AS30" i="128"/>
  <c r="AT30" i="128"/>
  <c r="AJ31" i="128"/>
  <c r="AK31" i="128"/>
  <c r="AL31" i="128"/>
  <c r="AM31" i="128"/>
  <c r="AN31" i="128"/>
  <c r="AO31" i="128"/>
  <c r="AP31" i="128"/>
  <c r="AQ31" i="128"/>
  <c r="AR31" i="128"/>
  <c r="AS31" i="128"/>
  <c r="AT31" i="128"/>
  <c r="AJ32" i="128"/>
  <c r="AK32" i="128"/>
  <c r="AL32" i="128"/>
  <c r="AM32" i="128"/>
  <c r="AN32" i="128"/>
  <c r="AO32" i="128"/>
  <c r="AP32" i="128"/>
  <c r="AQ32" i="128"/>
  <c r="AR32" i="128"/>
  <c r="AS32" i="128"/>
  <c r="AT32" i="128"/>
  <c r="AJ33" i="128"/>
  <c r="AK33" i="128"/>
  <c r="AL33" i="128"/>
  <c r="AM33" i="128"/>
  <c r="AN33" i="128"/>
  <c r="AO33" i="128"/>
  <c r="AP33" i="128"/>
  <c r="AQ33" i="128"/>
  <c r="AR33" i="128"/>
  <c r="AS33" i="128"/>
  <c r="AT33" i="128"/>
  <c r="AJ34" i="128"/>
  <c r="AK34" i="128"/>
  <c r="AL34" i="128"/>
  <c r="AM34" i="128"/>
  <c r="AN34" i="128"/>
  <c r="AO34" i="128"/>
  <c r="AP34" i="128"/>
  <c r="AQ34" i="128"/>
  <c r="AR34" i="128"/>
  <c r="AS34" i="128"/>
  <c r="AT34" i="128"/>
  <c r="AJ35" i="128"/>
  <c r="AK35" i="128"/>
  <c r="AL35" i="128"/>
  <c r="AM35" i="128"/>
  <c r="AN35" i="128"/>
  <c r="AO35" i="128"/>
  <c r="AP35" i="128"/>
  <c r="AQ35" i="128"/>
  <c r="AR35" i="128"/>
  <c r="AS35" i="128"/>
  <c r="AT35" i="128"/>
  <c r="AJ36" i="128"/>
  <c r="AK36" i="128"/>
  <c r="AL36" i="128"/>
  <c r="AM36" i="128"/>
  <c r="AN36" i="128"/>
  <c r="AO36" i="128"/>
  <c r="AP36" i="128"/>
  <c r="AQ36" i="128"/>
  <c r="AR36" i="128"/>
  <c r="AS36" i="128"/>
  <c r="AT36" i="128"/>
  <c r="AJ37" i="128"/>
  <c r="AK37" i="128"/>
  <c r="AL37" i="128"/>
  <c r="AM37" i="128"/>
  <c r="AN37" i="128"/>
  <c r="AO37" i="128"/>
  <c r="AP37" i="128"/>
  <c r="AQ37" i="128"/>
  <c r="AR37" i="128"/>
  <c r="AS37" i="128"/>
  <c r="AT37" i="128"/>
  <c r="AJ38" i="128"/>
  <c r="AK38" i="128"/>
  <c r="AL38" i="128"/>
  <c r="AM38" i="128"/>
  <c r="AN38" i="128"/>
  <c r="AO38" i="128"/>
  <c r="AP38" i="128"/>
  <c r="AQ38" i="128"/>
  <c r="AR38" i="128"/>
  <c r="AS38" i="128"/>
  <c r="AT38" i="128"/>
  <c r="AJ39" i="128"/>
  <c r="AK39" i="128"/>
  <c r="AL39" i="128"/>
  <c r="AM39" i="128"/>
  <c r="AN39" i="128"/>
  <c r="AO39" i="128"/>
  <c r="AP39" i="128"/>
  <c r="AQ39" i="128"/>
  <c r="AR39" i="128"/>
  <c r="AS39" i="128"/>
  <c r="AT39" i="128"/>
  <c r="AJ40" i="128"/>
  <c r="AK40" i="128"/>
  <c r="AL40" i="128"/>
  <c r="AM40" i="128"/>
  <c r="AN40" i="128"/>
  <c r="AO40" i="128"/>
  <c r="AP40" i="128"/>
  <c r="AQ40" i="128"/>
  <c r="AR40" i="128"/>
  <c r="AS40" i="128"/>
  <c r="AT40" i="128"/>
  <c r="AJ41" i="128"/>
  <c r="AK41" i="128"/>
  <c r="AL41" i="128"/>
  <c r="AM41" i="128"/>
  <c r="AN41" i="128"/>
  <c r="AO41" i="128"/>
  <c r="AP41" i="128"/>
  <c r="AQ41" i="128"/>
  <c r="AR41" i="128"/>
  <c r="AS41" i="128"/>
  <c r="AT41" i="128"/>
  <c r="AJ42" i="128"/>
  <c r="AK42" i="128"/>
  <c r="AL42" i="128"/>
  <c r="AM42" i="128"/>
  <c r="AN42" i="128"/>
  <c r="AO42" i="128"/>
  <c r="AP42" i="128"/>
  <c r="AQ42" i="128"/>
  <c r="AR42" i="128"/>
  <c r="AS42" i="128"/>
  <c r="AT42" i="128"/>
  <c r="AJ43" i="128"/>
  <c r="AK43" i="128"/>
  <c r="AL43" i="128"/>
  <c r="AM43" i="128"/>
  <c r="AN43" i="128"/>
  <c r="AO43" i="128"/>
  <c r="AP43" i="128"/>
  <c r="AQ43" i="128"/>
  <c r="AR43" i="128"/>
  <c r="AS43" i="128"/>
  <c r="AT43" i="128"/>
  <c r="AJ44" i="128"/>
  <c r="AK44" i="128"/>
  <c r="AL44" i="128"/>
  <c r="AM44" i="128"/>
  <c r="AN44" i="128"/>
  <c r="AO44" i="128"/>
  <c r="AP44" i="128"/>
  <c r="AQ44" i="128"/>
  <c r="AR44" i="128"/>
  <c r="AS44" i="128"/>
  <c r="AT44" i="128"/>
  <c r="AJ45" i="128"/>
  <c r="AK45" i="128"/>
  <c r="AL45" i="128"/>
  <c r="AM45" i="128"/>
  <c r="AN45" i="128"/>
  <c r="AO45" i="128"/>
  <c r="AP45" i="128"/>
  <c r="AQ45" i="128"/>
  <c r="AR45" i="128"/>
  <c r="AS45" i="128"/>
  <c r="AT45" i="128"/>
  <c r="AJ46" i="128"/>
  <c r="AK46" i="128"/>
  <c r="AL46" i="128"/>
  <c r="AM46" i="128"/>
  <c r="AN46" i="128"/>
  <c r="AO46" i="128"/>
  <c r="AP46" i="128"/>
  <c r="AQ46" i="128"/>
  <c r="AR46" i="128"/>
  <c r="AS46" i="128"/>
  <c r="AT46" i="128"/>
  <c r="AJ47" i="128"/>
  <c r="AK47" i="128"/>
  <c r="AL47" i="128"/>
  <c r="AM47" i="128"/>
  <c r="AN47" i="128"/>
  <c r="AO47" i="128"/>
  <c r="AP47" i="128"/>
  <c r="AQ47" i="128"/>
  <c r="AR47" i="128"/>
  <c r="AS47" i="128"/>
  <c r="AT47" i="128"/>
  <c r="AJ48" i="128"/>
  <c r="AK48" i="128"/>
  <c r="AL48" i="128"/>
  <c r="AM48" i="128"/>
  <c r="AN48" i="128"/>
  <c r="AO48" i="128"/>
  <c r="AP48" i="128"/>
  <c r="AQ48" i="128"/>
  <c r="AR48" i="128"/>
  <c r="AS48" i="128"/>
  <c r="AT48" i="128"/>
  <c r="AJ49" i="128"/>
  <c r="AK49" i="128"/>
  <c r="AL49" i="128"/>
  <c r="AM49" i="128"/>
  <c r="AN49" i="128"/>
  <c r="AO49" i="128"/>
  <c r="AP49" i="128"/>
  <c r="AQ49" i="128"/>
  <c r="AR49" i="128"/>
  <c r="AS49" i="128"/>
  <c r="AT49" i="128"/>
  <c r="AJ50" i="128"/>
  <c r="AK50" i="128"/>
  <c r="AL50" i="128"/>
  <c r="AM50" i="128"/>
  <c r="AN50" i="128"/>
  <c r="AO50" i="128"/>
  <c r="AP50" i="128"/>
  <c r="AQ50" i="128"/>
  <c r="AR50" i="128"/>
  <c r="AS50" i="128"/>
  <c r="AT50" i="128"/>
  <c r="AS13" i="128"/>
  <c r="AT13" i="128"/>
  <c r="AR13" i="128"/>
  <c r="AP13" i="128"/>
  <c r="AQ13" i="128"/>
  <c r="AO13" i="128"/>
  <c r="AM13" i="128"/>
  <c r="AN13" i="128"/>
  <c r="AL13" i="128"/>
  <c r="AK13" i="128"/>
  <c r="AJ13" i="128"/>
  <c r="D62" i="128"/>
  <c r="E62" i="128"/>
  <c r="F62" i="128"/>
  <c r="G62" i="128"/>
  <c r="H62" i="128"/>
  <c r="L62" i="128"/>
  <c r="M62" i="128"/>
  <c r="N62" i="128"/>
  <c r="O62" i="128"/>
  <c r="P62" i="128"/>
  <c r="Q62" i="128"/>
  <c r="T62" i="128"/>
  <c r="U62" i="128"/>
  <c r="V62" i="128"/>
  <c r="W62" i="128"/>
  <c r="X62" i="128"/>
  <c r="Y62" i="128"/>
  <c r="Z62" i="128"/>
  <c r="AA62" i="128"/>
  <c r="AB62" i="128"/>
  <c r="AC62" i="128"/>
  <c r="AD62" i="128"/>
  <c r="AE62" i="128"/>
  <c r="AF62" i="128"/>
  <c r="AG62" i="128"/>
  <c r="AH62" i="128"/>
  <c r="D60" i="128"/>
  <c r="E60" i="128"/>
  <c r="F60" i="128"/>
  <c r="G60" i="128"/>
  <c r="H60" i="128"/>
  <c r="I60" i="128"/>
  <c r="J60" i="128"/>
  <c r="K60" i="128"/>
  <c r="L60" i="128"/>
  <c r="M60" i="128"/>
  <c r="N60" i="128"/>
  <c r="O60" i="128"/>
  <c r="P60" i="128"/>
  <c r="Q60" i="128"/>
  <c r="T60" i="128"/>
  <c r="U60" i="128"/>
  <c r="V60" i="128"/>
  <c r="W60" i="128"/>
  <c r="X60" i="128"/>
  <c r="Y60" i="128"/>
  <c r="Z60" i="128"/>
  <c r="AA60" i="128"/>
  <c r="AB60" i="128"/>
  <c r="AC60" i="128"/>
  <c r="AD60" i="128"/>
  <c r="AE60" i="128"/>
  <c r="AF60" i="128"/>
  <c r="AG60" i="128"/>
  <c r="AH60" i="128"/>
  <c r="C62" i="128"/>
  <c r="C60" i="128"/>
  <c r="I62" i="128"/>
  <c r="J62" i="128"/>
  <c r="K62" i="128"/>
  <c r="R90" i="132" l="1"/>
  <c r="T103" i="132"/>
  <c r="R103" i="132"/>
  <c r="S103" i="132"/>
  <c r="M217" i="132"/>
  <c r="S30" i="132"/>
  <c r="S99" i="132"/>
  <c r="R99" i="132"/>
  <c r="T90" i="132"/>
  <c r="S90" i="132"/>
  <c r="S14" i="132"/>
  <c r="P217" i="132"/>
  <c r="K217" i="132"/>
  <c r="R44" i="132"/>
  <c r="J217" i="132"/>
  <c r="R32" i="132"/>
  <c r="T32" i="132"/>
  <c r="I217" i="132"/>
  <c r="S32" i="132"/>
  <c r="H217" i="132"/>
  <c r="T44" i="132"/>
  <c r="S44" i="132"/>
  <c r="O217" i="132"/>
  <c r="R37" i="132"/>
  <c r="T37" i="132"/>
  <c r="R30" i="132"/>
  <c r="L217" i="132"/>
  <c r="S37" i="132"/>
  <c r="T14" i="132"/>
  <c r="N217" i="132"/>
  <c r="S13" i="132"/>
  <c r="T13" i="132" l="1"/>
  <c r="F217" i="132"/>
  <c r="R13" i="132"/>
  <c r="E217" i="132"/>
  <c r="G217" i="132"/>
  <c r="Z63" i="118" l="1"/>
  <c r="AA63" i="118"/>
  <c r="AF63" i="118"/>
  <c r="AG63" i="118"/>
  <c r="AH63" i="118"/>
  <c r="AL63" i="118"/>
  <c r="AM63" i="118"/>
  <c r="AS63" i="118"/>
  <c r="AT63" i="118"/>
  <c r="AU63" i="118"/>
  <c r="BE63" i="118"/>
  <c r="BF63" i="118"/>
  <c r="D62" i="118"/>
  <c r="D63" i="118" s="1"/>
  <c r="E62" i="118"/>
  <c r="E63" i="118" s="1"/>
  <c r="F62" i="118"/>
  <c r="F63" i="118" s="1"/>
  <c r="G62" i="118"/>
  <c r="G63" i="118" s="1"/>
  <c r="H62" i="118"/>
  <c r="H63" i="118" s="1"/>
  <c r="I62" i="118"/>
  <c r="I63" i="118" s="1"/>
  <c r="J62" i="118"/>
  <c r="J63" i="118" s="1"/>
  <c r="K62" i="118"/>
  <c r="K63" i="118" s="1"/>
  <c r="L62" i="118"/>
  <c r="L63" i="118" s="1"/>
  <c r="M62" i="118"/>
  <c r="M63" i="118" s="1"/>
  <c r="N62" i="118"/>
  <c r="N63" i="118" s="1"/>
  <c r="O62" i="118"/>
  <c r="O63" i="118" s="1"/>
  <c r="P62" i="118"/>
  <c r="P63" i="118" s="1"/>
  <c r="Q62" i="118"/>
  <c r="Q63" i="118" s="1"/>
  <c r="R62" i="118"/>
  <c r="R63" i="118" s="1"/>
  <c r="S62" i="118"/>
  <c r="S63" i="118" s="1"/>
  <c r="T62" i="118"/>
  <c r="T63" i="118" s="1"/>
  <c r="W62" i="118"/>
  <c r="W63" i="118" s="1"/>
  <c r="X62" i="118"/>
  <c r="X63" i="118" s="1"/>
  <c r="Y62" i="118"/>
  <c r="Y63" i="118" s="1"/>
  <c r="Z62" i="118"/>
  <c r="AA62" i="118"/>
  <c r="AB62" i="118"/>
  <c r="AB63" i="118" s="1"/>
  <c r="AC62" i="118"/>
  <c r="AC63" i="118" s="1"/>
  <c r="AD62" i="118"/>
  <c r="AD63" i="118" s="1"/>
  <c r="AE62" i="118"/>
  <c r="AE63" i="118" s="1"/>
  <c r="AF62" i="118"/>
  <c r="AG62" i="118"/>
  <c r="AH62" i="118"/>
  <c r="AI62" i="118"/>
  <c r="AI63" i="118" s="1"/>
  <c r="AJ62" i="118"/>
  <c r="AJ63" i="118" s="1"/>
  <c r="AK62" i="118"/>
  <c r="AK63" i="118" s="1"/>
  <c r="AL62" i="118"/>
  <c r="AM62" i="118"/>
  <c r="AN62" i="118"/>
  <c r="AN63" i="118" s="1"/>
  <c r="AQ62" i="118"/>
  <c r="AQ63" i="118" s="1"/>
  <c r="AR62" i="118"/>
  <c r="AR63" i="118" s="1"/>
  <c r="AS62" i="118"/>
  <c r="AT62" i="118"/>
  <c r="AU62" i="118"/>
  <c r="AV62" i="118"/>
  <c r="AV63" i="118" s="1"/>
  <c r="AW62" i="118"/>
  <c r="AW63" i="118" s="1"/>
  <c r="AX62" i="118"/>
  <c r="AX63" i="118" s="1"/>
  <c r="AY62" i="118"/>
  <c r="AY63" i="118" s="1"/>
  <c r="AZ62" i="118"/>
  <c r="AZ63" i="118" s="1"/>
  <c r="BA62" i="118"/>
  <c r="BA63" i="118" s="1"/>
  <c r="BB62" i="118"/>
  <c r="BB63" i="118" s="1"/>
  <c r="BC62" i="118"/>
  <c r="BC63" i="118" s="1"/>
  <c r="BD62" i="118"/>
  <c r="BD63" i="118" s="1"/>
  <c r="BE62" i="118"/>
  <c r="BF62" i="118"/>
  <c r="C62" i="118"/>
  <c r="F150" i="80"/>
  <c r="G150" i="80"/>
  <c r="H150" i="80"/>
  <c r="I150" i="80"/>
  <c r="J150" i="80"/>
  <c r="K150" i="80"/>
  <c r="L150" i="80"/>
  <c r="M150" i="80"/>
  <c r="N150" i="80"/>
  <c r="O150" i="80"/>
  <c r="P150" i="80"/>
  <c r="Q150" i="80"/>
  <c r="R150" i="80"/>
  <c r="S150" i="80"/>
  <c r="T150" i="80"/>
  <c r="U150" i="80"/>
  <c r="V150" i="80"/>
  <c r="W150" i="80"/>
  <c r="X150" i="80"/>
  <c r="Y150" i="80"/>
  <c r="Z150" i="80"/>
  <c r="AA150" i="80"/>
  <c r="AB150" i="80"/>
  <c r="D64" i="125"/>
  <c r="E64" i="125"/>
  <c r="F64" i="125"/>
  <c r="G64" i="125"/>
  <c r="H64" i="125"/>
  <c r="I64" i="125"/>
  <c r="J64" i="125"/>
  <c r="K64" i="125"/>
  <c r="L64" i="125"/>
  <c r="M64" i="125"/>
  <c r="N64" i="125"/>
  <c r="C64" i="125"/>
  <c r="C63" i="125"/>
  <c r="D63" i="125"/>
  <c r="E63" i="125"/>
  <c r="F63" i="125"/>
  <c r="G63" i="125"/>
  <c r="H63" i="125"/>
  <c r="I63" i="125"/>
  <c r="J63" i="125"/>
  <c r="K63" i="125"/>
  <c r="L63" i="125"/>
  <c r="M63" i="125"/>
  <c r="N63" i="125"/>
  <c r="T26" i="126"/>
  <c r="T19" i="126"/>
  <c r="D71" i="129"/>
  <c r="E71" i="129"/>
  <c r="F71" i="129"/>
  <c r="G71" i="129"/>
  <c r="H71" i="129"/>
  <c r="I71" i="129"/>
  <c r="J71" i="129"/>
  <c r="K71" i="129"/>
  <c r="T71" i="129"/>
  <c r="U71" i="129"/>
  <c r="V71" i="129"/>
  <c r="W71" i="129"/>
  <c r="X71" i="129"/>
  <c r="Y71" i="129"/>
  <c r="Z71" i="129"/>
  <c r="AA71" i="129"/>
  <c r="AB71" i="129"/>
  <c r="AC71" i="129"/>
  <c r="D72" i="129"/>
  <c r="E72" i="129"/>
  <c r="F72" i="129"/>
  <c r="G72" i="129"/>
  <c r="H72" i="129"/>
  <c r="I72" i="129"/>
  <c r="J72" i="129"/>
  <c r="K72" i="129"/>
  <c r="L72" i="129"/>
  <c r="M72" i="129"/>
  <c r="N72" i="129"/>
  <c r="O72" i="129"/>
  <c r="P72" i="129"/>
  <c r="Q72" i="129"/>
  <c r="T72" i="129"/>
  <c r="U72" i="129"/>
  <c r="V72" i="129"/>
  <c r="W72" i="129"/>
  <c r="X72" i="129"/>
  <c r="Y72" i="129"/>
  <c r="Z72" i="129"/>
  <c r="AA72" i="129"/>
  <c r="AB72" i="129"/>
  <c r="AC72" i="129"/>
  <c r="D66" i="127"/>
  <c r="E66" i="127"/>
  <c r="F66" i="127"/>
  <c r="G66" i="127"/>
  <c r="H66" i="127"/>
  <c r="I66" i="127"/>
  <c r="J66" i="127"/>
  <c r="K66" i="127"/>
  <c r="L66" i="127"/>
  <c r="M66" i="127"/>
  <c r="N66" i="127"/>
  <c r="O66" i="127"/>
  <c r="P66" i="127"/>
  <c r="Q66" i="127"/>
  <c r="R66" i="127"/>
  <c r="S66" i="127"/>
  <c r="T66" i="127"/>
  <c r="U66" i="127"/>
  <c r="V66" i="127"/>
  <c r="W66" i="127"/>
  <c r="X66" i="127"/>
  <c r="Y66" i="127"/>
  <c r="Z66" i="127"/>
  <c r="AA66" i="127"/>
  <c r="AB66" i="127"/>
  <c r="AC66" i="127"/>
  <c r="D67" i="127"/>
  <c r="E67" i="127"/>
  <c r="F67" i="127"/>
  <c r="G67" i="127"/>
  <c r="H67" i="127"/>
  <c r="I67" i="127"/>
  <c r="J67" i="127"/>
  <c r="K67" i="127"/>
  <c r="L67" i="127"/>
  <c r="M67" i="127"/>
  <c r="N67" i="127"/>
  <c r="O67" i="127"/>
  <c r="P67" i="127"/>
  <c r="Q67" i="127"/>
  <c r="R67" i="127"/>
  <c r="S67" i="127"/>
  <c r="T67" i="127"/>
  <c r="U67" i="127"/>
  <c r="V67" i="127"/>
  <c r="W67" i="127"/>
  <c r="X67" i="127"/>
  <c r="Y67" i="127"/>
  <c r="Z67" i="127"/>
  <c r="AA67" i="127"/>
  <c r="AB67" i="127"/>
  <c r="AC67" i="127"/>
  <c r="C67" i="127"/>
  <c r="C66" i="127"/>
  <c r="O16" i="126"/>
  <c r="P16" i="126"/>
  <c r="Q16" i="126"/>
  <c r="R16" i="126"/>
  <c r="S16" i="126"/>
  <c r="N16" i="126"/>
  <c r="N41" i="126"/>
  <c r="C55" i="74" l="1"/>
  <c r="C54" i="74"/>
  <c r="E150" i="80" l="1"/>
  <c r="AU54" i="74"/>
  <c r="BG54" i="74"/>
  <c r="BD54" i="74"/>
  <c r="AU55" i="74"/>
  <c r="BG55" i="74"/>
  <c r="BD55" i="74"/>
  <c r="C52" i="126"/>
  <c r="C50" i="126"/>
  <c r="C49" i="126"/>
  <c r="C48" i="126"/>
  <c r="C47" i="126"/>
  <c r="C46" i="126"/>
  <c r="C45" i="126"/>
  <c r="C44" i="126"/>
  <c r="C43" i="126"/>
  <c r="C42" i="126"/>
  <c r="C40" i="126"/>
  <c r="C39" i="126"/>
  <c r="C38" i="126"/>
  <c r="C36" i="126"/>
  <c r="C35" i="126"/>
  <c r="C34" i="126"/>
  <c r="C33" i="126"/>
  <c r="C32" i="126"/>
  <c r="C31" i="126"/>
  <c r="C30" i="126"/>
  <c r="C28" i="126"/>
  <c r="C27" i="126"/>
  <c r="C26" i="126"/>
  <c r="C25" i="126"/>
  <c r="C24" i="126"/>
  <c r="C23" i="126"/>
  <c r="C21" i="126"/>
  <c r="C20" i="126"/>
  <c r="C19" i="126"/>
  <c r="C18" i="126"/>
  <c r="C17" i="126"/>
  <c r="AD46" i="126" l="1"/>
  <c r="AE46" i="126"/>
  <c r="AE32" i="126"/>
  <c r="AD32" i="126"/>
  <c r="AE49" i="126"/>
  <c r="AD49" i="126"/>
  <c r="AD47" i="126"/>
  <c r="AE47" i="126"/>
  <c r="AD23" i="126"/>
  <c r="AE23" i="126"/>
  <c r="AE36" i="126"/>
  <c r="AD36" i="126"/>
  <c r="AE50" i="126"/>
  <c r="AD50" i="126"/>
  <c r="AE18" i="126"/>
  <c r="AD18" i="126"/>
  <c r="AE21" i="126"/>
  <c r="AD21" i="126"/>
  <c r="AE38" i="126"/>
  <c r="AD38" i="126"/>
  <c r="AE51" i="126"/>
  <c r="AD51" i="126"/>
  <c r="AD35" i="126"/>
  <c r="AE35" i="126"/>
  <c r="AE24" i="126"/>
  <c r="AD24" i="126"/>
  <c r="AE25" i="126"/>
  <c r="AD25" i="126"/>
  <c r="AE39" i="126"/>
  <c r="AD39" i="126"/>
  <c r="AE52" i="126"/>
  <c r="AD52" i="126"/>
  <c r="AE48" i="126"/>
  <c r="AD48" i="126"/>
  <c r="AD26" i="126"/>
  <c r="AE26" i="126"/>
  <c r="AD40" i="126"/>
  <c r="AE40" i="126"/>
  <c r="AE19" i="126"/>
  <c r="AD19" i="126"/>
  <c r="AE27" i="126"/>
  <c r="AD27" i="126"/>
  <c r="AE42" i="126"/>
  <c r="AD42" i="126"/>
  <c r="AD34" i="126"/>
  <c r="AE34" i="126"/>
  <c r="AE28" i="126"/>
  <c r="AD28" i="126"/>
  <c r="AE43" i="126"/>
  <c r="AD43" i="126"/>
  <c r="AE20" i="126"/>
  <c r="AD20" i="126"/>
  <c r="AE30" i="126"/>
  <c r="AD30" i="126"/>
  <c r="AD44" i="126"/>
  <c r="AE33" i="126"/>
  <c r="AD33" i="126"/>
  <c r="AE17" i="126"/>
  <c r="AD17" i="126"/>
  <c r="AE31" i="126"/>
  <c r="AD31" i="126"/>
  <c r="AE45" i="126"/>
  <c r="AD45" i="126"/>
  <c r="C29" i="126"/>
  <c r="C22" i="126"/>
  <c r="AD22" i="126" l="1"/>
  <c r="AE22" i="126"/>
  <c r="AE37" i="126"/>
  <c r="AD37" i="126"/>
  <c r="AE16" i="126"/>
  <c r="AD16" i="126"/>
  <c r="AE29" i="126"/>
  <c r="AD29" i="126"/>
  <c r="AE41" i="126"/>
  <c r="AD41" i="126"/>
  <c r="AE15" i="126" l="1"/>
  <c r="AD15" i="126"/>
  <c r="S19" i="74" l="1"/>
  <c r="AR19" i="74"/>
  <c r="AQ19" i="74"/>
  <c r="AP19" i="74"/>
  <c r="AO19" i="74"/>
  <c r="AN19" i="74"/>
  <c r="AL19" i="74"/>
  <c r="AK19" i="74"/>
  <c r="AJ19" i="74"/>
  <c r="AI19" i="74"/>
  <c r="AH19" i="74"/>
  <c r="AG19" i="74"/>
  <c r="AE19" i="74"/>
  <c r="AD19" i="74"/>
  <c r="AB19" i="74"/>
  <c r="AA19" i="74"/>
  <c r="W19" i="74"/>
  <c r="V19" i="74"/>
  <c r="Q19" i="74"/>
  <c r="P19" i="74"/>
  <c r="N19" i="74"/>
  <c r="BA19" i="74" l="1"/>
  <c r="T19" i="74"/>
  <c r="BB19" i="74" s="1"/>
  <c r="C22" i="74"/>
  <c r="C39" i="74"/>
  <c r="BC32" i="74"/>
  <c r="Z19" i="74"/>
  <c r="BC40" i="74"/>
  <c r="AF19" i="74"/>
  <c r="BC19" i="74" s="1"/>
  <c r="BC25" i="74"/>
  <c r="AM19" i="74"/>
  <c r="BH19" i="74" s="1"/>
  <c r="C46" i="74"/>
  <c r="C38" i="74"/>
  <c r="BC44" i="74"/>
  <c r="C45" i="74"/>
  <c r="AY44" i="74"/>
  <c r="C51" i="74"/>
  <c r="O19" i="74"/>
  <c r="AX19" i="74"/>
  <c r="AY19" i="74"/>
  <c r="BA40" i="74"/>
  <c r="AX40" i="74"/>
  <c r="C47" i="74"/>
  <c r="C53" i="74"/>
  <c r="AX44" i="74"/>
  <c r="AY40" i="74"/>
  <c r="BB32" i="74"/>
  <c r="C35" i="74"/>
  <c r="AY32" i="74"/>
  <c r="AX32" i="74"/>
  <c r="AY25" i="74"/>
  <c r="C31" i="74"/>
  <c r="AX25" i="74"/>
  <c r="P18" i="74"/>
  <c r="C30" i="74"/>
  <c r="BH44" i="74"/>
  <c r="AO18" i="74"/>
  <c r="BH40" i="74"/>
  <c r="BH32" i="74"/>
  <c r="AP18" i="74"/>
  <c r="BH25" i="74"/>
  <c r="AR18" i="74"/>
  <c r="AQ18" i="74"/>
  <c r="AN18" i="74"/>
  <c r="AJ18" i="74"/>
  <c r="AI18" i="74"/>
  <c r="AK18" i="74"/>
  <c r="AL18" i="74"/>
  <c r="AG18" i="74"/>
  <c r="AD18" i="74"/>
  <c r="AA18" i="74"/>
  <c r="AH18" i="74"/>
  <c r="AB18" i="74"/>
  <c r="AE18" i="74"/>
  <c r="AC19" i="74"/>
  <c r="U19" i="74"/>
  <c r="V18" i="74"/>
  <c r="W18" i="74"/>
  <c r="C29" i="74"/>
  <c r="K18" i="74"/>
  <c r="J18" i="74"/>
  <c r="M18" i="74"/>
  <c r="Q18" i="74"/>
  <c r="N18" i="74"/>
  <c r="C28" i="74"/>
  <c r="C34" i="74"/>
  <c r="C21" i="74"/>
  <c r="BA32" i="74"/>
  <c r="BA25" i="74"/>
  <c r="BB40" i="74"/>
  <c r="BA44" i="74"/>
  <c r="BB25" i="74"/>
  <c r="BB44" i="74"/>
  <c r="AL68" i="74" l="1"/>
  <c r="AL70" i="74"/>
  <c r="AL69" i="74"/>
  <c r="AG69" i="74"/>
  <c r="AG68" i="74"/>
  <c r="AG70" i="74"/>
  <c r="AP69" i="74"/>
  <c r="AP68" i="74"/>
  <c r="AP70" i="74"/>
  <c r="AO69" i="74"/>
  <c r="AO68" i="74"/>
  <c r="AO70" i="74"/>
  <c r="AE69" i="74"/>
  <c r="AE68" i="74"/>
  <c r="AE70" i="74"/>
  <c r="AK68" i="74"/>
  <c r="AK70" i="74"/>
  <c r="AK69" i="74"/>
  <c r="AB69" i="74"/>
  <c r="AB68" i="74"/>
  <c r="AB70" i="74"/>
  <c r="AI70" i="74"/>
  <c r="AI69" i="74"/>
  <c r="AI68" i="74"/>
  <c r="AJ68" i="74"/>
  <c r="AJ70" i="74"/>
  <c r="AJ69" i="74"/>
  <c r="AN69" i="74"/>
  <c r="AN68" i="74"/>
  <c r="AN70" i="74"/>
  <c r="AH70" i="74"/>
  <c r="AH69" i="74"/>
  <c r="AH68" i="74"/>
  <c r="AQ69" i="74"/>
  <c r="AQ68" i="74"/>
  <c r="AQ70" i="74"/>
  <c r="AA68" i="74"/>
  <c r="AA70" i="74"/>
  <c r="AA69" i="74"/>
  <c r="AR69" i="74"/>
  <c r="AR68" i="74"/>
  <c r="AR70" i="74"/>
  <c r="AD69" i="74"/>
  <c r="AD68" i="74"/>
  <c r="AD70" i="74"/>
  <c r="BD51" i="74"/>
  <c r="AU51" i="74"/>
  <c r="BG51" i="74"/>
  <c r="AU53" i="74"/>
  <c r="BG53" i="74"/>
  <c r="BD53" i="74"/>
  <c r="BD45" i="74"/>
  <c r="AU45" i="74"/>
  <c r="BG45" i="74"/>
  <c r="AU47" i="74"/>
  <c r="BG47" i="74"/>
  <c r="BD47" i="74"/>
  <c r="BD46" i="74"/>
  <c r="AU46" i="74"/>
  <c r="BG46" i="74"/>
  <c r="AV40" i="74"/>
  <c r="AW40" i="74"/>
  <c r="AU39" i="74"/>
  <c r="BG39" i="74"/>
  <c r="BD39" i="74"/>
  <c r="BG34" i="74"/>
  <c r="BD34" i="74"/>
  <c r="AU34" i="74"/>
  <c r="AU35" i="74"/>
  <c r="BG35" i="74"/>
  <c r="BD35" i="74"/>
  <c r="AU38" i="74"/>
  <c r="BD38" i="74"/>
  <c r="BG38" i="74"/>
  <c r="BD30" i="74"/>
  <c r="AU30" i="74"/>
  <c r="BG30" i="74"/>
  <c r="BG28" i="74"/>
  <c r="AU28" i="74"/>
  <c r="BD28" i="74"/>
  <c r="AU31" i="74"/>
  <c r="BD31" i="74"/>
  <c r="BG31" i="74"/>
  <c r="AU29" i="74"/>
  <c r="BG29" i="74"/>
  <c r="BD29" i="74"/>
  <c r="M69" i="74"/>
  <c r="M68" i="74"/>
  <c r="M70" i="74"/>
  <c r="V70" i="74"/>
  <c r="V68" i="74"/>
  <c r="V69" i="74"/>
  <c r="BD22" i="74"/>
  <c r="BG22" i="74"/>
  <c r="AU22" i="74"/>
  <c r="J70" i="74"/>
  <c r="J68" i="74"/>
  <c r="J69" i="74"/>
  <c r="BD21" i="74"/>
  <c r="BG21" i="74"/>
  <c r="AU21" i="74"/>
  <c r="K68" i="74"/>
  <c r="K69" i="74"/>
  <c r="K70" i="74"/>
  <c r="P68" i="74"/>
  <c r="P70" i="74"/>
  <c r="P69" i="74"/>
  <c r="N69" i="74"/>
  <c r="N68" i="74"/>
  <c r="N70" i="74"/>
  <c r="Q68" i="74"/>
  <c r="Q70" i="74"/>
  <c r="Q69" i="74"/>
  <c r="W70" i="74"/>
  <c r="W68" i="74"/>
  <c r="W69" i="74"/>
  <c r="C48" i="74"/>
  <c r="C41" i="74"/>
  <c r="C23" i="74"/>
  <c r="C27" i="74"/>
  <c r="C36" i="74"/>
  <c r="C24" i="74"/>
  <c r="C49" i="74"/>
  <c r="C52" i="74"/>
  <c r="C43" i="74"/>
  <c r="C37" i="74"/>
  <c r="BF32" i="74"/>
  <c r="BF25" i="74"/>
  <c r="BE25" i="74"/>
  <c r="C33" i="74"/>
  <c r="AZ40" i="74"/>
  <c r="AF18" i="74"/>
  <c r="BF44" i="74"/>
  <c r="AZ44" i="74"/>
  <c r="C50" i="74"/>
  <c r="BE44" i="74"/>
  <c r="C20" i="74"/>
  <c r="BE19" i="74"/>
  <c r="BE40" i="74"/>
  <c r="L18" i="74"/>
  <c r="C42" i="74"/>
  <c r="H18" i="74"/>
  <c r="BF40" i="74"/>
  <c r="T18" i="74"/>
  <c r="AZ32" i="74"/>
  <c r="BE32" i="74"/>
  <c r="G18" i="74"/>
  <c r="C26" i="74"/>
  <c r="AC18" i="74"/>
  <c r="AM18" i="74"/>
  <c r="Z18" i="74"/>
  <c r="AZ25" i="74"/>
  <c r="R19" i="74"/>
  <c r="AZ19" i="74" s="1"/>
  <c r="U18" i="74"/>
  <c r="S18" i="74"/>
  <c r="O18" i="74"/>
  <c r="I18" i="74"/>
  <c r="BF19" i="74"/>
  <c r="Z68" i="74" l="1"/>
  <c r="Z70" i="74"/>
  <c r="Z69" i="74"/>
  <c r="AC69" i="74"/>
  <c r="AC68" i="74"/>
  <c r="AC70" i="74"/>
  <c r="BH18" i="74"/>
  <c r="AM69" i="74"/>
  <c r="AM68" i="74"/>
  <c r="AM70" i="74"/>
  <c r="BC18" i="74"/>
  <c r="AF69" i="74"/>
  <c r="AF68" i="74"/>
  <c r="AF70" i="74"/>
  <c r="AU48" i="74"/>
  <c r="BG48" i="74"/>
  <c r="BD48" i="74"/>
  <c r="BG52" i="74"/>
  <c r="BD52" i="74"/>
  <c r="AU52" i="74"/>
  <c r="BD50" i="74"/>
  <c r="AU50" i="74"/>
  <c r="BG50" i="74"/>
  <c r="BD49" i="74"/>
  <c r="AU49" i="74"/>
  <c r="BG49" i="74"/>
  <c r="AV44" i="74"/>
  <c r="AW44" i="74"/>
  <c r="BD42" i="74"/>
  <c r="BG42" i="74"/>
  <c r="AU42" i="74"/>
  <c r="BG41" i="74"/>
  <c r="AU41" i="74"/>
  <c r="BD41" i="74"/>
  <c r="BD43" i="74"/>
  <c r="BG43" i="74"/>
  <c r="AU43" i="74"/>
  <c r="BG33" i="74"/>
  <c r="BD33" i="74"/>
  <c r="AU33" i="74"/>
  <c r="AU36" i="74"/>
  <c r="BD36" i="74"/>
  <c r="BG36" i="74"/>
  <c r="AU37" i="74"/>
  <c r="BD37" i="74"/>
  <c r="BG37" i="74"/>
  <c r="AV32" i="74"/>
  <c r="AW32" i="74"/>
  <c r="BD27" i="74"/>
  <c r="AU27" i="74"/>
  <c r="BG27" i="74"/>
  <c r="AV25" i="74"/>
  <c r="AW25" i="74"/>
  <c r="BD26" i="74"/>
  <c r="AU26" i="74"/>
  <c r="BG26" i="74"/>
  <c r="I68" i="74"/>
  <c r="I69" i="74"/>
  <c r="I70" i="74"/>
  <c r="AX18" i="74"/>
  <c r="G69" i="74"/>
  <c r="G70" i="74"/>
  <c r="G68" i="74"/>
  <c r="BG24" i="74"/>
  <c r="BD24" i="74"/>
  <c r="AU24" i="74"/>
  <c r="BA18" i="74"/>
  <c r="S69" i="74"/>
  <c r="S70" i="74"/>
  <c r="S68" i="74"/>
  <c r="U68" i="74"/>
  <c r="U69" i="74"/>
  <c r="U70" i="74"/>
  <c r="AV19" i="74"/>
  <c r="AW19" i="74"/>
  <c r="AY18" i="74"/>
  <c r="H69" i="74"/>
  <c r="H70" i="74"/>
  <c r="H68" i="74"/>
  <c r="BD23" i="74"/>
  <c r="BG23" i="74"/>
  <c r="AU23" i="74"/>
  <c r="L68" i="74"/>
  <c r="L69" i="74"/>
  <c r="L70" i="74"/>
  <c r="O70" i="74"/>
  <c r="O68" i="74"/>
  <c r="O69" i="74"/>
  <c r="BB18" i="74"/>
  <c r="T69" i="74"/>
  <c r="T70" i="74"/>
  <c r="T68" i="74"/>
  <c r="C19" i="74"/>
  <c r="BG20" i="74"/>
  <c r="AU20" i="74"/>
  <c r="BD20" i="74"/>
  <c r="C40" i="74"/>
  <c r="C32" i="74"/>
  <c r="C44" i="74"/>
  <c r="C25" i="74"/>
  <c r="F18" i="74"/>
  <c r="D18" i="74"/>
  <c r="R18" i="74"/>
  <c r="E18" i="74"/>
  <c r="C18" i="74" l="1"/>
  <c r="AU44" i="74"/>
  <c r="BG44" i="74"/>
  <c r="BD44" i="74"/>
  <c r="BG40" i="74"/>
  <c r="BD40" i="74"/>
  <c r="AU40" i="74"/>
  <c r="BD32" i="74"/>
  <c r="BG32" i="74"/>
  <c r="AU32" i="74"/>
  <c r="AU25" i="74"/>
  <c r="BD25" i="74"/>
  <c r="BG25" i="74"/>
  <c r="AZ18" i="74"/>
  <c r="R69" i="74"/>
  <c r="R70" i="74"/>
  <c r="R68" i="74"/>
  <c r="BF18" i="74"/>
  <c r="E68" i="74"/>
  <c r="E70" i="74"/>
  <c r="E69" i="74"/>
  <c r="BE18" i="74"/>
  <c r="D68" i="74"/>
  <c r="D70" i="74"/>
  <c r="D69" i="74"/>
  <c r="AW18" i="74"/>
  <c r="AV18" i="74"/>
  <c r="F69" i="74"/>
  <c r="F70" i="74"/>
  <c r="F68" i="74"/>
  <c r="AU18" i="74"/>
  <c r="BG18" i="74"/>
  <c r="BD18" i="74"/>
  <c r="C70" i="74"/>
  <c r="C69" i="74"/>
  <c r="C68" i="74"/>
  <c r="BG19" i="74"/>
  <c r="AU19" i="74"/>
  <c r="BD19" i="74"/>
  <c r="C53" i="129"/>
  <c r="AE53" i="129" s="1"/>
  <c r="C52" i="129"/>
  <c r="AE52" i="129" s="1"/>
  <c r="C51" i="129"/>
  <c r="AE51" i="129" s="1"/>
  <c r="C50" i="129"/>
  <c r="AE50" i="129" s="1"/>
  <c r="C49" i="129"/>
  <c r="AE49" i="129" s="1"/>
  <c r="C48" i="129"/>
  <c r="AE48" i="129" s="1"/>
  <c r="C47" i="129"/>
  <c r="AE47" i="129" s="1"/>
  <c r="C46" i="129"/>
  <c r="AE46" i="129" s="1"/>
  <c r="C45" i="129"/>
  <c r="AE45" i="129" s="1"/>
  <c r="C43" i="129"/>
  <c r="AE43" i="129" s="1"/>
  <c r="C42" i="129"/>
  <c r="AE42" i="129" s="1"/>
  <c r="C41" i="129"/>
  <c r="AE41" i="129" s="1"/>
  <c r="C39" i="129"/>
  <c r="AE39" i="129" s="1"/>
  <c r="C38" i="129"/>
  <c r="AE38" i="129" s="1"/>
  <c r="C37" i="129"/>
  <c r="AE37" i="129" s="1"/>
  <c r="C36" i="129"/>
  <c r="AE36" i="129" s="1"/>
  <c r="C35" i="129"/>
  <c r="AE35" i="129" s="1"/>
  <c r="C34" i="129"/>
  <c r="AE34" i="129" s="1"/>
  <c r="C33" i="129"/>
  <c r="AE33" i="129" s="1"/>
  <c r="C31" i="129"/>
  <c r="AE31" i="129" s="1"/>
  <c r="C30" i="129"/>
  <c r="AE30" i="129" s="1"/>
  <c r="C29" i="129"/>
  <c r="AE29" i="129" s="1"/>
  <c r="C28" i="129"/>
  <c r="AE28" i="129" s="1"/>
  <c r="C27" i="129"/>
  <c r="AE27" i="129" s="1"/>
  <c r="C26" i="129"/>
  <c r="AE26" i="129" s="1"/>
  <c r="C24" i="129"/>
  <c r="AE24" i="129" s="1"/>
  <c r="C23" i="129"/>
  <c r="AE23" i="129" s="1"/>
  <c r="C22" i="129"/>
  <c r="AE22" i="129" s="1"/>
  <c r="C21" i="129"/>
  <c r="AE21" i="129" s="1"/>
  <c r="C20" i="129"/>
  <c r="AE20" i="129" s="1"/>
  <c r="C40" i="129" l="1"/>
  <c r="AE40" i="129" s="1"/>
  <c r="C25" i="129"/>
  <c r="AE25" i="129" s="1"/>
  <c r="C32" i="129"/>
  <c r="AE32" i="129" s="1"/>
  <c r="C19" i="129"/>
  <c r="AE19" i="129" s="1"/>
  <c r="C44" i="129"/>
  <c r="AE44" i="129" s="1"/>
  <c r="C18" i="129" l="1"/>
  <c r="AE18" i="129" l="1"/>
  <c r="C71" i="129"/>
  <c r="C72" i="1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Анхзаяа Дорж</author>
  </authors>
  <commentList>
    <comment ref="C15" authorId="0" shapeId="0" xr:uid="{A2569BAD-62C4-4FFC-855E-65F6B1B4B070}">
      <text>
        <r>
          <rPr>
            <b/>
            <sz val="9"/>
            <color indexed="81"/>
            <rFont val="Tahoma"/>
            <family val="2"/>
          </rPr>
          <t>Анхзаяа Дорж:</t>
        </r>
        <r>
          <rPr>
            <sz val="9"/>
            <color indexed="81"/>
            <rFont val="Tahoma"/>
            <family val="2"/>
          </rPr>
          <t xml:space="preserve">
69 байгууллага биш үү тусгай зөвшөөрлөө яг авсан уу албан бичгээр мэдээгээ ирүүлэхдээ тайлбар ирүүлнэ үү</t>
        </r>
      </text>
    </comment>
  </commentList>
</comments>
</file>

<file path=xl/sharedStrings.xml><?xml version="1.0" encoding="utf-8"?>
<sst xmlns="http://schemas.openxmlformats.org/spreadsheetml/2006/main" count="2154" uniqueCount="410">
  <si>
    <t>А-ТМБ-1</t>
  </si>
  <si>
    <r>
      <rPr>
        <b/>
        <sz val="10"/>
        <rFont val="Arial"/>
        <family val="2"/>
      </rPr>
      <t xml:space="preserve">А-ТМБ-1 </t>
    </r>
    <r>
      <rPr>
        <i/>
        <sz val="10"/>
        <rFont val="Arial"/>
        <family val="2"/>
      </rPr>
      <t>Үргэлжлэл</t>
    </r>
  </si>
  <si>
    <t>/Тоо/</t>
  </si>
  <si>
    <t>Аймаг, нийслэл</t>
  </si>
  <si>
    <t>МД</t>
  </si>
  <si>
    <t>Сургалтын байгууллагын тоо</t>
  </si>
  <si>
    <t>Сургалтын байгууллагын хэв шинжээр</t>
  </si>
  <si>
    <t>Өмчийн хэлбэрээр</t>
  </si>
  <si>
    <t>Сургалтын жилийн төлбөр /мян.төг/</t>
  </si>
  <si>
    <t>Магадлан итгэмжлэгдсэн</t>
  </si>
  <si>
    <t>Политехник коллеж</t>
  </si>
  <si>
    <t>Мэргэжлийн сургалт-үйлдвэрлэлийн төв</t>
  </si>
  <si>
    <t>Мэргэжлийн сургалтын байгууллага</t>
  </si>
  <si>
    <t>Бусад</t>
  </si>
  <si>
    <t>Мэргэжлийн боловсрол</t>
  </si>
  <si>
    <t>Техникийн боловсрол</t>
  </si>
  <si>
    <t>Мэргэжлийн сургалт</t>
  </si>
  <si>
    <t>Төрийн</t>
  </si>
  <si>
    <t>Хувийн</t>
  </si>
  <si>
    <t>Мэргэжлийн боловсрол /мян.төг/</t>
  </si>
  <si>
    <t>Техникийн боловсрол /мян.төг/</t>
  </si>
  <si>
    <t>Мэргэжлийн сургалт /мян.төг/</t>
  </si>
  <si>
    <t>Байгууллага</t>
  </si>
  <si>
    <t>Сургалтын хөтөлбөр</t>
  </si>
  <si>
    <t xml:space="preserve">Үйлдвэрлэлийн харьяалалтай сургалтын төв </t>
  </si>
  <si>
    <t>Хөдөлмөр эрхлэлтийн сургалтын төв</t>
  </si>
  <si>
    <t>Хөдөлмөр эрхлэлтийн боловсролын төв</t>
  </si>
  <si>
    <t>Тусгай хэрэгцээт боловсролын сургалтын байгууллага</t>
  </si>
  <si>
    <t xml:space="preserve">Олон улсын </t>
  </si>
  <si>
    <t>Дотоодын</t>
  </si>
  <si>
    <t>А</t>
  </si>
  <si>
    <t>Б</t>
  </si>
  <si>
    <t xml:space="preserve">Бүгд </t>
  </si>
  <si>
    <t>Баруун бүс</t>
  </si>
  <si>
    <t>Баян-Өлгий</t>
  </si>
  <si>
    <t>Говь-Алтай</t>
  </si>
  <si>
    <t>Завхан</t>
  </si>
  <si>
    <t>Увс</t>
  </si>
  <si>
    <t>Ховд</t>
  </si>
  <si>
    <t>Хангайн бүс</t>
  </si>
  <si>
    <t>Архангай</t>
  </si>
  <si>
    <t>Баянхонгор</t>
  </si>
  <si>
    <t>Булган</t>
  </si>
  <si>
    <t>Орхон</t>
  </si>
  <si>
    <t>Өвөрхангай</t>
  </si>
  <si>
    <t>Хөвсгөл</t>
  </si>
  <si>
    <t>Төвийн бүс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</si>
  <si>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</si>
  <si>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</si>
  <si>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</si>
  <si>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</si>
  <si>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</si>
  <si>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</si>
  <si>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</si>
  <si>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>Зүүн бүс</t>
  </si>
  <si>
    <t>Дорнод</t>
  </si>
  <si>
    <t>Сүхбаатар</t>
  </si>
  <si>
    <t>Хэнтий</t>
  </si>
  <si>
    <t>Улаанбаатар</t>
  </si>
  <si>
    <t xml:space="preserve">   Багануур</t>
  </si>
  <si>
    <t xml:space="preserve">   Багахангай</t>
  </si>
  <si>
    <t xml:space="preserve">   Баянгол</t>
  </si>
  <si>
    <t xml:space="preserve">   Баянзүрх</t>
  </si>
  <si>
    <t xml:space="preserve">   Налайх</t>
  </si>
  <si>
    <t xml:space="preserve">   Сонгинохайрхан</t>
  </si>
  <si>
    <t xml:space="preserve">   Сүхбаатар</t>
  </si>
  <si>
    <t xml:space="preserve">   Чингэлтэй</t>
  </si>
  <si>
    <t xml:space="preserve">   Хан-Уул</t>
  </si>
  <si>
    <t xml:space="preserve"> А-ТМБ-2</t>
  </si>
  <si>
    <r>
      <rPr>
        <b/>
        <sz val="10"/>
        <rFont val="Arial"/>
        <family val="2"/>
      </rPr>
      <t xml:space="preserve"> А-ТМБ-2 </t>
    </r>
    <r>
      <rPr>
        <i/>
        <sz val="10"/>
        <rFont val="Arial"/>
        <family val="2"/>
      </rPr>
      <t>Үргэлжлэл</t>
    </r>
  </si>
  <si>
    <t xml:space="preserve"> </t>
  </si>
  <si>
    <t>Нийт сургалтын байгууллага</t>
  </si>
  <si>
    <t>Лаборатори</t>
  </si>
  <si>
    <t>Дадлагын газар</t>
  </si>
  <si>
    <t>Туршилт, үйлдвэрлэлийн цех</t>
  </si>
  <si>
    <t>Биеийн тамир, спортын заал</t>
  </si>
  <si>
    <t>Стандартын дагуу хөгжлийн бэрхшээлтэй иргэнд зориулсан орц, гарц</t>
  </si>
  <si>
    <t>Цахилгаан эрчим хүчний эх үүсвэр</t>
  </si>
  <si>
    <t>Халаалтын эх үүсвэр</t>
  </si>
  <si>
    <t>Ариун цэврийн байгууламж</t>
  </si>
  <si>
    <t>Гар угаах өрөө</t>
  </si>
  <si>
    <t>Тэргэнцэртэй иргэд явах зориулалтын зам</t>
  </si>
  <si>
    <t>Төвлөрсөн систем</t>
  </si>
  <si>
    <t>Дизель станц</t>
  </si>
  <si>
    <t>Сэргээгдэх эрчим хүч</t>
  </si>
  <si>
    <t>Бие даасан уурын зуух</t>
  </si>
  <si>
    <t>Цахилгаан халаагуур</t>
  </si>
  <si>
    <t>Нам даралтын зуух</t>
  </si>
  <si>
    <t>Хүйсээр ангилагдсан</t>
  </si>
  <si>
    <t>Төвлөрсөн шугам сүлжээнд холбогдсон</t>
  </si>
  <si>
    <t>Соруулдаг бохир усны цооног болон битүү тунгаагуур</t>
  </si>
  <si>
    <t>Нүхэн жорлон</t>
  </si>
  <si>
    <t>Төрийн өмчийн</t>
  </si>
  <si>
    <t>Хувийн өмчийн</t>
  </si>
  <si>
    <t xml:space="preserve">Төрийн </t>
  </si>
  <si>
    <t>x</t>
  </si>
  <si>
    <t>А-ТМБ-3</t>
  </si>
  <si>
    <r>
      <rPr>
        <b/>
        <sz val="11"/>
        <rFont val="Arial"/>
        <family val="2"/>
      </rPr>
      <t>А-ТМБ-3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Үргэлжлэл</t>
    </r>
  </si>
  <si>
    <t>/тоо/</t>
  </si>
  <si>
    <t>Нийт дотуур байр</t>
  </si>
  <si>
    <t>Усанд орох өрөө</t>
  </si>
  <si>
    <t>Гал тогооны зориулалтын өрөө</t>
  </si>
  <si>
    <t>Угаалга, хатаалгын өрөө</t>
  </si>
  <si>
    <t>Номын сан</t>
  </si>
  <si>
    <t>Хичээл давтах өрөө</t>
  </si>
  <si>
    <t>Амралт, чөлөөт цаг өнгөрүүлэх танхим</t>
  </si>
  <si>
    <t xml:space="preserve">Сэргээгдэх эрчим хүч </t>
  </si>
  <si>
    <t>Төвлөрсөн шугамд холбогдсон</t>
  </si>
  <si>
    <t>А-ТМБ-4</t>
  </si>
  <si>
    <r>
      <rPr>
        <b/>
        <sz val="12"/>
        <rFont val="Arial"/>
        <family val="2"/>
      </rPr>
      <t>А-ТМБ-4</t>
    </r>
    <r>
      <rPr>
        <sz val="10"/>
        <rFont val="Arial"/>
        <family val="2"/>
      </rPr>
      <t>-</t>
    </r>
    <r>
      <rPr>
        <i/>
        <sz val="10"/>
        <rFont val="Arial"/>
        <family val="2"/>
      </rPr>
      <t>ийн Үргэлжлэл</t>
    </r>
  </si>
  <si>
    <t>Нийт суралцагчид</t>
  </si>
  <si>
    <t>Суралцагчид</t>
  </si>
  <si>
    <t>Сургалтын төлбөрийн эх үүсвэр</t>
  </si>
  <si>
    <t>Төгсөх ангид суралцагчид</t>
  </si>
  <si>
    <t>Эрэгтэй</t>
  </si>
  <si>
    <t xml:space="preserve">Эмэгтэй </t>
  </si>
  <si>
    <t>Эмэгтэй</t>
  </si>
  <si>
    <t>I курс</t>
  </si>
  <si>
    <t>II курс</t>
  </si>
  <si>
    <t>III курс</t>
  </si>
  <si>
    <t>Улсын төсвийн санхүүжилтээр</t>
  </si>
  <si>
    <t xml:space="preserve">Гэрээ, захиалгаар </t>
  </si>
  <si>
    <t>Хувийн зардлаар</t>
  </si>
  <si>
    <t>1.5 жил</t>
  </si>
  <si>
    <t>3 жил</t>
  </si>
  <si>
    <t xml:space="preserve">1 жил </t>
  </si>
  <si>
    <t>A</t>
  </si>
  <si>
    <t>Балансын шалгалт:</t>
  </si>
  <si>
    <t>Багана: 1=(1+2)=(4+16+28); Багана:4=(5+6); Багана:16=(17+18); Багана:28=(29+30)</t>
  </si>
  <si>
    <t>А-ТМБ-5</t>
  </si>
  <si>
    <t>Үндсэн захиргаа</t>
  </si>
  <si>
    <t>А-ТМБ-6</t>
  </si>
  <si>
    <t>Салбар, дэд салбар</t>
  </si>
  <si>
    <t>Мэргэжлийн индекс</t>
  </si>
  <si>
    <t>Мэргэжлийн нэр</t>
  </si>
  <si>
    <t>Өдрийн ангид суралцагчид</t>
  </si>
  <si>
    <t>Оройн ангид суралцагчид</t>
  </si>
  <si>
    <t>Хосолсон сургалтад суралцагчид</t>
  </si>
  <si>
    <t>Хөдөлмөр эрхлэлтийн сургалтад суралцагчид</t>
  </si>
  <si>
    <t xml:space="preserve">Эмэгтэй     </t>
  </si>
  <si>
    <t xml:space="preserve"> 1 жил</t>
  </si>
  <si>
    <t>В</t>
  </si>
  <si>
    <t>Монгол дархан</t>
  </si>
  <si>
    <t>Мэргэшсэн жолооч</t>
  </si>
  <si>
    <t>Тогооч</t>
  </si>
  <si>
    <t>Цахилгаанчин</t>
  </si>
  <si>
    <t>А-ТМБ-7</t>
  </si>
  <si>
    <r>
      <rPr>
        <b/>
        <sz val="12"/>
        <rFont val="Arial"/>
        <family val="2"/>
      </rPr>
      <t>(А-ТМБ-7)</t>
    </r>
    <r>
      <rPr>
        <sz val="11"/>
        <rFont val="Arial"/>
        <family val="2"/>
      </rPr>
      <t>-</t>
    </r>
    <r>
      <rPr>
        <i/>
        <sz val="10"/>
        <rFont val="Arial"/>
        <family val="2"/>
      </rPr>
      <t>ын үргэлжлэл</t>
    </r>
  </si>
  <si>
    <t>Нас</t>
  </si>
  <si>
    <t>Мэргэжлийн боловсрол /2.5 жил/</t>
  </si>
  <si>
    <t>Хөгжлийн  бэрхшээлтэй суралцагчид</t>
  </si>
  <si>
    <t xml:space="preserve">Хагас өнчин суралцагчид </t>
  </si>
  <si>
    <t xml:space="preserve">Бүтэн өнчин суралцагчид           </t>
  </si>
  <si>
    <t>Харааны</t>
  </si>
  <si>
    <t>Ярианы</t>
  </si>
  <si>
    <t>Сонсголын</t>
  </si>
  <si>
    <t>Хөдөлгөөний</t>
  </si>
  <si>
    <t>Сэтгэцийн</t>
  </si>
  <si>
    <t>Дауны хам шинж</t>
  </si>
  <si>
    <t>Хавсарсан</t>
  </si>
  <si>
    <t>Аутизм</t>
  </si>
  <si>
    <t>Оюуны хөгжлийн</t>
  </si>
  <si>
    <r>
      <rPr>
        <b/>
        <sz val="10"/>
        <rFont val="Arial"/>
        <family val="2"/>
      </rPr>
      <t>Бүгд</t>
    </r>
    <r>
      <rPr>
        <b/>
        <i/>
        <sz val="10"/>
        <rFont val="Arial"/>
        <family val="2"/>
      </rPr>
      <t xml:space="preserve"> </t>
    </r>
  </si>
  <si>
    <t>&lt;14</t>
  </si>
  <si>
    <t>40&lt;</t>
  </si>
  <si>
    <r>
      <rPr>
        <i/>
        <sz val="10"/>
        <rFont val="Arial"/>
        <family val="2"/>
      </rPr>
      <t xml:space="preserve">Балансын шалгалт: </t>
    </r>
  </si>
  <si>
    <t>Багана : 1=(2+3)=(4+7+10); Багана: 13=(14+15); Багана:16=(17+18); Багана:22=(23+26+29+32+35+41+44+47+50)</t>
  </si>
  <si>
    <t>Мөр : 1=(2:30);</t>
  </si>
  <si>
    <t>А-ТМБ-8</t>
  </si>
  <si>
    <r>
      <rPr>
        <b/>
        <sz val="10"/>
        <rFont val="Arial"/>
        <family val="2"/>
      </rPr>
      <t xml:space="preserve">А-ТМБ-8 </t>
    </r>
    <r>
      <rPr>
        <i/>
        <sz val="10"/>
        <rFont val="Arial"/>
        <family val="2"/>
      </rPr>
      <t>Үргэлжлэл</t>
    </r>
  </si>
  <si>
    <t>Дотуур байранд амьдрах хүсэлт гаргасан суралцагчид</t>
  </si>
  <si>
    <t>Дотуур байранд амьдарч буй суралцагчид</t>
  </si>
  <si>
    <t>Балансын шалгалт: Багана: 1=(2+3); Багана: 4=(5+6); Багана:  7=(8+9)=(10+13+16); Багана:  19=(20+21)=(22+25+28);</t>
  </si>
  <si>
    <t>Мөр: 1=(2+8+15+23+27); Мөр:2=(3:7); Мөр:8=(9:14); Мөр:15=(16:22); Мөр:23=(24:26); Мөр:27=(28:36);</t>
  </si>
  <si>
    <t>А-ТМБ-9</t>
  </si>
  <si>
    <r>
      <rPr>
        <b/>
        <sz val="12"/>
        <rFont val="Arial"/>
        <family val="2"/>
      </rPr>
      <t>А-ТМБ-9</t>
    </r>
    <r>
      <rPr>
        <sz val="10"/>
        <rFont val="Arial"/>
        <family val="2"/>
      </rPr>
      <t>-</t>
    </r>
    <r>
      <rPr>
        <i/>
        <sz val="10"/>
        <rFont val="Arial"/>
        <family val="2"/>
      </rPr>
      <t>ийн Үргэлжлэл</t>
    </r>
  </si>
  <si>
    <t>Шинээр элсэгчид</t>
  </si>
  <si>
    <t>Өмнөх хичээлийн жилд суурь боловсрол эзэмшигчдээс</t>
  </si>
  <si>
    <t>Өмнөх хичээлийн жилд бүрэн дунд боловсрол эзэмшигчдээс</t>
  </si>
  <si>
    <t>Өмнөх хичээлийн жилд мэргэжлийн боловсрол эзэмшигчдээс</t>
  </si>
  <si>
    <t>Өмнөх хичээлийн жилд техникийн боловсрол эзэмшигчдээс</t>
  </si>
  <si>
    <t>Өмнөх хичээлийн жилд дээд боловсрол эзэмшигчдээс</t>
  </si>
  <si>
    <t>Ажиллагчдаас</t>
  </si>
  <si>
    <t>Цэргийн алба хаагчдаас</t>
  </si>
  <si>
    <t>Хорих ангид ял эдлэгчдээс</t>
  </si>
  <si>
    <t>Ажилгүй иргэдээс</t>
  </si>
  <si>
    <t xml:space="preserve">Балансын шалгалт:  </t>
  </si>
  <si>
    <t xml:space="preserve">Багана: 1=(2+3); Багана: 4=(5+6);Багана: 10=(11+12); Багана:13=(14+15); Багана:16=(17+18); Багана:19=(20+21); Багана:22=(23+24); Багана:25=(26+27); </t>
  </si>
  <si>
    <t>Багана:31=(32+33); Багана:34=(35+36); Багана:37=(38+39); Багана:40=(41+42); Багана:43=(44+45+46)</t>
  </si>
  <si>
    <t>Мөр: 1=(2+8+15+23+27); Мөр:  2=(3:7); Мөр:  8=(9:14); Мөр: 15=(16:22); Мөр: 23=(24:26);Мөр: 27=(28:36);</t>
  </si>
  <si>
    <t>А-ТМБ-11</t>
  </si>
  <si>
    <t>Мэргэжил</t>
  </si>
  <si>
    <t>Г</t>
  </si>
  <si>
    <t>А-ТМБ-10</t>
  </si>
  <si>
    <r>
      <rPr>
        <b/>
        <sz val="12"/>
        <rFont val="Arial"/>
        <family val="2"/>
      </rPr>
      <t>А-ТМБ-10</t>
    </r>
    <r>
      <rPr>
        <sz val="10"/>
        <rFont val="Arial"/>
        <family val="2"/>
      </rPr>
      <t>-</t>
    </r>
    <r>
      <rPr>
        <i/>
        <sz val="10"/>
        <rFont val="Arial"/>
        <family val="2"/>
      </rPr>
      <t>ын Үргэлжлэл</t>
    </r>
  </si>
  <si>
    <t>Хөгжлийн бэрхшээлтэй шинээр элсэгчид</t>
  </si>
  <si>
    <t>Багана: 1=(2+3); Багана: 4=(5+6);Багана: 10=(11+12); Багана:13=(14+15); Багана:16=(17+18); Багана:19=(20+21); Багана:22=(23+24); Багана:25=(26+27); Багана:28=(31+34); Багана:37=(38+39); Багана:40=(41+42);</t>
  </si>
  <si>
    <t>Мөр: 1=(2:30);</t>
  </si>
  <si>
    <t xml:space="preserve"> А-ТМБ-12</t>
  </si>
  <si>
    <r>
      <rPr>
        <b/>
        <sz val="12"/>
        <rFont val="Arial"/>
        <family val="2"/>
      </rPr>
      <t>А-ТМБ-12</t>
    </r>
    <r>
      <rPr>
        <sz val="10"/>
        <rFont val="Arial"/>
        <family val="2"/>
      </rPr>
      <t>-</t>
    </r>
    <r>
      <rPr>
        <i/>
        <sz val="10"/>
        <rFont val="Arial"/>
        <family val="2"/>
      </rPr>
      <t>ын Үргэлжлэл</t>
    </r>
  </si>
  <si>
    <r>
      <rPr>
        <b/>
        <sz val="12"/>
        <rFont val="Arial"/>
        <family val="2"/>
      </rPr>
      <t>(А-ТМБ-12)</t>
    </r>
    <r>
      <rPr>
        <b/>
        <sz val="10"/>
        <rFont val="Arial"/>
        <family val="2"/>
      </rPr>
      <t>-</t>
    </r>
    <r>
      <rPr>
        <i/>
        <sz val="10"/>
        <rFont val="Arial"/>
        <family val="2"/>
      </rPr>
      <t>ын үргэлжлэл</t>
    </r>
  </si>
  <si>
    <r>
      <rPr>
        <b/>
        <sz val="12"/>
        <rFont val="Arial"/>
        <family val="2"/>
      </rPr>
      <t>(А-ТМБ-12)</t>
    </r>
    <r>
      <rPr>
        <sz val="10"/>
        <rFont val="Arial"/>
        <family val="2"/>
      </rPr>
      <t>-</t>
    </r>
    <r>
      <rPr>
        <i/>
        <sz val="10"/>
        <rFont val="Arial"/>
        <family val="2"/>
      </rPr>
      <t>ын үргэлжлэл</t>
    </r>
  </si>
  <si>
    <t>А.Үндсэн мэдээлэл</t>
  </si>
  <si>
    <t>Yзүүлэлт</t>
  </si>
  <si>
    <t>Ажиллагчид</t>
  </si>
  <si>
    <t>Захирал</t>
  </si>
  <si>
    <t>Сургалтын менежер</t>
  </si>
  <si>
    <t>Арга зүйч</t>
  </si>
  <si>
    <t xml:space="preserve">Yндсэн багш </t>
  </si>
  <si>
    <t>Нягтлан бодогч</t>
  </si>
  <si>
    <t xml:space="preserve">Дотоод чанарын баталгаажилт, статистик хариуцсан ажилтан </t>
  </si>
  <si>
    <t>Нийгмийн түншлэл, үйлдвэрлэлийн сургалт хариуцсан арга зүйч</t>
  </si>
  <si>
    <t>Хүний нөөц, гадаад харилцаа хариуцсан ажилтан</t>
  </si>
  <si>
    <t>Цахим сургалтын агуулга, хөгжүүлэлт, сургалтын нөөц хариуцсан ажилтан</t>
  </si>
  <si>
    <t>Тоног төхөөрөмж, цахим сүлжээ, мэдээллийн сан хариуцсан ажилтан</t>
  </si>
  <si>
    <t>Хөдөлмөрийн аюулгүй байдал эрүүл ахуй хариуцсан ажилтан</t>
  </si>
  <si>
    <t>Бичиг хэрэг, архивын ажилтан</t>
  </si>
  <si>
    <t>Нийгмийн ажилтан</t>
  </si>
  <si>
    <t>Дотуур байрын багш</t>
  </si>
  <si>
    <t>Номын сангийн ажилтан</t>
  </si>
  <si>
    <t>Эмч</t>
  </si>
  <si>
    <t>Нярав</t>
  </si>
  <si>
    <t>Сантехникч</t>
  </si>
  <si>
    <t>Мужаан</t>
  </si>
  <si>
    <t>Үйлчлэгч</t>
  </si>
  <si>
    <t>Жижүүр, манаач, сахиул</t>
  </si>
  <si>
    <t>Уурын зуухны галч</t>
  </si>
  <si>
    <t xml:space="preserve">Ерөнхий эрдмийн </t>
  </si>
  <si>
    <t>Мэргэжлийн</t>
  </si>
  <si>
    <t>А-ТМБ-13</t>
  </si>
  <si>
    <r>
      <rPr>
        <b/>
        <sz val="12"/>
        <rFont val="Arial"/>
        <family val="2"/>
      </rPr>
      <t>А-ТМБ-13</t>
    </r>
    <r>
      <rPr>
        <sz val="10"/>
        <rFont val="Arial"/>
        <family val="2"/>
      </rPr>
      <t>-</t>
    </r>
    <r>
      <rPr>
        <i/>
        <sz val="10"/>
        <rFont val="Arial"/>
        <family val="2"/>
      </rPr>
      <t>ын Үргэлжлэл</t>
    </r>
  </si>
  <si>
    <t>Нийт ажилтан</t>
  </si>
  <si>
    <t>Захиргаа аж ахуйн менежер</t>
  </si>
  <si>
    <t>ХөдөлМөрийн аюулгүй байдал эрүүл ахуй хариуцсан ажилтан</t>
  </si>
  <si>
    <t>Улсад ажилласан жил Мөр1=Мөр(2:8)</t>
  </si>
  <si>
    <t xml:space="preserve">   1 жил хүртэл</t>
  </si>
  <si>
    <t xml:space="preserve">   2-5 жил</t>
  </si>
  <si>
    <t xml:space="preserve">   6-10 жил</t>
  </si>
  <si>
    <t xml:space="preserve">   11-15 жил</t>
  </si>
  <si>
    <t xml:space="preserve">   16-20 жил</t>
  </si>
  <si>
    <t xml:space="preserve">   21-25 жил</t>
  </si>
  <si>
    <t xml:space="preserve">   26, түүнээс дээш жил</t>
  </si>
  <si>
    <t>Насны бүлгээр Мөр9=Мөр(10:14)</t>
  </si>
  <si>
    <t xml:space="preserve">   30 хүртэлх</t>
  </si>
  <si>
    <t xml:space="preserve">   30-39</t>
  </si>
  <si>
    <t xml:space="preserve">   40-49</t>
  </si>
  <si>
    <t xml:space="preserve">   50-59</t>
  </si>
  <si>
    <t xml:space="preserve">   60, түүнээс дээш</t>
  </si>
  <si>
    <t>Боловсролын зэрэг Мөр15=Мөр(16:20)</t>
  </si>
  <si>
    <t xml:space="preserve">   Доктор</t>
  </si>
  <si>
    <t xml:space="preserve">   Магистр</t>
  </si>
  <si>
    <t xml:space="preserve">   Бакалавр</t>
  </si>
  <si>
    <t xml:space="preserve">   Дипломын дээд</t>
  </si>
  <si>
    <t xml:space="preserve">   Бусад</t>
  </si>
  <si>
    <t>Багшлах эрхтэй багшийн тоо</t>
  </si>
  <si>
    <t>х</t>
  </si>
  <si>
    <t>Багшийн мэргэжлийн зэрэг  Мөр22=Мөр(23:25)</t>
  </si>
  <si>
    <t xml:space="preserve">   Зөвлөх</t>
  </si>
  <si>
    <t xml:space="preserve">   Тэргүүлэх</t>
  </si>
  <si>
    <t xml:space="preserve">   Заах аргач</t>
  </si>
  <si>
    <t>Багшийн ур чадварын түвшин Мөр26=Мөр(27:30)</t>
  </si>
  <si>
    <t xml:space="preserve">   Мастер багш</t>
  </si>
  <si>
    <t xml:space="preserve">   Ахлах багш</t>
  </si>
  <si>
    <t xml:space="preserve">   Багш</t>
  </si>
  <si>
    <t xml:space="preserve">   Дадлагажигч багш</t>
  </si>
  <si>
    <t>Мэргэжил дээшлүүлсэн байдал  Мөр31=Мөр(32+33)</t>
  </si>
  <si>
    <t xml:space="preserve">   Гадаадад</t>
  </si>
  <si>
    <t xml:space="preserve">   Дотоодод</t>
  </si>
  <si>
    <t xml:space="preserve">Мэргэжил дээшлүүлсэн хугацаа Мөр34=Мөр(35:38) </t>
  </si>
  <si>
    <t>1-3 хоног</t>
  </si>
  <si>
    <t xml:space="preserve">4-10 хоног </t>
  </si>
  <si>
    <t>11-29 хоног</t>
  </si>
  <si>
    <t>1, түүнээс дээш сар</t>
  </si>
  <si>
    <t>Гадаадын иргэн</t>
  </si>
  <si>
    <t>Бүгд мөр1=(2+3)</t>
  </si>
  <si>
    <t>02.УРЛАГ, ХҮМҮҮНЛЭГ</t>
  </si>
  <si>
    <t>Урлаг, хүмүүнлэг</t>
  </si>
  <si>
    <t>Бүжгийн урлаг</t>
  </si>
  <si>
    <t>Гар урлал</t>
  </si>
  <si>
    <t>Гэрэл зураг авалт</t>
  </si>
  <si>
    <t>Дохионы хэл</t>
  </si>
  <si>
    <t>Дуу чимээний техник</t>
  </si>
  <si>
    <t>Интерьер дизайн</t>
  </si>
  <si>
    <t>Керамик, вааран урлал</t>
  </si>
  <si>
    <t>Сийлбэрийн урлаг</t>
  </si>
  <si>
    <t>Тайз дэлгэцийн дизайн, технологи</t>
  </si>
  <si>
    <t>Техникийн мэргэжлийн орчуулга</t>
  </si>
  <si>
    <t>Уран зураг</t>
  </si>
  <si>
    <t>Үйлдвэрлэлийн дизайн</t>
  </si>
  <si>
    <t>Үнэт эдлэлийн бүтээгдэхүүн урлал</t>
  </si>
  <si>
    <t>Хөгжимдөх урлаг</t>
  </si>
  <si>
    <t>Хувцасны дизайн</t>
  </si>
  <si>
    <t>Хэвлэлийн график дизайн, бүтээгдэхүүн</t>
  </si>
  <si>
    <t>Циркийн урлаг</t>
  </si>
  <si>
    <t>Чимэглэх урлаг</t>
  </si>
  <si>
    <t>03.НИЙГМИЙН ШИНЖЛЭХ УХААН, МЭДЭЭЛЭЛ СЭТГҮҮЛ ЗҮЙ</t>
  </si>
  <si>
    <t>Нийгмийн шинжлэх ухаан, мэдээлэл сэтгүүл зүй</t>
  </si>
  <si>
    <t>Архив, албан хэрэг хөтлөлт</t>
  </si>
  <si>
    <t>04.БИЗНЕС, УДИРДЛАГА, ЭРХЗҮЙ</t>
  </si>
  <si>
    <t>Бизнес, удирдлага, эрхзүй</t>
  </si>
  <si>
    <t>Бүртгэл, тооцоо хөтлөлт</t>
  </si>
  <si>
    <t>Оффисын болон бичиг хэргийн ажил</t>
  </si>
  <si>
    <t>Худалдаа, борлуулалт</t>
  </si>
  <si>
    <t>Хүний нөөцийн менежмент</t>
  </si>
  <si>
    <t>06.МЭДЭЭЛЭЛ, ХАРИЛЦАА ХОЛБООНЫ ТЕХНОЛОГИУД</t>
  </si>
  <si>
    <t>Мэдээлэл, харилцаа холбооны технологиуд</t>
  </si>
  <si>
    <t>Веб дизайн</t>
  </si>
  <si>
    <t>Компьютерын сүлжээний суурилуулалт, үйлчилгээ</t>
  </si>
  <si>
    <t>Мэдээллийн систем</t>
  </si>
  <si>
    <t>Мэдээллийн технологи, техник хангамж</t>
  </si>
  <si>
    <t>Өгөгдлийн сангийн загварчлал, удирдлага</t>
  </si>
  <si>
    <t>Хэрэглээний программ</t>
  </si>
  <si>
    <t>07.ИНЖЕНЕРЧЛЭЛ, ҮЙЛДВЭРЛЭЛ, БАРИЛГА БАЙГУУЛАМЖ</t>
  </si>
  <si>
    <t>Инженерчлэл, үйлдвэрлэл, барилга байгууламж</t>
  </si>
  <si>
    <t>Арьс, үслэг эдлэлийн бүтээгдэхүүн үйлдвэрлэл</t>
  </si>
  <si>
    <t>Барилга бүтээц, угсралт</t>
  </si>
  <si>
    <t>Барилгын зураг, дизайн</t>
  </si>
  <si>
    <t>Барилгын материалын үйлдвэрлэлийн машин, тоног төхөөрөмжийн ашиглалт</t>
  </si>
  <si>
    <t>Барилгын сантехник, хоолой угсралт</t>
  </si>
  <si>
    <t>Барилгын техник, технологи</t>
  </si>
  <si>
    <t>Бэлчээр хамгаалал, нөхөн сэргээлт</t>
  </si>
  <si>
    <t>Гагнуур</t>
  </si>
  <si>
    <t>Газрын тос олборлолт, тоног төхөөрөмжийн ашиглалт</t>
  </si>
  <si>
    <t>Галт тэрэгний ашиглалт, засвар, үйлчилгээ</t>
  </si>
  <si>
    <t>Гутал үйлдвэрлэл</t>
  </si>
  <si>
    <t>Дулаан хангамж, шугам сүлжээний угсралт, ашиглалт, засвар, үйлчилгээ</t>
  </si>
  <si>
    <t>Дулаан, дулааны цахилгаан станцын тоноглол, шугам хоолойн ашиглалт, засвар үйлчилгээ</t>
  </si>
  <si>
    <t>Зам, гүүрийн байгууламж</t>
  </si>
  <si>
    <t>Зорчигч болон ачаа тээврийн үйлчилгээ</t>
  </si>
  <si>
    <t>Мах, махан бүтээгдэхүүний боловсруулалт</t>
  </si>
  <si>
    <t>Металлурги, металлын технологи</t>
  </si>
  <si>
    <t>Механик</t>
  </si>
  <si>
    <t>Механикжсан тээврийн хэрэгсэл, механизмын засвар, үйлчилгээ</t>
  </si>
  <si>
    <t>Мод боловсруулах үйлдвэрлэлийн технологи</t>
  </si>
  <si>
    <t>Ноос, эсгий боловсруулалт</t>
  </si>
  <si>
    <t>Нөөшлөх, даршлах технологи</t>
  </si>
  <si>
    <t>Оёмол бүтээгдэхүүн үйлдвэрлэл</t>
  </si>
  <si>
    <t>Өргөн тээвэрлэх машин, тоног төхөөрөмжийн ашиглалт, засвар, үйлчилгээ</t>
  </si>
  <si>
    <t>Өрөмдлөгийн машин, тоног төхөөрөмж ашиглалт</t>
  </si>
  <si>
    <t>Сүү, сүүн бүтээгдэхүүний боловсруулалт</t>
  </si>
  <si>
    <t>Сэргээгдэх эрчим хүч үйлдвэрлэл</t>
  </si>
  <si>
    <t>Талх, нарийн боов, гурилан бүтээгдэхүүн үйлдвэрлэл</t>
  </si>
  <si>
    <t>Теле харилцаа, холбооны технологи</t>
  </si>
  <si>
    <t>Төмөр замын тээврийн удирдлага, зохион байгуулалт</t>
  </si>
  <si>
    <t>Утасгүй холбооны ашиглалт, засвар</t>
  </si>
  <si>
    <t>Уул уурхайн ашиглалт</t>
  </si>
  <si>
    <t>Уул уурхайн машин механизмын угсралт засвар, үйлчилгээ</t>
  </si>
  <si>
    <t>Уурхайн машин механизмын ашиглалт</t>
  </si>
  <si>
    <t>Үйлдвэрийн тоног төхөөрөмжийн засвар, үйлчилгээ</t>
  </si>
  <si>
    <t>Үйлдвэрлэлийн машин, тоног төхөөрөмжийн засвар, үйлчилгээ</t>
  </si>
  <si>
    <t>Химийн процессын тоног төхөөрөмж, ашиглалт</t>
  </si>
  <si>
    <t>Хөнгөн үйлдвэрлэлийн технологи</t>
  </si>
  <si>
    <t>Хөргөлт, агааржуулалтын тоног төхөөрөмжийн угсралт, засвар, үйлчилгээ</t>
  </si>
  <si>
    <t>Хүнс боловсруулалтын технологи</t>
  </si>
  <si>
    <t>Цаас, цаасан бүтээгдэхүүн үйлдвэрлэл</t>
  </si>
  <si>
    <t>Цахилгаан хангамж, тоног төхөөрөмжийн ашиглалт</t>
  </si>
  <si>
    <t>Цахилгаан хэрэгслийн засвар үйлчилгээ</t>
  </si>
  <si>
    <t>Цахилгааны шугам, сүлжээний угсралт, засвар, үйлчилгээ</t>
  </si>
  <si>
    <t>Электроникийн тоног төхөөрөмж ашиглалт, засвар</t>
  </si>
  <si>
    <t>Эрдэс, чулуулаг боловсруулах төхөөрөмжийн ашиглалт</t>
  </si>
  <si>
    <t>08.ХӨДӨӨ АЖ АХУЙ, ОЙ, ЗАГАСНЫ АЖ АХУЙ, МАЛ ЭМНЭЛ ЗҮЙ</t>
  </si>
  <si>
    <t>Хөдөө аж ахуй, ой, загасны аж ахуй, мал эмнэлзүй</t>
  </si>
  <si>
    <t>Газар тариалангийн аж ахуй</t>
  </si>
  <si>
    <t>Мал аж ахуй</t>
  </si>
  <si>
    <t>Мал зүй</t>
  </si>
  <si>
    <t>Мал, амьтны эмнэл зүй</t>
  </si>
  <si>
    <t>Ойн аж ахуй</t>
  </si>
  <si>
    <t>Фермийн аж ахуй эрхлэлт</t>
  </si>
  <si>
    <t>Хүлэмжийн аж ахуй</t>
  </si>
  <si>
    <t>Цэцэрлэгжүүлэлт, цэцгийн аж ахуй, ногоон байгууламж</t>
  </si>
  <si>
    <t>09.ЭРҮҮЛ МЭНД, НИЙГМИЙН ХАМГААЛАЛ</t>
  </si>
  <si>
    <t>Эрүүл мэнд, нийгмийн хамгаалал</t>
  </si>
  <si>
    <t>Нийгмийн бодлого, нийгмийн хамгааллын зөвлөх үйлчилгээ</t>
  </si>
  <si>
    <t>Сувилагчийн туслах</t>
  </si>
  <si>
    <t>Уламжлалт анагаах ухааны засал, эмчилгээ</t>
  </si>
  <si>
    <t>10.ҮЙЛЧИЛГЭЭ</t>
  </si>
  <si>
    <t>Үйлчилгээ</t>
  </si>
  <si>
    <t>Агаарын тээвэр, нисэх буудлын үйлчилгээ</t>
  </si>
  <si>
    <t>Аялал жуулчлалын үйлчилгээ</t>
  </si>
  <si>
    <t>Жолооч</t>
  </si>
  <si>
    <t>Зочид буудал, зоогийн газрын үйлчилгээ</t>
  </si>
  <si>
    <t>Төмөр замын барилга, зам, замын ашиглалт</t>
  </si>
  <si>
    <t>Усан хангамж</t>
  </si>
  <si>
    <t>Үндэсний аюулгүй байдлыг хангах ажиллагаа</t>
  </si>
  <si>
    <t>Үс засал, гоо сайхны үйлчилгээ</t>
  </si>
  <si>
    <t>Хоолны үйлчилгээ</t>
  </si>
  <si>
    <t>Хөдөлмөрийн аюулгүй байдал, эрүүл ахуй</t>
  </si>
  <si>
    <t>Цэргийн зэвсэглэл, техник</t>
  </si>
  <si>
    <t>Бүгд мөр1=(2+...)</t>
  </si>
  <si>
    <t>ТЕХНИКИЙН БОЛОН МЭРГЭЖЛИЙН БОЛОВСРОЛ, СУРГАЛТЫН  БАЙГУУЛЛАГЫН 2025 - 2026   ОНЫ ХИЧЭЭЛИЙН ЖИЛИЙН МЭДЭЭ, аймаг, нийслэл, хэв шинжээр</t>
  </si>
  <si>
    <t>ТЕХНИКИЙН БОЛОН МЭРГЭЖЛИЙН БОЛОВСРОЛ, СУРГАЛТЫН БАЙГУУЛЛАГЫН СУРГАЛТЫН ОРЧНЫ 2025-2026  ОНЫ ХИЧЭЭЛИЙН ЖИЛИЙН МЭДЭЭ, аймаг, нийслэлээр</t>
  </si>
  <si>
    <t xml:space="preserve">  ТЕХНИКИЙН БОЛОН МЭРГЭЖЛИЙН БОЛОВСРОЛ, СУРГАЛТЫН БАЙГУУЛЛАГЫН ДОТУУР БАЙРЫН ОРЧНЫ 2025-2026 ОНЫ ХИЧЭЭЛИЙН ЖИЛИЙН МЭДЭЭ, аймаг, нийслэлээр</t>
  </si>
  <si>
    <t xml:space="preserve">   ТЕХНИКИЙН БОЛОН МЭРГЭЖЛИЙН БОЛОВСРОЛ, СУРГАЛТЫН БАЙГУУЛЛАГАД  СУРАЛЦАГЧДЫН 2025-2026  ОНЫ ХИЧЭЭЛИЙН ЖИЛИЙН МЭДЭЭ, аймаг, нийслэлээр</t>
  </si>
  <si>
    <t>ТЕХНИКИЙН БОЛОН МЭРГЭЖЛИЙН БОЛОВСРОЛ, СУРГАЛТЫН БАЙГУУЛЛАГАД СУРАЛЦАГЧДЫН 2025-2026 ОНЫ  ХИЧЭЭЛИЙН ЖИЛИЙН МЭДЭЭ, суралцагчдын орон нутгийн харьяаллаар</t>
  </si>
  <si>
    <t>01.БОЛОВСРОЛ</t>
  </si>
  <si>
    <t>Боловсрол</t>
  </si>
  <si>
    <t>Багшийн туслах</t>
  </si>
  <si>
    <t>Техник мэргэжлийн боловсролын дадлагажуулагч</t>
  </si>
  <si>
    <t>Хөгжмийн зэмсгийн урлал, тохируулга</t>
  </si>
  <si>
    <t>Дуулах урлаг</t>
  </si>
  <si>
    <t>Жимс жимсгэнэ тариалалт</t>
  </si>
  <si>
    <t>Протез, ортопедийн технологи</t>
  </si>
  <si>
    <t>ТЕХНИКИЙН БОЛОН МЭРГЭЖЛИЙН БОЛОВСРОЛ, СУРГАЛТЫН БАЙГУУЛЛАГАД  СУРАЛЦАГЧДЫН  2025-2026 ОНЫ ХИЧЭЭЛИЙН ЖИЛИЙН МЭДЭЭ, мэргэжлийн чиглэлээр</t>
  </si>
  <si>
    <t>ТЕХНИКИЙН БОЛОН МЭРГЭЖЛИЙН БОЛОВСРОЛ, СУРГАЛТЫН БАЙГУУЛЛАГАД СУРАЛЦАГЧДЫН 2025-2026 ОНЫ  ХИЧЭЭЛИЙН ЖИЛИЙН МЭДЭЭ, насны ангиллаар</t>
  </si>
  <si>
    <t xml:space="preserve">  ТЕХНИКИЙН БОЛОН МЭРГЭЖЛИЙН БОЛОВСРОЛ, СУРГАЛТЫН БАЙГУУЛЛАГЫН ДОТУУР БАЙРАНД АМЬДАРДАГ СУРАЛЦАГЧДЫН 2025-2026 ОНЫ ХИЧЭЭЛИЙН ЖИЛИЙН МЭДЭЭ, аймаг, нийслэлээр</t>
  </si>
  <si>
    <t xml:space="preserve"> ТЕХНИКИЙН БОЛОН МЭРГЭЖЛИЙН БОЛОВСРОЛ, СУРГАЛТЫН БАЙГУУЛЛАГАД ШИНЭЭР ЭЛСЭГЧДИЙН 2025-2026 ОНЫ ХИЧЭЭЛИЙН ЖИЛИЙН МЭДЭЭ, аймаг, нийслэлээр</t>
  </si>
  <si>
    <t>ТЕХНИКИЙН БОЛОН МЭРГЭЖЛИЙН БОЛОВСРОЛ, СУРГАЛТЫН БАЙГУУЛЛАГАД ШИНЭЭР ЭЛСЭГЧДИЙН 2025-2026 ОНЫ  ХИЧЭЭЛИЙН ЖИЛИЙН МЭДЭЭ, мэргэжлийн чиглэлээр</t>
  </si>
  <si>
    <t>ТЕХНИКИЙН БОЛОН МЭРГЭЖЛИЙН БОЛОВСРОЛ, СУРГАЛТЫН БАЙГУУЛЛАГАД АЖИЛЛАГЧДЫН 2025-2026   ОНЫ ХИЧЭЭЛИЙН ЖИЛИЙН МЭДЭЭ, аймаг, нийслэлээр</t>
  </si>
  <si>
    <t>ТЕХНИКИЙН БОЛОН МЭРГЭЖЛИЙН БОЛОВСРОЛ, СУРГАЛТЫН БАЙГУУЛЛАГЫН АЖИЛЛАГЧДЫН 2025-2026   ОНЫ ХИЧЭЭЛИЙН ЖИЛИЙН МЭДЭЭ, нас, хүйс, боловсролын түвшин</t>
  </si>
  <si>
    <t>ТЕХНИКИЙН БОЛОН МЭРГЭЖЛИЙН БОЛОВСРОЛ, СУРГАЛТЫН БАЙГУУЛЛАГАД ШИНЭЭР ЭЛСЭГЧДИЙН 2025-2026 ОНЫ  ХИЧЭЭЛИЙН ЖИЛИЙН МЭДЭЭ, насны ангиллаар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</si>
</sst>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0.0"/>
    <numFmt numFmtId="167" formatCode="_(* #,##0_);_(* \(#,##0\);_(* &quot;-&quot;??_);_(@_)"/>
    <numFmt numFmtId="168" formatCode="_(* #,##0.0_);_(* \(#,##0.0\);_(* &quot;-&quot;??_);_(@_)"/>
  </numFmts>
  <fonts count="6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name val="Arial Mon"/>
      <family val="2"/>
    </font>
    <font>
      <sz val="10"/>
      <name val="Arial"/>
      <family val="2"/>
    </font>
    <font>
      <sz val="10"/>
      <name val="Arial Mon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 Mo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 Mon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Arial Mon"/>
      <family val="2"/>
    </font>
    <font>
      <b/>
      <sz val="16"/>
      <name val="Arial"/>
      <family val="2"/>
    </font>
    <font>
      <sz val="8"/>
      <name val="Arial Mon"/>
      <family val="2"/>
    </font>
    <font>
      <b/>
      <sz val="8"/>
      <name val="Arial Mo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.5"/>
      <name val="Arial Mon"/>
      <family val="2"/>
    </font>
    <font>
      <sz val="9.5"/>
      <color theme="1"/>
      <name val="Calibri"/>
      <family val="2"/>
      <scheme val="minor"/>
    </font>
    <font>
      <i/>
      <sz val="9"/>
      <name val="Arial"/>
      <family val="2"/>
    </font>
    <font>
      <b/>
      <sz val="11"/>
      <name val="Arial"/>
      <family val="2"/>
    </font>
    <font>
      <b/>
      <sz val="16"/>
      <name val="Arial Mon"/>
      <family val="2"/>
    </font>
    <font>
      <b/>
      <sz val="11"/>
      <name val="Arial Mon"/>
      <family val="2"/>
    </font>
    <font>
      <sz val="9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  <scheme val="minor"/>
    </font>
    <font>
      <sz val="10"/>
      <name val="Arial Mon"/>
      <family val="2"/>
    </font>
    <font>
      <sz val="9"/>
      <color rgb="FF333333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 Mon"/>
      <family val="2"/>
    </font>
    <font>
      <sz val="12"/>
      <name val="Arial Mon"/>
      <family val="2"/>
    </font>
    <font>
      <sz val="10"/>
      <name val="Dutch Mon"/>
      <charset val="13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7">
    <xf numFmtId="0" fontId="0" fillId="0" borderId="0"/>
    <xf numFmtId="164" fontId="54" fillId="0" borderId="0" applyFont="0" applyFill="0" applyBorder="0" applyAlignment="0" applyProtection="0"/>
    <xf numFmtId="44" fontId="55" fillId="0" borderId="0" applyFon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5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43" fontId="56" fillId="0" borderId="0" applyFont="0" applyFill="0" applyBorder="0" applyAlignment="0" applyProtection="0"/>
  </cellStyleXfs>
  <cellXfs count="634">
    <xf numFmtId="0" fontId="0" fillId="0" borderId="0" xfId="0"/>
    <xf numFmtId="0" fontId="2" fillId="2" borderId="0" xfId="6" applyFont="1" applyFill="1" applyAlignment="1">
      <alignment vertical="center"/>
    </xf>
    <xf numFmtId="0" fontId="3" fillId="2" borderId="0" xfId="6" applyFont="1" applyFill="1"/>
    <xf numFmtId="0" fontId="4" fillId="2" borderId="0" xfId="6" applyFill="1" applyAlignment="1">
      <alignment horizontal="center" vertical="center" wrapText="1"/>
    </xf>
    <xf numFmtId="0" fontId="4" fillId="2" borderId="0" xfId="6" applyFill="1" applyAlignment="1">
      <alignment vertical="center"/>
    </xf>
    <xf numFmtId="0" fontId="4" fillId="2" borderId="0" xfId="6" applyFill="1"/>
    <xf numFmtId="0" fontId="4" fillId="2" borderId="0" xfId="6" applyFill="1" applyAlignment="1">
      <alignment horizontal="center"/>
    </xf>
    <xf numFmtId="0" fontId="3" fillId="2" borderId="0" xfId="5" applyFont="1" applyFill="1" applyAlignment="1">
      <alignment horizontal="justify"/>
    </xf>
    <xf numFmtId="0" fontId="5" fillId="2" borderId="0" xfId="5" applyFont="1" applyFill="1"/>
    <xf numFmtId="0" fontId="5" fillId="2" borderId="0" xfId="5" applyFont="1" applyFill="1" applyAlignment="1">
      <alignment horizontal="center"/>
    </xf>
    <xf numFmtId="0" fontId="6" fillId="2" borderId="0" xfId="15" applyFont="1" applyFill="1" applyAlignment="1">
      <alignment horizontal="center" vertical="center" wrapText="1"/>
    </xf>
    <xf numFmtId="0" fontId="6" fillId="2" borderId="0" xfId="15" applyFont="1" applyFill="1" applyAlignment="1">
      <alignment vertical="center" wrapText="1"/>
    </xf>
    <xf numFmtId="0" fontId="3" fillId="2" borderId="0" xfId="15" applyFill="1" applyAlignment="1">
      <alignment horizontal="center"/>
    </xf>
    <xf numFmtId="0" fontId="3" fillId="2" borderId="0" xfId="5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0" xfId="5" applyFont="1" applyFill="1"/>
    <xf numFmtId="0" fontId="3" fillId="2" borderId="0" xfId="5" applyFont="1" applyFill="1" applyAlignment="1">
      <alignment horizontal="left" vertical="center" wrapText="1"/>
    </xf>
    <xf numFmtId="0" fontId="3" fillId="2" borderId="0" xfId="5" applyFont="1" applyFill="1" applyAlignment="1">
      <alignment horizontal="justify" wrapText="1"/>
    </xf>
    <xf numFmtId="0" fontId="8" fillId="2" borderId="0" xfId="15" applyFont="1" applyFill="1"/>
    <xf numFmtId="0" fontId="8" fillId="2" borderId="0" xfId="15" applyFont="1" applyFill="1" applyAlignment="1">
      <alignment horizontal="center"/>
    </xf>
    <xf numFmtId="0" fontId="3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wrapText="1"/>
    </xf>
    <xf numFmtId="0" fontId="3" fillId="2" borderId="0" xfId="5" applyFont="1" applyFill="1" applyAlignment="1">
      <alignment horizontal="center" wrapText="1"/>
    </xf>
    <xf numFmtId="0" fontId="7" fillId="2" borderId="1" xfId="6" applyFont="1" applyFill="1" applyBorder="1"/>
    <xf numFmtId="0" fontId="3" fillId="2" borderId="3" xfId="6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7" xfId="6" applyFont="1" applyFill="1" applyBorder="1" applyAlignment="1">
      <alignment horizontal="center" vertical="center" wrapText="1"/>
    </xf>
    <xf numFmtId="0" fontId="3" fillId="2" borderId="9" xfId="6" applyFont="1" applyFill="1" applyBorder="1" applyAlignment="1">
      <alignment horizontal="center" vertical="center" wrapText="1"/>
    </xf>
    <xf numFmtId="0" fontId="3" fillId="2" borderId="10" xfId="6" applyFont="1" applyFill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left" vertical="center" wrapText="1"/>
    </xf>
    <xf numFmtId="0" fontId="3" fillId="2" borderId="3" xfId="6" applyFont="1" applyFill="1" applyBorder="1" applyAlignment="1">
      <alignment horizontal="center" vertical="center"/>
    </xf>
    <xf numFmtId="0" fontId="10" fillId="2" borderId="11" xfId="6" applyFont="1" applyFill="1" applyBorder="1" applyAlignment="1">
      <alignment horizontal="left" vertical="center" wrapText="1"/>
    </xf>
    <xf numFmtId="0" fontId="3" fillId="2" borderId="11" xfId="6" applyFont="1" applyFill="1" applyBorder="1" applyAlignment="1">
      <alignment horizontal="left" vertical="center" wrapText="1"/>
    </xf>
    <xf numFmtId="0" fontId="7" fillId="2" borderId="11" xfId="6" applyFont="1" applyFill="1" applyBorder="1" applyAlignment="1">
      <alignment horizontal="left" vertical="center" wrapText="1"/>
    </xf>
    <xf numFmtId="0" fontId="10" fillId="2" borderId="3" xfId="6" applyFont="1" applyFill="1" applyBorder="1" applyAlignment="1">
      <alignment horizontal="center" vertical="center"/>
    </xf>
    <xf numFmtId="0" fontId="10" fillId="2" borderId="11" xfId="6" applyFont="1" applyFill="1" applyBorder="1" applyAlignment="1">
      <alignment horizontal="left" vertical="center" indent="1"/>
    </xf>
    <xf numFmtId="0" fontId="10" fillId="2" borderId="11" xfId="6" applyFont="1" applyFill="1" applyBorder="1" applyAlignment="1">
      <alignment horizontal="left" vertical="center" wrapText="1" indent="1"/>
    </xf>
    <xf numFmtId="0" fontId="11" fillId="2" borderId="0" xfId="6" applyFont="1" applyFill="1" applyAlignment="1">
      <alignment vertical="center"/>
    </xf>
    <xf numFmtId="0" fontId="12" fillId="2" borderId="0" xfId="6" applyFont="1" applyFill="1" applyAlignment="1">
      <alignment vertical="center"/>
    </xf>
    <xf numFmtId="0" fontId="11" fillId="2" borderId="0" xfId="6" applyFont="1" applyFill="1"/>
    <xf numFmtId="0" fontId="11" fillId="2" borderId="0" xfId="6" applyFont="1" applyFill="1" applyAlignment="1">
      <alignment horizontal="center"/>
    </xf>
    <xf numFmtId="0" fontId="12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3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left"/>
    </xf>
    <xf numFmtId="0" fontId="14" fillId="2" borderId="0" xfId="0" applyFont="1" applyFill="1"/>
    <xf numFmtId="0" fontId="10" fillId="2" borderId="0" xfId="0" applyFont="1" applyFill="1"/>
    <xf numFmtId="0" fontId="3" fillId="2" borderId="0" xfId="15" applyFill="1"/>
    <xf numFmtId="0" fontId="3" fillId="2" borderId="0" xfId="5" applyFont="1" applyFill="1" applyAlignment="1">
      <alignment horizontal="right"/>
    </xf>
    <xf numFmtId="0" fontId="3" fillId="2" borderId="8" xfId="6" applyFont="1" applyFill="1" applyBorder="1" applyAlignment="1">
      <alignment vertical="center" wrapText="1"/>
    </xf>
    <xf numFmtId="0" fontId="3" fillId="2" borderId="11" xfId="6" applyFont="1" applyFill="1" applyBorder="1" applyAlignment="1">
      <alignment horizontal="center" vertical="center" wrapText="1"/>
    </xf>
    <xf numFmtId="0" fontId="10" fillId="2" borderId="11" xfId="6" applyFont="1" applyFill="1" applyBorder="1" applyAlignment="1">
      <alignment horizontal="left" vertical="center"/>
    </xf>
    <xf numFmtId="0" fontId="3" fillId="2" borderId="0" xfId="6" applyFont="1" applyFill="1" applyAlignment="1">
      <alignment horizontal="left" vertical="center"/>
    </xf>
    <xf numFmtId="0" fontId="5" fillId="2" borderId="0" xfId="5" applyFont="1" applyFill="1" applyAlignment="1">
      <alignment wrapText="1"/>
    </xf>
    <xf numFmtId="0" fontId="4" fillId="2" borderId="1" xfId="6" applyFill="1" applyBorder="1"/>
    <xf numFmtId="0" fontId="3" fillId="2" borderId="0" xfId="6" applyFont="1" applyFill="1" applyAlignment="1">
      <alignment vertical="center" wrapText="1"/>
    </xf>
    <xf numFmtId="0" fontId="3" fillId="2" borderId="0" xfId="5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6" applyFont="1" applyFill="1" applyAlignment="1">
      <alignment horizontal="right" vertical="top" wrapText="1"/>
    </xf>
    <xf numFmtId="0" fontId="3" fillId="2" borderId="12" xfId="6" applyFont="1" applyFill="1" applyBorder="1" applyAlignment="1">
      <alignment vertical="center" wrapText="1"/>
    </xf>
    <xf numFmtId="0" fontId="3" fillId="2" borderId="3" xfId="6" applyFont="1" applyFill="1" applyBorder="1" applyAlignment="1">
      <alignment vertical="center"/>
    </xf>
    <xf numFmtId="0" fontId="4" fillId="2" borderId="3" xfId="6" applyFill="1" applyBorder="1" applyAlignment="1">
      <alignment horizontal="center" vertical="center"/>
    </xf>
    <xf numFmtId="0" fontId="4" fillId="2" borderId="0" xfId="6" applyFill="1" applyAlignment="1">
      <alignment horizontal="center" vertical="center"/>
    </xf>
    <xf numFmtId="0" fontId="16" fillId="2" borderId="0" xfId="0" applyFont="1" applyFill="1"/>
    <xf numFmtId="0" fontId="17" fillId="2" borderId="0" xfId="6" applyFont="1" applyFill="1"/>
    <xf numFmtId="0" fontId="4" fillId="2" borderId="0" xfId="5" applyFill="1"/>
    <xf numFmtId="0" fontId="18" fillId="2" borderId="0" xfId="15" applyFont="1" applyFill="1" applyAlignment="1">
      <alignment vertical="center"/>
    </xf>
    <xf numFmtId="0" fontId="3" fillId="2" borderId="13" xfId="6" applyFont="1" applyFill="1" applyBorder="1" applyAlignment="1">
      <alignment vertical="center" wrapText="1"/>
    </xf>
    <xf numFmtId="0" fontId="4" fillId="2" borderId="3" xfId="6" applyFill="1" applyBorder="1" applyAlignment="1">
      <alignment vertical="center"/>
    </xf>
    <xf numFmtId="0" fontId="4" fillId="2" borderId="3" xfId="6" applyFill="1" applyBorder="1"/>
    <xf numFmtId="0" fontId="11" fillId="2" borderId="0" xfId="6" applyFont="1" applyFill="1" applyAlignment="1">
      <alignment horizontal="left"/>
    </xf>
    <xf numFmtId="0" fontId="3" fillId="2" borderId="14" xfId="6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7" fillId="2" borderId="0" xfId="6" applyFont="1" applyFill="1" applyAlignment="1">
      <alignment wrapText="1"/>
    </xf>
    <xf numFmtId="0" fontId="6" fillId="2" borderId="0" xfId="6" applyFont="1" applyFill="1" applyAlignment="1">
      <alignment vertical="center" wrapText="1"/>
    </xf>
    <xf numFmtId="0" fontId="3" fillId="2" borderId="0" xfId="6" applyFont="1" applyFill="1" applyAlignment="1">
      <alignment wrapText="1"/>
    </xf>
    <xf numFmtId="0" fontId="3" fillId="2" borderId="0" xfId="6" applyFont="1" applyFill="1" applyAlignment="1">
      <alignment horizontal="left" vertical="center" wrapText="1"/>
    </xf>
    <xf numFmtId="0" fontId="3" fillId="2" borderId="0" xfId="6" applyFont="1" applyFill="1" applyAlignment="1">
      <alignment horizontal="center"/>
    </xf>
    <xf numFmtId="0" fontId="3" fillId="2" borderId="0" xfId="6" applyFont="1" applyFill="1" applyAlignment="1">
      <alignment horizontal="center" wrapText="1"/>
    </xf>
    <xf numFmtId="0" fontId="7" fillId="2" borderId="0" xfId="6" applyFont="1" applyFill="1" applyAlignment="1">
      <alignment horizontal="left"/>
    </xf>
    <xf numFmtId="0" fontId="3" fillId="2" borderId="3" xfId="6" applyFont="1" applyFill="1" applyBorder="1" applyAlignment="1">
      <alignment horizontal="left" vertical="center" indent="1"/>
    </xf>
    <xf numFmtId="0" fontId="15" fillId="2" borderId="0" xfId="6" applyFont="1" applyFill="1" applyAlignment="1">
      <alignment horizontal="right" vertical="top" wrapText="1"/>
    </xf>
    <xf numFmtId="0" fontId="3" fillId="2" borderId="11" xfId="6" applyFont="1" applyFill="1" applyBorder="1" applyAlignment="1">
      <alignment horizontal="center" vertical="center"/>
    </xf>
    <xf numFmtId="0" fontId="15" fillId="2" borderId="0" xfId="6" applyFont="1" applyFill="1" applyAlignment="1">
      <alignment vertical="top" wrapText="1"/>
    </xf>
    <xf numFmtId="0" fontId="6" fillId="2" borderId="0" xfId="6" applyFont="1" applyFill="1"/>
    <xf numFmtId="0" fontId="3" fillId="2" borderId="1" xfId="6" applyFont="1" applyFill="1" applyBorder="1"/>
    <xf numFmtId="0" fontId="7" fillId="2" borderId="0" xfId="6" applyFont="1" applyFill="1" applyAlignment="1">
      <alignment horizontal="center"/>
    </xf>
    <xf numFmtId="0" fontId="3" fillId="2" borderId="3" xfId="6" applyFont="1" applyFill="1" applyBorder="1" applyAlignment="1">
      <alignment horizontal="center"/>
    </xf>
    <xf numFmtId="0" fontId="11" fillId="2" borderId="0" xfId="0" applyFont="1" applyFill="1"/>
    <xf numFmtId="0" fontId="17" fillId="2" borderId="0" xfId="0" applyFont="1" applyFill="1"/>
    <xf numFmtId="0" fontId="3" fillId="2" borderId="0" xfId="6" applyFont="1" applyFill="1" applyAlignment="1">
      <alignment horizontal="right" vertical="top" wrapText="1"/>
    </xf>
    <xf numFmtId="0" fontId="21" fillId="2" borderId="0" xfId="6" applyFont="1" applyFill="1"/>
    <xf numFmtId="0" fontId="22" fillId="2" borderId="0" xfId="6" applyFont="1" applyFill="1"/>
    <xf numFmtId="0" fontId="6" fillId="2" borderId="0" xfId="6" applyFont="1" applyFill="1" applyAlignment="1">
      <alignment wrapText="1"/>
    </xf>
    <xf numFmtId="0" fontId="6" fillId="2" borderId="0" xfId="6" applyFont="1" applyFill="1" applyAlignment="1">
      <alignment horizontal="center" wrapText="1"/>
    </xf>
    <xf numFmtId="0" fontId="22" fillId="2" borderId="0" xfId="6" applyFont="1" applyFill="1" applyAlignment="1">
      <alignment wrapText="1"/>
    </xf>
    <xf numFmtId="0" fontId="3" fillId="2" borderId="0" xfId="6" applyFont="1" applyFill="1" applyAlignment="1">
      <alignment horizontal="center" vertical="center" wrapText="1"/>
    </xf>
    <xf numFmtId="0" fontId="7" fillId="2" borderId="0" xfId="6" applyFont="1" applyFill="1"/>
    <xf numFmtId="0" fontId="4" fillId="2" borderId="13" xfId="6" applyFill="1" applyBorder="1"/>
    <xf numFmtId="165" fontId="3" fillId="2" borderId="3" xfId="6" applyNumberFormat="1" applyFont="1" applyFill="1" applyBorder="1" applyAlignment="1">
      <alignment horizontal="center" vertical="center" wrapText="1"/>
    </xf>
    <xf numFmtId="0" fontId="11" fillId="2" borderId="13" xfId="6" applyFont="1" applyFill="1" applyBorder="1" applyAlignment="1">
      <alignment vertical="center"/>
    </xf>
    <xf numFmtId="0" fontId="11" fillId="2" borderId="0" xfId="6" applyFont="1" applyFill="1" applyAlignment="1">
      <alignment horizontal="left" vertical="center"/>
    </xf>
    <xf numFmtId="0" fontId="21" fillId="2" borderId="0" xfId="0" applyFont="1" applyFill="1"/>
    <xf numFmtId="0" fontId="3" fillId="2" borderId="0" xfId="6" applyFont="1" applyFill="1" applyAlignment="1">
      <alignment horizontal="left" indent="10"/>
    </xf>
    <xf numFmtId="0" fontId="15" fillId="2" borderId="0" xfId="6" applyFont="1" applyFill="1" applyAlignment="1">
      <alignment vertical="top"/>
    </xf>
    <xf numFmtId="0" fontId="3" fillId="2" borderId="13" xfId="5" applyFont="1" applyFill="1" applyBorder="1"/>
    <xf numFmtId="0" fontId="4" fillId="2" borderId="14" xfId="6" applyFill="1" applyBorder="1"/>
    <xf numFmtId="0" fontId="13" fillId="2" borderId="0" xfId="6" applyFont="1" applyFill="1"/>
    <xf numFmtId="0" fontId="4" fillId="2" borderId="2" xfId="6" applyFill="1" applyBorder="1"/>
    <xf numFmtId="0" fontId="11" fillId="2" borderId="0" xfId="5" applyFont="1" applyFill="1"/>
    <xf numFmtId="0" fontId="3" fillId="2" borderId="13" xfId="6" applyFont="1" applyFill="1" applyBorder="1" applyAlignment="1">
      <alignment horizontal="center" vertical="center" wrapText="1"/>
    </xf>
    <xf numFmtId="165" fontId="3" fillId="2" borderId="4" xfId="6" applyNumberFormat="1" applyFont="1" applyFill="1" applyBorder="1" applyAlignment="1">
      <alignment horizontal="center" vertical="center" wrapText="1"/>
    </xf>
    <xf numFmtId="165" fontId="3" fillId="2" borderId="8" xfId="6" applyNumberFormat="1" applyFont="1" applyFill="1" applyBorder="1" applyAlignment="1">
      <alignment horizontal="center" vertical="center" wrapText="1"/>
    </xf>
    <xf numFmtId="0" fontId="3" fillId="2" borderId="13" xfId="6" applyFont="1" applyFill="1" applyBorder="1"/>
    <xf numFmtId="0" fontId="23" fillId="2" borderId="0" xfId="6" applyFont="1" applyFill="1" applyAlignment="1">
      <alignment horizontal="center" vertical="center"/>
    </xf>
    <xf numFmtId="0" fontId="3" fillId="2" borderId="14" xfId="5" applyFont="1" applyFill="1" applyBorder="1"/>
    <xf numFmtId="0" fontId="24" fillId="2" borderId="0" xfId="6" applyFont="1" applyFill="1"/>
    <xf numFmtId="0" fontId="24" fillId="2" borderId="0" xfId="6" applyFont="1" applyFill="1" applyAlignment="1">
      <alignment horizontal="left"/>
    </xf>
    <xf numFmtId="0" fontId="26" fillId="2" borderId="0" xfId="6" applyFont="1" applyFill="1" applyAlignment="1">
      <alignment horizontal="left" vertical="center" wrapText="1"/>
    </xf>
    <xf numFmtId="0" fontId="26" fillId="2" borderId="0" xfId="6" applyFont="1" applyFill="1" applyAlignment="1">
      <alignment vertical="center" wrapText="1"/>
    </xf>
    <xf numFmtId="0" fontId="26" fillId="2" borderId="0" xfId="6" applyFont="1" applyFill="1" applyAlignment="1">
      <alignment horizontal="left" wrapText="1"/>
    </xf>
    <xf numFmtId="0" fontId="26" fillId="2" borderId="0" xfId="6" applyFont="1" applyFill="1" applyAlignment="1">
      <alignment horizontal="center" wrapText="1"/>
    </xf>
    <xf numFmtId="0" fontId="24" fillId="2" borderId="0" xfId="6" applyFont="1" applyFill="1" applyAlignment="1">
      <alignment horizontal="left" wrapText="1"/>
    </xf>
    <xf numFmtId="0" fontId="24" fillId="2" borderId="0" xfId="6" applyFont="1" applyFill="1" applyAlignment="1">
      <alignment wrapText="1"/>
    </xf>
    <xf numFmtId="0" fontId="21" fillId="2" borderId="0" xfId="6" applyFont="1" applyFill="1" applyAlignment="1">
      <alignment horizontal="left" vertical="center"/>
    </xf>
    <xf numFmtId="0" fontId="21" fillId="2" borderId="0" xfId="6" applyFont="1" applyFill="1" applyAlignment="1">
      <alignment vertical="center"/>
    </xf>
    <xf numFmtId="0" fontId="28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29" fillId="2" borderId="4" xfId="0" applyFont="1" applyFill="1" applyBorder="1" applyAlignment="1">
      <alignment horizontal="center" vertical="center" wrapText="1"/>
    </xf>
    <xf numFmtId="0" fontId="29" fillId="2" borderId="4" xfId="5" applyFont="1" applyFill="1" applyBorder="1" applyAlignment="1">
      <alignment horizontal="center" vertical="center" wrapText="1"/>
    </xf>
    <xf numFmtId="0" fontId="29" fillId="2" borderId="8" xfId="5" applyFont="1" applyFill="1" applyBorder="1" applyAlignment="1">
      <alignment horizontal="center" vertical="center" wrapText="1"/>
    </xf>
    <xf numFmtId="0" fontId="29" fillId="2" borderId="3" xfId="5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11" fillId="2" borderId="0" xfId="0" applyFont="1" applyFill="1" applyAlignment="1">
      <alignment horizontal="left" indent="15"/>
    </xf>
    <xf numFmtId="0" fontId="3" fillId="2" borderId="0" xfId="6" applyFont="1" applyFill="1" applyAlignment="1">
      <alignment horizontal="center" textRotation="90"/>
    </xf>
    <xf numFmtId="0" fontId="29" fillId="2" borderId="1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32" fillId="2" borderId="1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1" fillId="2" borderId="0" xfId="5" applyFont="1" applyFill="1" applyAlignment="1">
      <alignment horizontal="center"/>
    </xf>
    <xf numFmtId="0" fontId="29" fillId="2" borderId="3" xfId="0" applyFont="1" applyFill="1" applyBorder="1" applyAlignment="1">
      <alignment horizontal="center" vertical="center" wrapText="1"/>
    </xf>
    <xf numFmtId="0" fontId="34" fillId="2" borderId="0" xfId="15" applyFont="1" applyFill="1" applyAlignment="1">
      <alignment vertical="center"/>
    </xf>
    <xf numFmtId="0" fontId="7" fillId="2" borderId="0" xfId="15" applyFont="1" applyFill="1"/>
    <xf numFmtId="0" fontId="17" fillId="2" borderId="0" xfId="5" applyFont="1" applyFill="1"/>
    <xf numFmtId="0" fontId="17" fillId="2" borderId="0" xfId="5" applyFont="1" applyFill="1" applyAlignment="1">
      <alignment horizontal="justify"/>
    </xf>
    <xf numFmtId="0" fontId="6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vertical="center" wrapText="1"/>
    </xf>
    <xf numFmtId="0" fontId="3" fillId="2" borderId="0" xfId="5" applyFont="1" applyFill="1" applyAlignment="1">
      <alignment horizontal="left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/>
    </xf>
    <xf numFmtId="0" fontId="7" fillId="2" borderId="11" xfId="6" applyFont="1" applyFill="1" applyBorder="1" applyAlignment="1">
      <alignment vertical="center"/>
    </xf>
    <xf numFmtId="0" fontId="3" fillId="2" borderId="11" xfId="6" applyFont="1" applyFill="1" applyBorder="1" applyAlignment="1">
      <alignment horizontal="left" vertical="center" indent="1"/>
    </xf>
    <xf numFmtId="0" fontId="4" fillId="2" borderId="11" xfId="6" applyFill="1" applyBorder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>
      <alignment horizontal="left"/>
    </xf>
    <xf numFmtId="0" fontId="7" fillId="2" borderId="0" xfId="5" applyFont="1" applyFill="1" applyAlignment="1">
      <alignment horizontal="right" vertical="top"/>
    </xf>
    <xf numFmtId="0" fontId="3" fillId="2" borderId="4" xfId="5" applyFont="1" applyFill="1" applyBorder="1" applyAlignment="1">
      <alignment vertical="center" wrapText="1"/>
    </xf>
    <xf numFmtId="0" fontId="3" fillId="2" borderId="8" xfId="5" applyFont="1" applyFill="1" applyBorder="1" applyAlignment="1">
      <alignment horizontal="center" vertical="center" wrapText="1"/>
    </xf>
    <xf numFmtId="0" fontId="7" fillId="2" borderId="0" xfId="5" applyFont="1" applyFill="1" applyAlignment="1">
      <alignment vertical="top"/>
    </xf>
    <xf numFmtId="0" fontId="6" fillId="2" borderId="0" xfId="5" applyFont="1" applyFill="1" applyAlignment="1">
      <alignment vertical="center" wrapText="1"/>
    </xf>
    <xf numFmtId="0" fontId="3" fillId="2" borderId="14" xfId="5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6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center"/>
    </xf>
    <xf numFmtId="0" fontId="7" fillId="2" borderId="0" xfId="6" applyFont="1" applyFill="1" applyAlignment="1">
      <alignment horizontal="left" vertical="center"/>
    </xf>
    <xf numFmtId="0" fontId="7" fillId="2" borderId="0" xfId="6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textRotation="90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17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/>
    </xf>
    <xf numFmtId="0" fontId="3" fillId="2" borderId="1" xfId="6" applyFont="1" applyFill="1" applyBorder="1" applyAlignment="1">
      <alignment horizontal="center"/>
    </xf>
    <xf numFmtId="0" fontId="37" fillId="2" borderId="0" xfId="6" applyFont="1" applyFill="1"/>
    <xf numFmtId="0" fontId="3" fillId="2" borderId="11" xfId="6" applyFont="1" applyFill="1" applyBorder="1" applyAlignment="1">
      <alignment vertical="center" wrapText="1"/>
    </xf>
    <xf numFmtId="0" fontId="3" fillId="2" borderId="12" xfId="6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1" xfId="6" applyFont="1" applyFill="1" applyBorder="1" applyAlignment="1">
      <alignment horizontal="left" vertical="center"/>
    </xf>
    <xf numFmtId="0" fontId="4" fillId="2" borderId="11" xfId="6" applyFill="1" applyBorder="1" applyAlignment="1">
      <alignment horizontal="left" vertical="center"/>
    </xf>
    <xf numFmtId="0" fontId="12" fillId="2" borderId="0" xfId="5" applyFont="1" applyFill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5" xfId="0" applyFont="1" applyFill="1" applyBorder="1"/>
    <xf numFmtId="0" fontId="42" fillId="2" borderId="0" xfId="6" applyFont="1" applyFill="1"/>
    <xf numFmtId="0" fontId="23" fillId="2" borderId="0" xfId="6" applyFont="1" applyFill="1" applyAlignment="1">
      <alignment horizontal="center"/>
    </xf>
    <xf numFmtId="0" fontId="7" fillId="2" borderId="1" xfId="6" applyFont="1" applyFill="1" applyBorder="1" applyAlignment="1">
      <alignment horizontal="left" vertical="center"/>
    </xf>
    <xf numFmtId="0" fontId="3" fillId="2" borderId="4" xfId="6" applyFont="1" applyFill="1" applyBorder="1"/>
    <xf numFmtId="0" fontId="3" fillId="2" borderId="14" xfId="6" applyFont="1" applyFill="1" applyBorder="1"/>
    <xf numFmtId="0" fontId="3" fillId="2" borderId="14" xfId="6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vertical="center" wrapText="1"/>
    </xf>
    <xf numFmtId="0" fontId="34" fillId="2" borderId="0" xfId="15" applyFont="1" applyFill="1"/>
    <xf numFmtId="0" fontId="6" fillId="2" borderId="0" xfId="5" applyFont="1" applyFill="1" applyAlignment="1">
      <alignment horizontal="center"/>
    </xf>
    <xf numFmtId="0" fontId="44" fillId="2" borderId="0" xfId="15" applyFont="1" applyFill="1"/>
    <xf numFmtId="0" fontId="44" fillId="2" borderId="3" xfId="5" applyFont="1" applyFill="1" applyBorder="1" applyAlignment="1">
      <alignment horizontal="center" vertical="center"/>
    </xf>
    <xf numFmtId="0" fontId="44" fillId="2" borderId="11" xfId="5" applyFont="1" applyFill="1" applyBorder="1" applyAlignment="1">
      <alignment horizontal="center" vertical="center"/>
    </xf>
    <xf numFmtId="0" fontId="45" fillId="2" borderId="11" xfId="5" applyFont="1" applyFill="1" applyBorder="1" applyAlignment="1">
      <alignment horizontal="center" vertical="center"/>
    </xf>
    <xf numFmtId="0" fontId="44" fillId="2" borderId="11" xfId="5" applyFont="1" applyFill="1" applyBorder="1" applyAlignment="1">
      <alignment horizontal="center"/>
    </xf>
    <xf numFmtId="0" fontId="44" fillId="2" borderId="3" xfId="6" applyFont="1" applyFill="1" applyBorder="1" applyAlignment="1">
      <alignment horizontal="left" vertical="center"/>
    </xf>
    <xf numFmtId="0" fontId="46" fillId="2" borderId="0" xfId="5" applyFont="1" applyFill="1" applyAlignment="1">
      <alignment horizontal="left" vertical="center"/>
    </xf>
    <xf numFmtId="0" fontId="47" fillId="2" borderId="0" xfId="3" applyFont="1" applyFill="1" applyAlignment="1">
      <alignment vertical="center"/>
    </xf>
    <xf numFmtId="0" fontId="44" fillId="2" borderId="0" xfId="5" applyFont="1" applyFill="1"/>
    <xf numFmtId="0" fontId="15" fillId="2" borderId="0" xfId="5" applyFont="1" applyFill="1" applyAlignment="1">
      <alignment horizontal="right" vertical="top"/>
    </xf>
    <xf numFmtId="0" fontId="3" fillId="2" borderId="0" xfId="15" applyFill="1" applyAlignment="1">
      <alignment horizontal="right"/>
    </xf>
    <xf numFmtId="0" fontId="44" fillId="2" borderId="0" xfId="15" applyFont="1" applyFill="1" applyAlignment="1">
      <alignment horizontal="right"/>
    </xf>
    <xf numFmtId="0" fontId="45" fillId="2" borderId="4" xfId="15" applyFont="1" applyFill="1" applyBorder="1" applyAlignment="1">
      <alignment vertical="center" wrapText="1"/>
    </xf>
    <xf numFmtId="0" fontId="45" fillId="2" borderId="8" xfId="15" applyFont="1" applyFill="1" applyBorder="1" applyAlignment="1">
      <alignment vertical="center" wrapText="1"/>
    </xf>
    <xf numFmtId="0" fontId="45" fillId="2" borderId="8" xfId="5" applyFont="1" applyFill="1" applyBorder="1" applyAlignment="1">
      <alignment horizontal="center" vertical="center" wrapText="1"/>
    </xf>
    <xf numFmtId="0" fontId="45" fillId="2" borderId="3" xfId="5" applyFont="1" applyFill="1" applyBorder="1" applyAlignment="1">
      <alignment horizontal="center" vertical="center"/>
    </xf>
    <xf numFmtId="0" fontId="45" fillId="2" borderId="4" xfId="5" applyFont="1" applyFill="1" applyBorder="1" applyAlignment="1">
      <alignment horizontal="center" vertical="center" wrapText="1"/>
    </xf>
    <xf numFmtId="0" fontId="48" fillId="2" borderId="0" xfId="0" applyFont="1" applyFill="1"/>
    <xf numFmtId="0" fontId="44" fillId="2" borderId="0" xfId="6" applyFont="1" applyFill="1" applyAlignment="1">
      <alignment horizontal="left" vertical="center"/>
    </xf>
    <xf numFmtId="0" fontId="43" fillId="2" borderId="0" xfId="15" applyFont="1" applyFill="1"/>
    <xf numFmtId="0" fontId="44" fillId="2" borderId="0" xfId="6" applyFont="1" applyFill="1" applyAlignment="1">
      <alignment horizontal="center" vertical="center"/>
    </xf>
    <xf numFmtId="0" fontId="49" fillId="2" borderId="0" xfId="6" applyFont="1" applyFill="1" applyAlignment="1">
      <alignment horizontal="center" vertical="center"/>
    </xf>
    <xf numFmtId="0" fontId="3" fillId="2" borderId="0" xfId="5" applyFont="1" applyFill="1" applyAlignment="1">
      <alignment vertical="center"/>
    </xf>
    <xf numFmtId="0" fontId="37" fillId="2" borderId="0" xfId="5" applyFont="1" applyFill="1" applyAlignment="1">
      <alignment horizontal="justify"/>
    </xf>
    <xf numFmtId="0" fontId="38" fillId="2" borderId="0" xfId="5" applyFont="1" applyFill="1"/>
    <xf numFmtId="0" fontId="10" fillId="2" borderId="3" xfId="5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0" fillId="2" borderId="0" xfId="0" applyFont="1" applyFill="1"/>
    <xf numFmtId="0" fontId="3" fillId="2" borderId="1" xfId="5" applyFont="1" applyFill="1" applyBorder="1"/>
    <xf numFmtId="0" fontId="37" fillId="2" borderId="0" xfId="5" applyFont="1" applyFill="1"/>
    <xf numFmtId="0" fontId="51" fillId="2" borderId="0" xfId="0" applyFont="1" applyFill="1"/>
    <xf numFmtId="0" fontId="37" fillId="2" borderId="0" xfId="6" applyFont="1" applyFill="1" applyAlignment="1">
      <alignment horizontal="left"/>
    </xf>
    <xf numFmtId="0" fontId="52" fillId="2" borderId="0" xfId="0" applyFont="1" applyFill="1"/>
    <xf numFmtId="0" fontId="40" fillId="2" borderId="0" xfId="0" applyFont="1" applyFill="1" applyAlignment="1">
      <alignment horizontal="center" vertical="center" wrapText="1"/>
    </xf>
    <xf numFmtId="0" fontId="38" fillId="2" borderId="0" xfId="5" applyFont="1" applyFill="1" applyAlignment="1">
      <alignment horizontal="center" vertical="center"/>
    </xf>
    <xf numFmtId="0" fontId="37" fillId="2" borderId="0" xfId="6" applyFont="1" applyFill="1" applyAlignment="1">
      <alignment horizontal="left" vertical="center"/>
    </xf>
    <xf numFmtId="0" fontId="37" fillId="2" borderId="0" xfId="6" applyFont="1" applyFill="1" applyAlignment="1">
      <alignment horizontal="center" vertical="center"/>
    </xf>
    <xf numFmtId="0" fontId="33" fillId="2" borderId="0" xfId="6" applyFont="1" applyFill="1" applyAlignment="1">
      <alignment vertical="center"/>
    </xf>
    <xf numFmtId="0" fontId="37" fillId="2" borderId="0" xfId="5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37" fillId="2" borderId="0" xfId="0" applyFont="1" applyFill="1"/>
    <xf numFmtId="0" fontId="17" fillId="2" borderId="0" xfId="5" applyFont="1" applyFill="1" applyAlignment="1">
      <alignment horizontal="center" vertical="center" wrapText="1"/>
    </xf>
    <xf numFmtId="0" fontId="53" fillId="2" borderId="0" xfId="6" applyFont="1" applyFill="1" applyAlignment="1">
      <alignment horizontal="center" vertical="center"/>
    </xf>
    <xf numFmtId="0" fontId="33" fillId="2" borderId="0" xfId="6" applyFont="1" applyFill="1"/>
    <xf numFmtId="0" fontId="3" fillId="2" borderId="0" xfId="15" applyFill="1" applyAlignment="1">
      <alignment horizontal="center" vertical="center"/>
    </xf>
    <xf numFmtId="0" fontId="10" fillId="2" borderId="3" xfId="5" applyFont="1" applyFill="1" applyBorder="1" applyAlignment="1">
      <alignment vertical="center" wrapText="1"/>
    </xf>
    <xf numFmtId="0" fontId="7" fillId="2" borderId="3" xfId="6" applyFont="1" applyFill="1" applyBorder="1" applyAlignment="1">
      <alignment horizontal="left" vertical="center"/>
    </xf>
    <xf numFmtId="0" fontId="3" fillId="2" borderId="11" xfId="6" quotePrefix="1" applyFont="1" applyFill="1" applyBorder="1" applyAlignment="1">
      <alignment horizontal="center" vertical="center"/>
    </xf>
    <xf numFmtId="0" fontId="3" fillId="2" borderId="3" xfId="6" quotePrefix="1" applyFont="1" applyFill="1" applyBorder="1" applyAlignment="1">
      <alignment horizontal="center" vertical="center"/>
    </xf>
    <xf numFmtId="167" fontId="3" fillId="2" borderId="11" xfId="16" quotePrefix="1" applyNumberFormat="1" applyFont="1" applyFill="1" applyBorder="1" applyAlignment="1">
      <alignment horizontal="center" vertical="center"/>
    </xf>
    <xf numFmtId="167" fontId="3" fillId="2" borderId="3" xfId="16" applyNumberFormat="1" applyFont="1" applyFill="1" applyBorder="1" applyAlignment="1">
      <alignment horizontal="justify" vertical="center"/>
    </xf>
    <xf numFmtId="167" fontId="3" fillId="2" borderId="3" xfId="16" applyNumberFormat="1" applyFont="1" applyFill="1" applyBorder="1" applyAlignment="1">
      <alignment horizontal="center" vertical="center"/>
    </xf>
    <xf numFmtId="167" fontId="3" fillId="2" borderId="3" xfId="16" quotePrefix="1" applyNumberFormat="1" applyFont="1" applyFill="1" applyBorder="1" applyAlignment="1">
      <alignment horizontal="center" vertical="center"/>
    </xf>
    <xf numFmtId="167" fontId="3" fillId="2" borderId="3" xfId="16" quotePrefix="1" applyNumberFormat="1" applyFont="1" applyFill="1" applyBorder="1" applyAlignment="1">
      <alignment horizontal="center"/>
    </xf>
    <xf numFmtId="167" fontId="3" fillId="2" borderId="3" xfId="16" applyNumberFormat="1" applyFont="1" applyFill="1" applyBorder="1" applyAlignment="1">
      <alignment horizontal="center"/>
    </xf>
    <xf numFmtId="167" fontId="3" fillId="2" borderId="3" xfId="16" applyNumberFormat="1" applyFont="1" applyFill="1" applyBorder="1" applyAlignment="1">
      <alignment horizontal="center" wrapText="1"/>
    </xf>
    <xf numFmtId="167" fontId="3" fillId="2" borderId="12" xfId="16" applyNumberFormat="1" applyFont="1" applyFill="1" applyBorder="1" applyAlignment="1">
      <alignment vertical="center"/>
    </xf>
    <xf numFmtId="0" fontId="4" fillId="2" borderId="3" xfId="6" applyFill="1" applyBorder="1" applyAlignment="1">
      <alignment horizontal="left" vertical="center"/>
    </xf>
    <xf numFmtId="167" fontId="17" fillId="2" borderId="0" xfId="6" applyNumberFormat="1" applyFont="1" applyFill="1"/>
    <xf numFmtId="167" fontId="3" fillId="2" borderId="0" xfId="6" applyNumberFormat="1" applyFont="1" applyFill="1"/>
    <xf numFmtId="0" fontId="17" fillId="2" borderId="0" xfId="5" applyFont="1" applyFill="1" applyAlignment="1">
      <alignment wrapText="1"/>
    </xf>
    <xf numFmtId="0" fontId="5" fillId="2" borderId="0" xfId="5" applyFont="1" applyFill="1" applyAlignment="1">
      <alignment horizontal="left"/>
    </xf>
    <xf numFmtId="0" fontId="6" fillId="2" borderId="0" xfId="15" applyFont="1" applyFill="1" applyAlignment="1">
      <alignment horizontal="left" vertical="center" wrapText="1"/>
    </xf>
    <xf numFmtId="0" fontId="3" fillId="2" borderId="0" xfId="15" applyFill="1" applyAlignment="1">
      <alignment horizontal="left"/>
    </xf>
    <xf numFmtId="0" fontId="8" fillId="2" borderId="0" xfId="15" applyFont="1" applyFill="1" applyAlignment="1">
      <alignment horizontal="left"/>
    </xf>
    <xf numFmtId="0" fontId="4" fillId="2" borderId="0" xfId="6" applyFill="1" applyAlignment="1">
      <alignment horizontal="left"/>
    </xf>
    <xf numFmtId="0" fontId="1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6" applyFont="1" applyFill="1" applyAlignment="1">
      <alignment vertical="top" wrapText="1"/>
    </xf>
    <xf numFmtId="0" fontId="3" fillId="2" borderId="0" xfId="5" applyFont="1" applyFill="1" applyAlignment="1">
      <alignment horizontal="left" indent="18"/>
    </xf>
    <xf numFmtId="0" fontId="3" fillId="2" borderId="0" xfId="6" applyFont="1" applyFill="1" applyAlignment="1">
      <alignment horizontal="left" indent="18"/>
    </xf>
    <xf numFmtId="0" fontId="14" fillId="2" borderId="0" xfId="0" applyFont="1" applyFill="1" applyAlignment="1">
      <alignment horizontal="left" indent="18"/>
    </xf>
    <xf numFmtId="0" fontId="4" fillId="2" borderId="0" xfId="6" applyFill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8" xfId="6" applyFont="1" applyFill="1" applyBorder="1" applyAlignment="1">
      <alignment horizontal="center" vertical="center" wrapText="1"/>
    </xf>
    <xf numFmtId="0" fontId="37" fillId="2" borderId="0" xfId="6" applyFont="1" applyFill="1" applyAlignment="1">
      <alignment vertical="center"/>
    </xf>
    <xf numFmtId="0" fontId="7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0" fontId="38" fillId="2" borderId="0" xfId="6" applyFont="1" applyFill="1" applyAlignment="1">
      <alignment horizontal="center" vertical="center"/>
    </xf>
    <xf numFmtId="0" fontId="7" fillId="2" borderId="0" xfId="6" applyFont="1" applyFill="1" applyAlignment="1">
      <alignment horizontal="center" vertical="top"/>
    </xf>
    <xf numFmtId="0" fontId="17" fillId="2" borderId="0" xfId="6" applyFont="1" applyFill="1" applyAlignment="1">
      <alignment horizontal="center"/>
    </xf>
    <xf numFmtId="0" fontId="20" fillId="2" borderId="0" xfId="6" applyFont="1" applyFill="1" applyAlignment="1">
      <alignment horizontal="center" vertical="top"/>
    </xf>
    <xf numFmtId="0" fontId="6" fillId="2" borderId="0" xfId="6" applyFont="1" applyFill="1" applyAlignment="1">
      <alignment horizontal="center"/>
    </xf>
    <xf numFmtId="0" fontId="21" fillId="2" borderId="0" xfId="6" applyFont="1" applyFill="1" applyAlignment="1">
      <alignment horizontal="center"/>
    </xf>
    <xf numFmtId="0" fontId="58" fillId="2" borderId="0" xfId="5" applyFont="1" applyFill="1"/>
    <xf numFmtId="0" fontId="57" fillId="2" borderId="0" xfId="0" applyFont="1" applyFill="1"/>
    <xf numFmtId="0" fontId="59" fillId="2" borderId="0" xfId="5" applyFont="1" applyFill="1" applyAlignment="1">
      <alignment horizontal="center" vertical="center" wrapText="1"/>
    </xf>
    <xf numFmtId="0" fontId="60" fillId="2" borderId="0" xfId="5" applyFont="1" applyFill="1" applyAlignment="1">
      <alignment wrapText="1"/>
    </xf>
    <xf numFmtId="0" fontId="19" fillId="2" borderId="0" xfId="5" applyFont="1" applyFill="1"/>
    <xf numFmtId="0" fontId="61" fillId="2" borderId="0" xfId="5" applyFont="1" applyFill="1"/>
    <xf numFmtId="0" fontId="62" fillId="2" borderId="0" xfId="6" applyFont="1" applyFill="1" applyAlignment="1">
      <alignment vertical="center"/>
    </xf>
    <xf numFmtId="0" fontId="63" fillId="2" borderId="0" xfId="0" applyFont="1" applyFill="1"/>
    <xf numFmtId="0" fontId="61" fillId="2" borderId="0" xfId="6" applyFont="1" applyFill="1"/>
    <xf numFmtId="0" fontId="14" fillId="2" borderId="0" xfId="0" applyFont="1" applyFill="1" applyAlignment="1">
      <alignment horizontal="center"/>
    </xf>
    <xf numFmtId="167" fontId="3" fillId="2" borderId="0" xfId="16" applyNumberFormat="1" applyFont="1" applyFill="1" applyAlignment="1">
      <alignment horizontal="center" wrapText="1"/>
    </xf>
    <xf numFmtId="167" fontId="10" fillId="2" borderId="3" xfId="16" applyNumberFormat="1" applyFont="1" applyFill="1" applyBorder="1" applyAlignment="1">
      <alignment horizontal="center" vertical="center" wrapText="1"/>
    </xf>
    <xf numFmtId="167" fontId="3" fillId="2" borderId="0" xfId="16" applyNumberFormat="1" applyFont="1" applyFill="1" applyAlignment="1">
      <alignment horizontal="center" vertical="center"/>
    </xf>
    <xf numFmtId="167" fontId="38" fillId="2" borderId="0" xfId="16" applyNumberFormat="1" applyFont="1" applyFill="1" applyAlignment="1">
      <alignment horizontal="center"/>
    </xf>
    <xf numFmtId="167" fontId="15" fillId="2" borderId="0" xfId="16" applyNumberFormat="1" applyFont="1" applyFill="1" applyAlignment="1">
      <alignment horizontal="center" vertical="top"/>
    </xf>
    <xf numFmtId="167" fontId="3" fillId="2" borderId="0" xfId="16" applyNumberFormat="1" applyFont="1" applyFill="1" applyAlignment="1">
      <alignment horizontal="center"/>
    </xf>
    <xf numFmtId="167" fontId="6" fillId="2" borderId="0" xfId="16" applyNumberFormat="1" applyFont="1" applyFill="1" applyAlignment="1">
      <alignment horizontal="center" wrapText="1"/>
    </xf>
    <xf numFmtId="167" fontId="6" fillId="2" borderId="0" xfId="16" applyNumberFormat="1" applyFont="1" applyFill="1" applyAlignment="1">
      <alignment horizontal="center"/>
    </xf>
    <xf numFmtId="167" fontId="37" fillId="2" borderId="0" xfId="16" applyNumberFormat="1" applyFont="1" applyFill="1" applyAlignment="1">
      <alignment horizontal="center" wrapText="1"/>
    </xf>
    <xf numFmtId="167" fontId="3" fillId="2" borderId="3" xfId="16" applyNumberFormat="1" applyFont="1" applyFill="1" applyBorder="1" applyAlignment="1">
      <alignment horizontal="center" vertical="center" wrapText="1"/>
    </xf>
    <xf numFmtId="167" fontId="10" fillId="2" borderId="13" xfId="16" applyNumberFormat="1" applyFont="1" applyFill="1" applyBorder="1" applyAlignment="1">
      <alignment horizontal="center" vertical="center" wrapText="1"/>
    </xf>
    <xf numFmtId="167" fontId="10" fillId="2" borderId="1" xfId="16" applyNumberFormat="1" applyFont="1" applyFill="1" applyBorder="1" applyAlignment="1">
      <alignment horizontal="center" vertical="center" wrapText="1"/>
    </xf>
    <xf numFmtId="167" fontId="10" fillId="2" borderId="10" xfId="16" applyNumberFormat="1" applyFont="1" applyFill="1" applyBorder="1" applyAlignment="1">
      <alignment horizontal="center" vertical="center" wrapText="1"/>
    </xf>
    <xf numFmtId="167" fontId="10" fillId="2" borderId="3" xfId="16" applyNumberFormat="1" applyFont="1" applyFill="1" applyBorder="1" applyAlignment="1">
      <alignment horizontal="center" vertical="center"/>
    </xf>
    <xf numFmtId="167" fontId="10" fillId="2" borderId="11" xfId="16" applyNumberFormat="1" applyFont="1" applyFill="1" applyBorder="1" applyAlignment="1">
      <alignment horizontal="center" vertical="center" wrapText="1"/>
    </xf>
    <xf numFmtId="167" fontId="3" fillId="2" borderId="11" xfId="16" applyNumberFormat="1" applyFont="1" applyFill="1" applyBorder="1" applyAlignment="1">
      <alignment horizontal="center"/>
    </xf>
    <xf numFmtId="167" fontId="10" fillId="2" borderId="3" xfId="16" applyNumberFormat="1" applyFont="1" applyFill="1" applyBorder="1" applyAlignment="1">
      <alignment horizontal="center"/>
    </xf>
    <xf numFmtId="167" fontId="3" fillId="2" borderId="8" xfId="16" applyNumberFormat="1" applyFont="1" applyFill="1" applyBorder="1" applyAlignment="1">
      <alignment horizontal="center"/>
    </xf>
    <xf numFmtId="167" fontId="4" fillId="2" borderId="0" xfId="16" applyNumberFormat="1" applyFont="1" applyFill="1" applyAlignment="1">
      <alignment horizontal="center" vertical="center"/>
    </xf>
    <xf numFmtId="167" fontId="14" fillId="2" borderId="0" xfId="16" applyNumberFormat="1" applyFont="1" applyFill="1" applyAlignment="1">
      <alignment horizontal="center" vertical="center"/>
    </xf>
    <xf numFmtId="167" fontId="10" fillId="2" borderId="0" xfId="16" applyNumberFormat="1" applyFont="1" applyFill="1" applyAlignment="1">
      <alignment horizontal="center"/>
    </xf>
    <xf numFmtId="167" fontId="37" fillId="2" borderId="0" xfId="16" applyNumberFormat="1" applyFont="1" applyFill="1" applyAlignment="1">
      <alignment horizontal="center"/>
    </xf>
    <xf numFmtId="167" fontId="15" fillId="2" borderId="0" xfId="16" applyNumberFormat="1" applyFont="1" applyFill="1" applyAlignment="1">
      <alignment horizontal="center"/>
    </xf>
    <xf numFmtId="167" fontId="34" fillId="2" borderId="0" xfId="16" applyNumberFormat="1" applyFont="1" applyFill="1" applyAlignment="1">
      <alignment horizontal="center"/>
    </xf>
    <xf numFmtId="167" fontId="3" fillId="2" borderId="0" xfId="16" applyNumberFormat="1" applyFont="1" applyFill="1" applyAlignment="1">
      <alignment horizontal="center" vertical="center" wrapText="1"/>
    </xf>
    <xf numFmtId="167" fontId="50" fillId="2" borderId="0" xfId="16" applyNumberFormat="1" applyFont="1" applyFill="1" applyAlignment="1">
      <alignment horizontal="center" vertical="center"/>
    </xf>
    <xf numFmtId="167" fontId="11" fillId="2" borderId="0" xfId="16" applyNumberFormat="1" applyFont="1" applyFill="1" applyAlignment="1">
      <alignment horizontal="center" vertical="center"/>
    </xf>
    <xf numFmtId="167" fontId="14" fillId="2" borderId="0" xfId="16" applyNumberFormat="1" applyFont="1" applyFill="1" applyAlignment="1">
      <alignment horizontal="center"/>
    </xf>
    <xf numFmtId="167" fontId="13" fillId="2" borderId="0" xfId="16" applyNumberFormat="1" applyFont="1" applyFill="1" applyAlignment="1">
      <alignment horizontal="center" vertical="center"/>
    </xf>
    <xf numFmtId="167" fontId="17" fillId="2" borderId="0" xfId="16" applyNumberFormat="1" applyFont="1" applyFill="1" applyAlignment="1">
      <alignment horizontal="center"/>
    </xf>
    <xf numFmtId="167" fontId="3" fillId="2" borderId="0" xfId="16" applyNumberFormat="1" applyFont="1" applyFill="1" applyAlignment="1">
      <alignment horizontal="left" indent="6"/>
    </xf>
    <xf numFmtId="167" fontId="14" fillId="2" borderId="0" xfId="16" applyNumberFormat="1" applyFont="1" applyFill="1" applyAlignment="1">
      <alignment horizontal="left" indent="6"/>
    </xf>
    <xf numFmtId="167" fontId="11" fillId="2" borderId="0" xfId="16" applyNumberFormat="1" applyFont="1" applyFill="1" applyAlignment="1">
      <alignment horizontal="left" vertical="center" indent="6"/>
    </xf>
    <xf numFmtId="167" fontId="3" fillId="2" borderId="0" xfId="16" applyNumberFormat="1" applyFont="1" applyFill="1" applyAlignment="1">
      <alignment horizontal="left" vertical="center" indent="6"/>
    </xf>
    <xf numFmtId="167" fontId="4" fillId="2" borderId="0" xfId="16" applyNumberFormat="1" applyFont="1" applyFill="1" applyAlignment="1">
      <alignment horizontal="left" vertical="center" indent="6"/>
    </xf>
    <xf numFmtId="0" fontId="40" fillId="2" borderId="0" xfId="0" applyFont="1" applyFill="1" applyAlignment="1">
      <alignment horizontal="center"/>
    </xf>
    <xf numFmtId="0" fontId="38" fillId="2" borderId="0" xfId="5" applyFont="1" applyFill="1" applyAlignment="1">
      <alignment horizontal="center"/>
    </xf>
    <xf numFmtId="0" fontId="17" fillId="2" borderId="0" xfId="5" applyFont="1" applyFill="1" applyAlignment="1">
      <alignment horizontal="center" wrapText="1"/>
    </xf>
    <xf numFmtId="0" fontId="52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0" xfId="6" applyFont="1" applyFill="1" applyAlignment="1">
      <alignment horizontal="center"/>
    </xf>
    <xf numFmtId="166" fontId="40" fillId="2" borderId="0" xfId="0" applyNumberFormat="1" applyFont="1" applyFill="1"/>
    <xf numFmtId="167" fontId="40" fillId="2" borderId="0" xfId="0" applyNumberFormat="1" applyFont="1" applyFill="1"/>
    <xf numFmtId="0" fontId="7" fillId="2" borderId="3" xfId="6" quotePrefix="1" applyFont="1" applyFill="1" applyBorder="1" applyAlignment="1">
      <alignment horizontal="center" vertical="center"/>
    </xf>
    <xf numFmtId="0" fontId="17" fillId="2" borderId="0" xfId="6" applyFont="1" applyFill="1" applyAlignment="1">
      <alignment vertical="center"/>
    </xf>
    <xf numFmtId="0" fontId="34" fillId="2" borderId="0" xfId="6" applyFont="1" applyFill="1" applyAlignment="1">
      <alignment vertical="center"/>
    </xf>
    <xf numFmtId="0" fontId="38" fillId="2" borderId="0" xfId="6" applyFont="1" applyFill="1" applyAlignment="1">
      <alignment horizontal="left" vertical="center"/>
    </xf>
    <xf numFmtId="0" fontId="38" fillId="2" borderId="0" xfId="6" applyFont="1" applyFill="1" applyAlignment="1">
      <alignment vertical="center"/>
    </xf>
    <xf numFmtId="167" fontId="3" fillId="2" borderId="0" xfId="6" applyNumberFormat="1" applyFont="1" applyFill="1" applyAlignment="1">
      <alignment vertical="center"/>
    </xf>
    <xf numFmtId="0" fontId="38" fillId="2" borderId="0" xfId="5" applyFont="1" applyFill="1" applyAlignment="1">
      <alignment vertical="center"/>
    </xf>
    <xf numFmtId="0" fontId="38" fillId="2" borderId="0" xfId="0" applyFont="1" applyFill="1" applyAlignment="1">
      <alignment vertical="center"/>
    </xf>
    <xf numFmtId="1" fontId="3" fillId="2" borderId="3" xfId="5" applyNumberFormat="1" applyFont="1" applyFill="1" applyBorder="1" applyAlignment="1">
      <alignment horizontal="center" vertical="center"/>
    </xf>
    <xf numFmtId="3" fontId="17" fillId="2" borderId="0" xfId="5" applyNumberFormat="1" applyFont="1" applyFill="1"/>
    <xf numFmtId="0" fontId="24" fillId="2" borderId="0" xfId="6" applyFont="1" applyFill="1" applyAlignment="1">
      <alignment horizontal="center"/>
    </xf>
    <xf numFmtId="0" fontId="26" fillId="2" borderId="0" xfId="6" applyFont="1" applyFill="1" applyAlignment="1">
      <alignment horizontal="center" vertical="center" wrapText="1"/>
    </xf>
    <xf numFmtId="0" fontId="24" fillId="2" borderId="0" xfId="6" applyFont="1" applyFill="1" applyAlignment="1">
      <alignment horizontal="center" wrapText="1"/>
    </xf>
    <xf numFmtId="0" fontId="21" fillId="2" borderId="0" xfId="6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7" fontId="7" fillId="2" borderId="3" xfId="16" applyNumberFormat="1" applyFont="1" applyFill="1" applyBorder="1" applyAlignment="1">
      <alignment horizontal="center" vertical="center"/>
    </xf>
    <xf numFmtId="0" fontId="7" fillId="2" borderId="0" xfId="5" applyFont="1" applyFill="1"/>
    <xf numFmtId="0" fontId="43" fillId="2" borderId="3" xfId="6" applyFont="1" applyFill="1" applyBorder="1" applyAlignment="1">
      <alignment horizontal="left" vertical="center"/>
    </xf>
    <xf numFmtId="0" fontId="43" fillId="2" borderId="3" xfId="5" applyFont="1" applyFill="1" applyBorder="1" applyAlignment="1">
      <alignment horizontal="center" vertical="center"/>
    </xf>
    <xf numFmtId="0" fontId="43" fillId="2" borderId="11" xfId="5" applyFont="1" applyFill="1" applyBorder="1" applyAlignment="1">
      <alignment horizontal="center"/>
    </xf>
    <xf numFmtId="0" fontId="43" fillId="2" borderId="3" xfId="5" applyFont="1" applyFill="1" applyBorder="1" applyAlignment="1">
      <alignment horizontal="center"/>
    </xf>
    <xf numFmtId="0" fontId="44" fillId="2" borderId="3" xfId="6" applyFont="1" applyFill="1" applyBorder="1" applyAlignment="1">
      <alignment horizontal="left" vertical="center" indent="1"/>
    </xf>
    <xf numFmtId="0" fontId="44" fillId="2" borderId="3" xfId="5" applyFont="1" applyFill="1" applyBorder="1" applyAlignment="1">
      <alignment horizontal="center"/>
    </xf>
    <xf numFmtId="0" fontId="7" fillId="2" borderId="3" xfId="5" applyFont="1" applyFill="1" applyBorder="1" applyAlignment="1">
      <alignment horizontal="center" vertical="center"/>
    </xf>
    <xf numFmtId="0" fontId="44" fillId="2" borderId="3" xfId="6" applyFont="1" applyFill="1" applyBorder="1" applyAlignment="1">
      <alignment horizontal="left" vertical="center" indent="2"/>
    </xf>
    <xf numFmtId="0" fontId="44" fillId="2" borderId="0" xfId="6" applyFont="1" applyFill="1" applyAlignment="1">
      <alignment horizontal="left" vertical="center" indent="2"/>
    </xf>
    <xf numFmtId="0" fontId="44" fillId="2" borderId="0" xfId="5" applyFont="1" applyFill="1" applyAlignment="1">
      <alignment horizontal="center" vertical="center"/>
    </xf>
    <xf numFmtId="0" fontId="44" fillId="2" borderId="0" xfId="5" applyFont="1" applyFill="1" applyAlignment="1">
      <alignment horizontal="center"/>
    </xf>
    <xf numFmtId="167" fontId="9" fillId="2" borderId="3" xfId="16" applyNumberFormat="1" applyFont="1" applyFill="1" applyBorder="1" applyAlignment="1">
      <alignment horizontal="center"/>
    </xf>
    <xf numFmtId="167" fontId="10" fillId="2" borderId="11" xfId="16" applyNumberFormat="1" applyFont="1" applyFill="1" applyBorder="1" applyAlignment="1">
      <alignment horizontal="center"/>
    </xf>
    <xf numFmtId="167" fontId="7" fillId="2" borderId="11" xfId="16" applyNumberFormat="1" applyFont="1" applyFill="1" applyBorder="1" applyAlignment="1">
      <alignment horizontal="center" vertical="center" wrapText="1"/>
    </xf>
    <xf numFmtId="167" fontId="7" fillId="2" borderId="3" xfId="16" applyNumberFormat="1" applyFont="1" applyFill="1" applyBorder="1" applyAlignment="1">
      <alignment horizontal="center" vertical="center" wrapText="1"/>
    </xf>
    <xf numFmtId="167" fontId="10" fillId="2" borderId="13" xfId="16" applyNumberFormat="1" applyFont="1" applyFill="1" applyBorder="1" applyAlignment="1">
      <alignment horizontal="center" vertical="center"/>
    </xf>
    <xf numFmtId="167" fontId="9" fillId="2" borderId="0" xfId="16" applyNumberFormat="1" applyFont="1" applyFill="1" applyAlignment="1">
      <alignment horizontal="center"/>
    </xf>
    <xf numFmtId="167" fontId="10" fillId="2" borderId="0" xfId="16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166" fontId="7" fillId="2" borderId="3" xfId="5" applyNumberFormat="1" applyFont="1" applyFill="1" applyBorder="1" applyAlignment="1">
      <alignment horizontal="center" vertical="center" wrapText="1"/>
    </xf>
    <xf numFmtId="166" fontId="3" fillId="2" borderId="3" xfId="5" applyNumberFormat="1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/>
    </xf>
    <xf numFmtId="166" fontId="3" fillId="2" borderId="3" xfId="5" applyNumberFormat="1" applyFont="1" applyFill="1" applyBorder="1" applyAlignment="1">
      <alignment horizontal="center"/>
    </xf>
    <xf numFmtId="0" fontId="10" fillId="2" borderId="3" xfId="5" applyFont="1" applyFill="1" applyBorder="1" applyAlignment="1">
      <alignment horizontal="center" vertical="center"/>
    </xf>
    <xf numFmtId="168" fontId="3" fillId="2" borderId="3" xfId="16" applyNumberFormat="1" applyFont="1" applyFill="1" applyBorder="1" applyAlignment="1">
      <alignment horizontal="center"/>
    </xf>
    <xf numFmtId="0" fontId="17" fillId="2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/>
    </xf>
    <xf numFmtId="0" fontId="7" fillId="2" borderId="3" xfId="5" quotePrefix="1" applyFont="1" applyFill="1" applyBorder="1" applyAlignment="1">
      <alignment horizontal="center" vertical="center"/>
    </xf>
    <xf numFmtId="167" fontId="7" fillId="2" borderId="3" xfId="16" applyNumberFormat="1" applyFont="1" applyFill="1" applyBorder="1" applyAlignment="1">
      <alignment horizontal="center"/>
    </xf>
    <xf numFmtId="168" fontId="7" fillId="2" borderId="3" xfId="16" applyNumberFormat="1" applyFont="1" applyFill="1" applyBorder="1" applyAlignment="1">
      <alignment horizontal="center"/>
    </xf>
    <xf numFmtId="166" fontId="19" fillId="2" borderId="0" xfId="5" applyNumberFormat="1" applyFont="1" applyFill="1" applyAlignment="1">
      <alignment horizontal="center"/>
    </xf>
    <xf numFmtId="166" fontId="10" fillId="2" borderId="0" xfId="5" applyNumberFormat="1" applyFont="1" applyFill="1" applyAlignment="1">
      <alignment horizontal="center"/>
    </xf>
    <xf numFmtId="0" fontId="10" fillId="2" borderId="0" xfId="5" applyFont="1" applyFill="1" applyAlignment="1">
      <alignment horizontal="center" vertical="center"/>
    </xf>
    <xf numFmtId="167" fontId="7" fillId="2" borderId="11" xfId="16" quotePrefix="1" applyNumberFormat="1" applyFont="1" applyFill="1" applyBorder="1" applyAlignment="1">
      <alignment horizontal="center" vertical="center"/>
    </xf>
    <xf numFmtId="167" fontId="7" fillId="2" borderId="3" xfId="16" quotePrefix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67" fontId="3" fillId="2" borderId="3" xfId="16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3" fontId="3" fillId="2" borderId="3" xfId="5" applyNumberFormat="1" applyFont="1" applyFill="1" applyBorder="1" applyAlignment="1">
      <alignment horizontal="center" vertical="center"/>
    </xf>
    <xf numFmtId="0" fontId="30" fillId="2" borderId="11" xfId="6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3" xfId="5" applyFont="1" applyFill="1" applyBorder="1" applyAlignment="1">
      <alignment horizontal="center" vertical="center" wrapText="1"/>
    </xf>
    <xf numFmtId="0" fontId="29" fillId="2" borderId="11" xfId="6" applyFont="1" applyFill="1" applyBorder="1" applyAlignment="1">
      <alignment horizontal="left" vertical="center" indent="1"/>
    </xf>
    <xf numFmtId="0" fontId="29" fillId="2" borderId="3" xfId="0" applyFont="1" applyFill="1" applyBorder="1" applyAlignment="1">
      <alignment horizontal="center"/>
    </xf>
    <xf numFmtId="0" fontId="11" fillId="2" borderId="3" xfId="6" applyFont="1" applyFill="1" applyBorder="1" applyAlignment="1">
      <alignment horizontal="center" vertical="center"/>
    </xf>
    <xf numFmtId="0" fontId="37" fillId="2" borderId="3" xfId="6" applyFont="1" applyFill="1" applyBorder="1" applyAlignment="1">
      <alignment horizontal="center" vertical="center"/>
    </xf>
    <xf numFmtId="0" fontId="30" fillId="2" borderId="11" xfId="6" applyFont="1" applyFill="1" applyBorder="1" applyAlignment="1">
      <alignment vertical="center"/>
    </xf>
    <xf numFmtId="0" fontId="31" fillId="2" borderId="11" xfId="6" applyFont="1" applyFill="1" applyBorder="1" applyAlignment="1">
      <alignment horizontal="left" vertical="center"/>
    </xf>
    <xf numFmtId="0" fontId="64" fillId="2" borderId="20" xfId="0" applyFont="1" applyFill="1" applyBorder="1" applyAlignment="1">
      <alignment horizontal="center" vertical="center" wrapText="1"/>
    </xf>
    <xf numFmtId="0" fontId="64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65" fillId="2" borderId="20" xfId="0" applyFont="1" applyFill="1" applyBorder="1" applyAlignment="1">
      <alignment horizontal="right" wrapText="1"/>
    </xf>
    <xf numFmtId="0" fontId="65" fillId="2" borderId="21" xfId="0" applyFont="1" applyFill="1" applyBorder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0" fontId="12" fillId="2" borderId="3" xfId="6" applyFont="1" applyFill="1" applyBorder="1" applyAlignment="1">
      <alignment horizontal="center" vertical="center"/>
    </xf>
    <xf numFmtId="167" fontId="7" fillId="2" borderId="11" xfId="16" applyNumberFormat="1" applyFont="1" applyFill="1" applyBorder="1" applyAlignment="1">
      <alignment horizontal="center" vertical="center"/>
    </xf>
    <xf numFmtId="167" fontId="12" fillId="2" borderId="3" xfId="16" applyNumberFormat="1" applyFont="1" applyFill="1" applyBorder="1" applyAlignment="1">
      <alignment horizontal="center" vertical="center"/>
    </xf>
    <xf numFmtId="0" fontId="8" fillId="2" borderId="0" xfId="6" applyFont="1" applyFill="1"/>
    <xf numFmtId="0" fontId="26" fillId="2" borderId="0" xfId="6" applyFont="1" applyFill="1" applyAlignment="1">
      <alignment horizontal="center" vertical="center"/>
    </xf>
    <xf numFmtId="0" fontId="21" fillId="2" borderId="0" xfId="6" applyFont="1" applyFill="1" applyAlignment="1">
      <alignment horizontal="center" vertical="center" wrapText="1"/>
    </xf>
    <xf numFmtId="0" fontId="21" fillId="2" borderId="0" xfId="6" applyFont="1" applyFill="1" applyAlignment="1">
      <alignment horizontal="center" wrapText="1"/>
    </xf>
    <xf numFmtId="0" fontId="4" fillId="2" borderId="13" xfId="6" applyFill="1" applyBorder="1" applyAlignment="1">
      <alignment horizontal="center" vertical="center"/>
    </xf>
    <xf numFmtId="0" fontId="4" fillId="2" borderId="14" xfId="6" applyFill="1" applyBorder="1" applyAlignment="1">
      <alignment horizontal="center" vertical="center"/>
    </xf>
    <xf numFmtId="0" fontId="4" fillId="2" borderId="4" xfId="6" applyFill="1" applyBorder="1" applyAlignment="1">
      <alignment horizontal="center" vertical="center"/>
    </xf>
    <xf numFmtId="0" fontId="4" fillId="2" borderId="8" xfId="6" applyFill="1" applyBorder="1" applyAlignment="1">
      <alignment horizontal="center" vertical="center"/>
    </xf>
    <xf numFmtId="0" fontId="24" fillId="2" borderId="0" xfId="6" applyFont="1" applyFill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167" fontId="9" fillId="2" borderId="3" xfId="16" applyNumberFormat="1" applyFont="1" applyFill="1" applyBorder="1" applyAlignment="1">
      <alignment horizontal="center" vertical="center" wrapText="1"/>
    </xf>
    <xf numFmtId="0" fontId="26" fillId="2" borderId="0" xfId="6" applyFont="1" applyFill="1"/>
    <xf numFmtId="0" fontId="25" fillId="2" borderId="0" xfId="6" applyFont="1" applyFill="1"/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7" fillId="2" borderId="0" xfId="0" applyFont="1" applyFill="1"/>
    <xf numFmtId="0" fontId="21" fillId="2" borderId="0" xfId="6" applyFont="1" applyFill="1" applyAlignment="1">
      <alignment horizontal="left"/>
    </xf>
    <xf numFmtId="0" fontId="11" fillId="2" borderId="0" xfId="6" applyFont="1" applyFill="1" applyAlignment="1">
      <alignment horizontal="center" vertical="center"/>
    </xf>
    <xf numFmtId="0" fontId="7" fillId="2" borderId="3" xfId="6" applyFont="1" applyFill="1" applyBorder="1" applyAlignment="1">
      <alignment vertical="center"/>
    </xf>
    <xf numFmtId="3" fontId="3" fillId="2" borderId="3" xfId="6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167" fontId="12" fillId="2" borderId="3" xfId="16" applyNumberFormat="1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7" fontId="3" fillId="2" borderId="0" xfId="5" applyNumberFormat="1" applyFont="1" applyFill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right" vertical="top"/>
    </xf>
    <xf numFmtId="0" fontId="7" fillId="2" borderId="0" xfId="5" applyFont="1" applyFill="1" applyAlignment="1">
      <alignment horizontal="center" vertical="center"/>
    </xf>
    <xf numFmtId="0" fontId="6" fillId="2" borderId="0" xfId="5" applyFont="1" applyFill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11" xfId="5" applyFont="1" applyFill="1" applyBorder="1" applyAlignment="1">
      <alignment horizontal="center" vertical="center" wrapText="1"/>
    </xf>
    <xf numFmtId="0" fontId="10" fillId="2" borderId="10" xfId="5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7" fontId="10" fillId="2" borderId="0" xfId="16" applyNumberFormat="1" applyFont="1" applyFill="1" applyAlignment="1">
      <alignment horizontal="left" indent="6"/>
    </xf>
    <xf numFmtId="167" fontId="7" fillId="2" borderId="0" xfId="16" applyNumberFormat="1" applyFont="1" applyFill="1" applyAlignment="1">
      <alignment horizontal="center" vertical="top" wrapText="1"/>
    </xf>
    <xf numFmtId="167" fontId="10" fillId="2" borderId="3" xfId="16" applyNumberFormat="1" applyFont="1" applyFill="1" applyBorder="1" applyAlignment="1">
      <alignment horizontal="center" vertical="center" wrapText="1"/>
    </xf>
    <xf numFmtId="167" fontId="6" fillId="2" borderId="0" xfId="16" applyNumberFormat="1" applyFont="1" applyFill="1" applyAlignment="1">
      <alignment horizontal="center" wrapText="1"/>
    </xf>
    <xf numFmtId="167" fontId="3" fillId="2" borderId="3" xfId="16" applyNumberFormat="1" applyFont="1" applyFill="1" applyBorder="1" applyAlignment="1">
      <alignment horizontal="center" vertical="center" wrapText="1"/>
    </xf>
    <xf numFmtId="167" fontId="3" fillId="2" borderId="7" xfId="16" applyNumberFormat="1" applyFont="1" applyFill="1" applyBorder="1" applyAlignment="1">
      <alignment horizontal="center" vertical="center" wrapText="1"/>
    </xf>
    <xf numFmtId="167" fontId="3" fillId="2" borderId="6" xfId="16" applyNumberFormat="1" applyFont="1" applyFill="1" applyBorder="1" applyAlignment="1">
      <alignment horizontal="center" vertical="center" wrapText="1"/>
    </xf>
    <xf numFmtId="167" fontId="3" fillId="2" borderId="10" xfId="16" applyNumberFormat="1" applyFont="1" applyFill="1" applyBorder="1" applyAlignment="1">
      <alignment horizontal="center" vertical="center" wrapText="1"/>
    </xf>
    <xf numFmtId="167" fontId="3" fillId="2" borderId="11" xfId="16" applyNumberFormat="1" applyFont="1" applyFill="1" applyBorder="1" applyAlignment="1">
      <alignment horizontal="center" vertical="center" wrapText="1"/>
    </xf>
    <xf numFmtId="167" fontId="3" fillId="2" borderId="2" xfId="16" applyNumberFormat="1" applyFont="1" applyFill="1" applyBorder="1" applyAlignment="1">
      <alignment horizontal="center" vertical="center" wrapText="1"/>
    </xf>
    <xf numFmtId="167" fontId="3" fillId="2" borderId="13" xfId="16" applyNumberFormat="1" applyFont="1" applyFill="1" applyBorder="1" applyAlignment="1">
      <alignment horizontal="center" vertical="center" wrapText="1"/>
    </xf>
    <xf numFmtId="167" fontId="3" fillId="2" borderId="14" xfId="16" applyNumberFormat="1" applyFont="1" applyFill="1" applyBorder="1" applyAlignment="1">
      <alignment horizontal="center" vertical="center" wrapText="1"/>
    </xf>
    <xf numFmtId="167" fontId="3" fillId="2" borderId="9" xfId="16" applyNumberFormat="1" applyFont="1" applyFill="1" applyBorder="1" applyAlignment="1">
      <alignment horizontal="center" vertical="center" wrapText="1"/>
    </xf>
    <xf numFmtId="167" fontId="3" fillId="2" borderId="1" xfId="16" applyNumberFormat="1" applyFont="1" applyFill="1" applyBorder="1" applyAlignment="1">
      <alignment horizontal="center" vertical="center" wrapText="1"/>
    </xf>
    <xf numFmtId="167" fontId="3" fillId="2" borderId="15" xfId="16" applyNumberFormat="1" applyFont="1" applyFill="1" applyBorder="1" applyAlignment="1">
      <alignment horizontal="center" vertical="center" wrapText="1"/>
    </xf>
    <xf numFmtId="167" fontId="10" fillId="2" borderId="13" xfId="16" applyNumberFormat="1" applyFont="1" applyFill="1" applyBorder="1" applyAlignment="1">
      <alignment horizontal="center" vertical="center" wrapText="1"/>
    </xf>
    <xf numFmtId="167" fontId="10" fillId="2" borderId="14" xfId="16" applyNumberFormat="1" applyFont="1" applyFill="1" applyBorder="1" applyAlignment="1">
      <alignment horizontal="center" vertical="center" wrapText="1"/>
    </xf>
    <xf numFmtId="167" fontId="10" fillId="2" borderId="1" xfId="16" applyNumberFormat="1" applyFont="1" applyFill="1" applyBorder="1" applyAlignment="1">
      <alignment horizontal="center" vertical="center" wrapText="1"/>
    </xf>
    <xf numFmtId="167" fontId="10" fillId="2" borderId="15" xfId="16" applyNumberFormat="1" applyFont="1" applyFill="1" applyBorder="1" applyAlignment="1">
      <alignment horizontal="center" vertical="center" wrapText="1"/>
    </xf>
    <xf numFmtId="167" fontId="10" fillId="2" borderId="7" xfId="16" applyNumberFormat="1" applyFont="1" applyFill="1" applyBorder="1" applyAlignment="1">
      <alignment horizontal="center" vertical="center" wrapText="1"/>
    </xf>
    <xf numFmtId="167" fontId="10" fillId="2" borderId="6" xfId="16" applyNumberFormat="1" applyFont="1" applyFill="1" applyBorder="1" applyAlignment="1">
      <alignment horizontal="center" vertical="center" wrapText="1"/>
    </xf>
    <xf numFmtId="167" fontId="10" fillId="2" borderId="10" xfId="16" applyNumberFormat="1" applyFont="1" applyFill="1" applyBorder="1" applyAlignment="1">
      <alignment horizontal="center" vertical="center" wrapText="1"/>
    </xf>
    <xf numFmtId="167" fontId="10" fillId="2" borderId="16" xfId="16" applyNumberFormat="1" applyFont="1" applyFill="1" applyBorder="1" applyAlignment="1">
      <alignment horizontal="center" vertical="center" wrapText="1"/>
    </xf>
    <xf numFmtId="167" fontId="10" fillId="2" borderId="11" xfId="16" applyNumberFormat="1" applyFont="1" applyFill="1" applyBorder="1" applyAlignment="1">
      <alignment horizontal="center" vertical="center" wrapText="1"/>
    </xf>
    <xf numFmtId="167" fontId="10" fillId="2" borderId="17" xfId="16" applyNumberFormat="1" applyFont="1" applyFill="1" applyBorder="1" applyAlignment="1">
      <alignment horizontal="center" vertical="center" wrapText="1"/>
    </xf>
    <xf numFmtId="167" fontId="10" fillId="2" borderId="18" xfId="16" applyNumberFormat="1" applyFont="1" applyFill="1" applyBorder="1" applyAlignment="1">
      <alignment horizontal="center" vertical="center" wrapText="1"/>
    </xf>
    <xf numFmtId="167" fontId="10" fillId="2" borderId="19" xfId="16" applyNumberFormat="1" applyFont="1" applyFill="1" applyBorder="1" applyAlignment="1">
      <alignment horizontal="center" vertical="center" wrapText="1"/>
    </xf>
    <xf numFmtId="167" fontId="10" fillId="2" borderId="0" xfId="16" applyNumberFormat="1" applyFont="1" applyFill="1" applyAlignment="1">
      <alignment horizontal="center" vertical="center" wrapText="1"/>
    </xf>
    <xf numFmtId="167" fontId="10" fillId="2" borderId="12" xfId="16" applyNumberFormat="1" applyFont="1" applyFill="1" applyBorder="1" applyAlignment="1">
      <alignment horizontal="center" vertical="center" wrapText="1"/>
    </xf>
    <xf numFmtId="167" fontId="10" fillId="2" borderId="2" xfId="16" applyNumberFormat="1" applyFont="1" applyFill="1" applyBorder="1" applyAlignment="1">
      <alignment horizontal="center" vertical="center" wrapText="1"/>
    </xf>
    <xf numFmtId="167" fontId="10" fillId="2" borderId="5" xfId="16" applyNumberFormat="1" applyFont="1" applyFill="1" applyBorder="1" applyAlignment="1">
      <alignment horizontal="center" vertical="center" wrapText="1"/>
    </xf>
    <xf numFmtId="167" fontId="10" fillId="2" borderId="9" xfId="16" applyNumberFormat="1" applyFont="1" applyFill="1" applyBorder="1" applyAlignment="1">
      <alignment horizontal="center" vertical="center" wrapText="1"/>
    </xf>
    <xf numFmtId="0" fontId="45" fillId="2" borderId="3" xfId="15" applyFont="1" applyFill="1" applyBorder="1" applyAlignment="1">
      <alignment horizontal="center" vertical="center" wrapText="1"/>
    </xf>
    <xf numFmtId="0" fontId="45" fillId="2" borderId="2" xfId="5" applyFont="1" applyFill="1" applyBorder="1" applyAlignment="1">
      <alignment horizontal="center" vertical="center" wrapText="1"/>
    </xf>
    <xf numFmtId="0" fontId="45" fillId="2" borderId="5" xfId="5" applyFont="1" applyFill="1" applyBorder="1" applyAlignment="1">
      <alignment horizontal="center" vertical="center" wrapText="1"/>
    </xf>
    <xf numFmtId="0" fontId="45" fillId="2" borderId="9" xfId="5" applyFont="1" applyFill="1" applyBorder="1" applyAlignment="1">
      <alignment horizontal="center" vertical="center" wrapText="1"/>
    </xf>
    <xf numFmtId="0" fontId="45" fillId="2" borderId="7" xfId="5" applyFont="1" applyFill="1" applyBorder="1" applyAlignment="1">
      <alignment horizontal="center" vertical="center" wrapText="1"/>
    </xf>
    <xf numFmtId="0" fontId="45" fillId="2" borderId="6" xfId="5" applyFont="1" applyFill="1" applyBorder="1" applyAlignment="1">
      <alignment horizontal="center" vertical="center" wrapText="1"/>
    </xf>
    <xf numFmtId="0" fontId="45" fillId="2" borderId="10" xfId="5" applyFont="1" applyFill="1" applyBorder="1" applyAlignment="1">
      <alignment horizontal="center" vertical="center" wrapText="1"/>
    </xf>
    <xf numFmtId="0" fontId="44" fillId="2" borderId="3" xfId="5" applyFont="1" applyFill="1" applyBorder="1" applyAlignment="1">
      <alignment horizontal="center" vertical="center" wrapText="1"/>
    </xf>
    <xf numFmtId="0" fontId="45" fillId="2" borderId="11" xfId="5" applyFont="1" applyFill="1" applyBorder="1" applyAlignment="1">
      <alignment horizontal="center" vertical="center" wrapText="1"/>
    </xf>
    <xf numFmtId="0" fontId="45" fillId="2" borderId="3" xfId="5" applyFont="1" applyFill="1" applyBorder="1" applyAlignment="1">
      <alignment horizontal="center" vertical="center" wrapText="1"/>
    </xf>
    <xf numFmtId="0" fontId="45" fillId="2" borderId="11" xfId="15" applyFont="1" applyFill="1" applyBorder="1" applyAlignment="1">
      <alignment horizontal="center" vertical="center" wrapText="1"/>
    </xf>
    <xf numFmtId="0" fontId="45" fillId="2" borderId="4" xfId="15" applyFont="1" applyFill="1" applyBorder="1" applyAlignment="1">
      <alignment horizontal="center" vertical="center" wrapText="1"/>
    </xf>
    <xf numFmtId="0" fontId="45" fillId="2" borderId="8" xfId="15" applyFont="1" applyFill="1" applyBorder="1" applyAlignment="1">
      <alignment horizontal="center" vertical="center" wrapText="1"/>
    </xf>
    <xf numFmtId="0" fontId="45" fillId="2" borderId="2" xfId="15" applyFont="1" applyFill="1" applyBorder="1" applyAlignment="1">
      <alignment horizontal="center" vertical="center" wrapText="1"/>
    </xf>
    <xf numFmtId="0" fontId="45" fillId="2" borderId="5" xfId="15" applyFont="1" applyFill="1" applyBorder="1" applyAlignment="1">
      <alignment horizontal="center" vertical="center" wrapText="1"/>
    </xf>
    <xf numFmtId="0" fontId="45" fillId="2" borderId="9" xfId="15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right" vertical="top"/>
    </xf>
    <xf numFmtId="0" fontId="17" fillId="2" borderId="0" xfId="5" applyFont="1" applyFill="1" applyAlignment="1">
      <alignment horizontal="center"/>
    </xf>
    <xf numFmtId="0" fontId="7" fillId="2" borderId="0" xfId="6" applyFont="1" applyFill="1" applyAlignment="1">
      <alignment horizontal="left"/>
    </xf>
    <xf numFmtId="0" fontId="43" fillId="2" borderId="0" xfId="6" applyFont="1" applyFill="1" applyAlignment="1">
      <alignment horizontal="left"/>
    </xf>
    <xf numFmtId="0" fontId="3" fillId="2" borderId="3" xfId="6" applyFont="1" applyFill="1" applyBorder="1" applyAlignment="1">
      <alignment horizontal="center" vertical="center" wrapText="1"/>
    </xf>
    <xf numFmtId="0" fontId="3" fillId="2" borderId="13" xfId="6" applyFont="1" applyFill="1" applyBorder="1" applyAlignment="1">
      <alignment horizontal="center" vertical="center" wrapText="1"/>
    </xf>
    <xf numFmtId="0" fontId="3" fillId="2" borderId="0" xfId="6" applyFont="1" applyFill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2" borderId="11" xfId="6" applyFont="1" applyFill="1" applyBorder="1" applyAlignment="1">
      <alignment horizontal="center" vertical="center" wrapText="1"/>
    </xf>
    <xf numFmtId="0" fontId="15" fillId="2" borderId="0" xfId="6" applyFont="1" applyFill="1" applyAlignment="1">
      <alignment horizontal="right" vertical="top" wrapText="1"/>
    </xf>
    <xf numFmtId="0" fontId="3" fillId="2" borderId="2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3" fillId="2" borderId="9" xfId="6" applyFont="1" applyFill="1" applyBorder="1" applyAlignment="1">
      <alignment horizontal="center" vertical="center" wrapText="1"/>
    </xf>
    <xf numFmtId="0" fontId="3" fillId="2" borderId="10" xfId="6" applyFont="1" applyFill="1" applyBorder="1" applyAlignment="1">
      <alignment horizontal="center" vertical="center" wrapText="1"/>
    </xf>
    <xf numFmtId="0" fontId="17" fillId="2" borderId="0" xfId="6" applyFont="1" applyFill="1" applyAlignment="1">
      <alignment horizontal="right" vertical="top" wrapText="1"/>
    </xf>
    <xf numFmtId="0" fontId="6" fillId="2" borderId="0" xfId="6" applyFont="1" applyFill="1" applyAlignment="1">
      <alignment horizontal="center" wrapText="1"/>
    </xf>
    <xf numFmtId="0" fontId="3" fillId="2" borderId="0" xfId="6" applyFont="1" applyFill="1" applyAlignment="1">
      <alignment horizontal="center"/>
    </xf>
    <xf numFmtId="0" fontId="3" fillId="2" borderId="11" xfId="6" applyFont="1" applyFill="1" applyBorder="1" applyAlignment="1">
      <alignment horizontal="center" vertical="center"/>
    </xf>
    <xf numFmtId="0" fontId="3" fillId="2" borderId="4" xfId="6" applyFont="1" applyFill="1" applyBorder="1" applyAlignment="1">
      <alignment horizontal="center" vertical="center"/>
    </xf>
    <xf numFmtId="0" fontId="3" fillId="2" borderId="8" xfId="6" applyFont="1" applyFill="1" applyBorder="1" applyAlignment="1">
      <alignment horizontal="center" vertical="center"/>
    </xf>
    <xf numFmtId="0" fontId="3" fillId="2" borderId="4" xfId="6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center" vertical="center" wrapText="1"/>
    </xf>
    <xf numFmtId="0" fontId="7" fillId="2" borderId="0" xfId="6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7" xfId="6" applyFont="1" applyFill="1" applyBorder="1" applyAlignment="1">
      <alignment horizontal="center" vertical="center" wrapText="1"/>
    </xf>
    <xf numFmtId="0" fontId="3" fillId="2" borderId="6" xfId="6" applyFont="1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0" fontId="3" fillId="2" borderId="8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 wrapText="1"/>
    </xf>
    <xf numFmtId="0" fontId="3" fillId="2" borderId="10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 wrapText="1"/>
    </xf>
    <xf numFmtId="0" fontId="3" fillId="2" borderId="12" xfId="5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6" fillId="2" borderId="0" xfId="6" applyFont="1" applyFill="1" applyAlignment="1">
      <alignment horizontal="center" vertical="center" wrapText="1"/>
    </xf>
    <xf numFmtId="0" fontId="6" fillId="2" borderId="0" xfId="6" applyFont="1" applyFill="1" applyAlignment="1">
      <alignment horizontal="left" vertical="center"/>
    </xf>
    <xf numFmtId="0" fontId="3" fillId="2" borderId="0" xfId="6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top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9" xfId="5" applyFont="1" applyFill="1" applyBorder="1" applyAlignment="1">
      <alignment horizontal="center" vertical="center" wrapText="1"/>
    </xf>
    <xf numFmtId="0" fontId="3" fillId="2" borderId="5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0" xfId="5" applyFont="1" applyFill="1" applyAlignment="1">
      <alignment horizontal="center" vertical="center" wrapText="1"/>
    </xf>
    <xf numFmtId="0" fontId="29" fillId="2" borderId="2" xfId="5" applyFont="1" applyFill="1" applyBorder="1" applyAlignment="1">
      <alignment horizontal="center" vertical="center" wrapText="1"/>
    </xf>
    <xf numFmtId="0" fontId="29" fillId="2" borderId="9" xfId="5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3" fillId="2" borderId="0" xfId="6" applyFont="1" applyFill="1" applyAlignment="1">
      <alignment horizontal="center" vertical="top" wrapText="1"/>
    </xf>
    <xf numFmtId="0" fontId="29" fillId="2" borderId="5" xfId="0" applyFont="1" applyFill="1" applyBorder="1" applyAlignment="1">
      <alignment horizontal="center" vertical="center" wrapText="1"/>
    </xf>
    <xf numFmtId="165" fontId="3" fillId="2" borderId="7" xfId="6" applyNumberFormat="1" applyFont="1" applyFill="1" applyBorder="1" applyAlignment="1">
      <alignment horizontal="center" vertical="center" wrapText="1"/>
    </xf>
    <xf numFmtId="165" fontId="3" fillId="2" borderId="10" xfId="6" applyNumberFormat="1" applyFont="1" applyFill="1" applyBorder="1" applyAlignment="1">
      <alignment horizontal="center" vertical="center" wrapText="1"/>
    </xf>
    <xf numFmtId="0" fontId="11" fillId="2" borderId="13" xfId="6" quotePrefix="1" applyFont="1" applyFill="1" applyBorder="1" applyAlignment="1">
      <alignment horizontal="left" vertical="center" wrapText="1"/>
    </xf>
    <xf numFmtId="0" fontId="11" fillId="2" borderId="13" xfId="6" applyFont="1" applyFill="1" applyBorder="1" applyAlignment="1">
      <alignment horizontal="left" vertical="center" wrapText="1"/>
    </xf>
    <xf numFmtId="0" fontId="11" fillId="2" borderId="0" xfId="6" applyFont="1" applyFill="1" applyAlignment="1">
      <alignment horizontal="left" vertical="center" wrapText="1"/>
    </xf>
    <xf numFmtId="165" fontId="3" fillId="2" borderId="3" xfId="6" applyNumberFormat="1" applyFont="1" applyFill="1" applyBorder="1" applyAlignment="1">
      <alignment horizontal="center" vertical="center" wrapText="1"/>
    </xf>
    <xf numFmtId="165" fontId="3" fillId="2" borderId="2" xfId="6" applyNumberFormat="1" applyFont="1" applyFill="1" applyBorder="1" applyAlignment="1">
      <alignment horizontal="center" vertical="center" wrapText="1"/>
    </xf>
    <xf numFmtId="165" fontId="3" fillId="2" borderId="9" xfId="6" applyNumberFormat="1" applyFont="1" applyFill="1" applyBorder="1" applyAlignment="1">
      <alignment horizontal="center" vertical="center" wrapText="1"/>
    </xf>
    <xf numFmtId="165" fontId="3" fillId="2" borderId="11" xfId="6" applyNumberFormat="1" applyFont="1" applyFill="1" applyBorder="1" applyAlignment="1">
      <alignment horizontal="center" vertical="center" wrapText="1"/>
    </xf>
    <xf numFmtId="0" fontId="7" fillId="2" borderId="0" xfId="6" applyFont="1" applyFill="1" applyAlignment="1">
      <alignment horizontal="right" vertical="top" wrapText="1"/>
    </xf>
    <xf numFmtId="0" fontId="4" fillId="2" borderId="0" xfId="6" applyFill="1" applyAlignment="1">
      <alignment horizont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7" fillId="2" borderId="0" xfId="6" applyFont="1" applyFill="1" applyAlignment="1">
      <alignment horizontal="center" vertical="top" wrapText="1"/>
    </xf>
    <xf numFmtId="0" fontId="4" fillId="2" borderId="4" xfId="6" applyFill="1" applyBorder="1" applyAlignment="1">
      <alignment horizontal="center"/>
    </xf>
    <xf numFmtId="0" fontId="4" fillId="2" borderId="8" xfId="6" applyFill="1" applyBorder="1" applyAlignment="1">
      <alignment horizontal="center"/>
    </xf>
    <xf numFmtId="0" fontId="15" fillId="2" borderId="0" xfId="6" applyFont="1" applyFill="1" applyAlignment="1">
      <alignment horizontal="center" vertical="center" wrapText="1"/>
    </xf>
    <xf numFmtId="0" fontId="3" fillId="2" borderId="0" xfId="6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15" fillId="2" borderId="0" xfId="6" applyFont="1" applyFill="1" applyAlignment="1">
      <alignment horizontal="right" vertical="top"/>
    </xf>
    <xf numFmtId="0" fontId="8" fillId="2" borderId="0" xfId="6" applyFont="1" applyFill="1" applyAlignment="1">
      <alignment horizontal="right" vertical="top"/>
    </xf>
    <xf numFmtId="0" fontId="6" fillId="2" borderId="0" xfId="15" applyFont="1" applyFill="1" applyAlignment="1">
      <alignment horizontal="center" vertical="center" wrapText="1"/>
    </xf>
  </cellXfs>
  <cellStyles count="17">
    <cellStyle name="Comma" xfId="16" builtinId="3"/>
    <cellStyle name="Currency 2" xfId="1" xr:uid="{00000000-0005-0000-0000-000031000000}"/>
    <cellStyle name="Currency 3" xfId="2" xr:uid="{00000000-0005-0000-0000-000032000000}"/>
    <cellStyle name="Normal" xfId="0" builtinId="0"/>
    <cellStyle name="Normal 10 2 2" xfId="3" xr:uid="{00000000-0005-0000-0000-000033000000}"/>
    <cellStyle name="Normal 106" xfId="4" xr:uid="{00000000-0005-0000-0000-000034000000}"/>
    <cellStyle name="Normal 106 2" xfId="5" xr:uid="{00000000-0005-0000-0000-000035000000}"/>
    <cellStyle name="Normal 2" xfId="6" xr:uid="{00000000-0005-0000-0000-000036000000}"/>
    <cellStyle name="Normal 2 2" xfId="7" xr:uid="{00000000-0005-0000-0000-000037000000}"/>
    <cellStyle name="Normal 3" xfId="8" xr:uid="{00000000-0005-0000-0000-000038000000}"/>
    <cellStyle name="Normal 3 2" xfId="9" xr:uid="{00000000-0005-0000-0000-000039000000}"/>
    <cellStyle name="Normal 4" xfId="10" xr:uid="{00000000-0005-0000-0000-00003A000000}"/>
    <cellStyle name="Normal 6" xfId="11" xr:uid="{00000000-0005-0000-0000-00003B000000}"/>
    <cellStyle name="Normal 7" xfId="12" xr:uid="{00000000-0005-0000-0000-00003C000000}"/>
    <cellStyle name="Normal 7 2" xfId="13" xr:uid="{00000000-0005-0000-0000-00003D000000}"/>
    <cellStyle name="Normal 7 3" xfId="14" xr:uid="{00000000-0005-0000-0000-00003E000000}"/>
    <cellStyle name="Normal_Copy of EBS-mayagt" xfId="15" xr:uid="{00000000-0005-0000-0000-00003F000000}"/>
  </cellStyles>
  <dxfs count="0"/>
  <tableStyles count="0" defaultTableStyle="TableStyleMedium2" defaultPivotStyle="PivotStyleLight16"/>
  <colors>
    <mruColors>
      <color rgb="FFFCE4D6"/>
      <color rgb="FFFFD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910167</xdr:colOff>
      <xdr:row>4</xdr:row>
      <xdr:rowOff>49868</xdr:rowOff>
    </xdr:from>
    <xdr:to>
      <xdr:col>10</xdr:col>
      <xdr:colOff>471394</xdr:colOff>
      <xdr:row>7</xdr:row>
      <xdr:rowOff>227728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75250" y="1457451"/>
          <a:ext cx="5128061" cy="9081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9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1. 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маягтаар баталгаажуулж ирүүлнэ.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7" charset="0"/>
            <a:ea typeface="Times New Roman" panose="02020603050405020304" pitchFamily="12"/>
            <a:cs typeface="Arial" panose="020B0604020202020204" pitchFamily="7" charset="0"/>
          </a:endParaRPr>
        </a:p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9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2. 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282014</xdr:colOff>
      <xdr:row>3</xdr:row>
      <xdr:rowOff>42333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2B9C37-F8C7-478D-8AFB-3DA0B6402CEF}"/>
            </a:ext>
          </a:extLst>
        </xdr:cNvPr>
        <xdr:cNvSpPr/>
      </xdr:nvSpPr>
      <xdr:spPr>
        <a:xfrm>
          <a:off x="0" y="0"/>
          <a:ext cx="2853764" cy="6773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12</xdr:col>
      <xdr:colOff>328083</xdr:colOff>
      <xdr:row>57</xdr:row>
      <xdr:rowOff>105833</xdr:rowOff>
    </xdr:from>
    <xdr:to>
      <xdr:col>21</xdr:col>
      <xdr:colOff>486864</xdr:colOff>
      <xdr:row>65</xdr:row>
      <xdr:rowOff>39613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3ED6ACFE-E4D3-48F3-B558-F99CFCC6047A}"/>
            </a:ext>
          </a:extLst>
        </xdr:cNvPr>
        <xdr:cNvGrpSpPr>
          <a:grpSpLocks/>
        </xdr:cNvGrpSpPr>
      </xdr:nvGrpSpPr>
      <xdr:grpSpPr bwMode="auto">
        <a:xfrm>
          <a:off x="12446000" y="10223500"/>
          <a:ext cx="6974447" cy="1732946"/>
          <a:chOff x="1020919" y="4093206"/>
          <a:chExt cx="2122582" cy="755669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D6C467C6-AD2D-B1FD-CA42-C55FD6D622C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1336483-00B4-EE1B-0460-E94054F54F42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115421</xdr:colOff>
      <xdr:row>4</xdr:row>
      <xdr:rowOff>304241</xdr:rowOff>
    </xdr:from>
    <xdr:to>
      <xdr:col>22</xdr:col>
      <xdr:colOff>451598</xdr:colOff>
      <xdr:row>8</xdr:row>
      <xdr:rowOff>20731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8459321" y="1361516"/>
          <a:ext cx="6098802" cy="10499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333374</xdr:colOff>
      <xdr:row>47</xdr:row>
      <xdr:rowOff>47625</xdr:rowOff>
    </xdr:from>
    <xdr:to>
      <xdr:col>42</xdr:col>
      <xdr:colOff>727363</xdr:colOff>
      <xdr:row>56</xdr:row>
      <xdr:rowOff>153383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738E9FF-AB6C-4A43-B8CF-B6972F158F3D}"/>
            </a:ext>
          </a:extLst>
        </xdr:cNvPr>
        <xdr:cNvGrpSpPr>
          <a:grpSpLocks/>
        </xdr:cNvGrpSpPr>
      </xdr:nvGrpSpPr>
      <xdr:grpSpPr bwMode="auto">
        <a:xfrm>
          <a:off x="18934338" y="10470696"/>
          <a:ext cx="7605775" cy="1697794"/>
          <a:chOff x="1020919" y="4093206"/>
          <a:chExt cx="2122582" cy="755669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84B6ECDD-B083-1CFF-4272-C9C97C644F37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44D2653-DA7B-F5DB-5061-270B1AD3FBBA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 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33618</xdr:colOff>
      <xdr:row>0</xdr:row>
      <xdr:rowOff>56029</xdr:rowOff>
    </xdr:from>
    <xdr:to>
      <xdr:col>5</xdr:col>
      <xdr:colOff>315446</xdr:colOff>
      <xdr:row>3</xdr:row>
      <xdr:rowOff>95810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D1E7CB1-90FF-48FA-82C0-45DC2DD297BA}"/>
            </a:ext>
          </a:extLst>
        </xdr:cNvPr>
        <xdr:cNvSpPr/>
      </xdr:nvSpPr>
      <xdr:spPr>
        <a:xfrm>
          <a:off x="33618" y="56029"/>
          <a:ext cx="30384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104775</xdr:rowOff>
    </xdr:from>
    <xdr:to>
      <xdr:col>15</xdr:col>
      <xdr:colOff>419100</xdr:colOff>
      <xdr:row>6</xdr:row>
      <xdr:rowOff>276225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838950" y="1447800"/>
          <a:ext cx="5581650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657225</xdr:colOff>
      <xdr:row>124</xdr:row>
      <xdr:rowOff>85725</xdr:rowOff>
    </xdr:from>
    <xdr:to>
      <xdr:col>11</xdr:col>
      <xdr:colOff>110097</xdr:colOff>
      <xdr:row>136</xdr:row>
      <xdr:rowOff>84327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5E6421C2-822F-40A6-855C-D613AF0808FB}"/>
            </a:ext>
          </a:extLst>
        </xdr:cNvPr>
        <xdr:cNvGrpSpPr>
          <a:grpSpLocks/>
        </xdr:cNvGrpSpPr>
      </xdr:nvGrpSpPr>
      <xdr:grpSpPr bwMode="auto">
        <a:xfrm>
          <a:off x="2562225" y="22688550"/>
          <a:ext cx="6958572" cy="1713102"/>
          <a:chOff x="1020919" y="4093206"/>
          <a:chExt cx="2122582" cy="755669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14EA02F0-856C-D8E3-6A60-BBFB2A1DADC4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EB97E698-72BA-1ACC-E0DB-E858E9F53884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114300</xdr:colOff>
      <xdr:row>0</xdr:row>
      <xdr:rowOff>104775</xdr:rowOff>
    </xdr:from>
    <xdr:to>
      <xdr:col>2</xdr:col>
      <xdr:colOff>866775</xdr:colOff>
      <xdr:row>2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5C0BDB5-9C20-43E8-81A6-6F3A533154C2}"/>
            </a:ext>
          </a:extLst>
        </xdr:cNvPr>
        <xdr:cNvSpPr/>
      </xdr:nvSpPr>
      <xdr:spPr>
        <a:xfrm>
          <a:off x="114300" y="104775"/>
          <a:ext cx="26574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0</xdr:colOff>
      <xdr:row>1</xdr:row>
      <xdr:rowOff>152400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0" y="9525"/>
          <a:ext cx="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wrap="square" lIns="27432" tIns="22860" rIns="27432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Mon"/>
            </a:rPr>
            <a:t>Ìýäýýëëèéí íóóöûã "Ñòàòèñòèêèéí òóõàé" Ìîíãîë Óëñûí õóóëèéí 22 äóãààð ç¿éëèéí 3 äóãààð çààëòûí äàãóó õàäãàëíà.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 Mon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 Mon"/>
          </a:endParaRPr>
        </a:p>
      </xdr:txBody>
    </xdr:sp>
    <xdr:clientData/>
  </xdr:twoCellAnchor>
  <xdr:twoCellAnchor>
    <xdr:from>
      <xdr:col>0</xdr:col>
      <xdr:colOff>0</xdr:colOff>
      <xdr:row>10</xdr:row>
      <xdr:rowOff>133350</xdr:rowOff>
    </xdr:from>
    <xdr:to>
      <xdr:col>0</xdr:col>
      <xdr:colOff>0</xdr:colOff>
      <xdr:row>13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0" y="2390775"/>
          <a:ext cx="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US" sz="800">
              <a:latin typeface="Arial" panose="020B0604020202020204" pitchFamily="7" charset="0"/>
              <a:cs typeface="Arial" panose="020B0604020202020204" pitchFamily="7" charset="0"/>
            </a:rPr>
            <a:t>1. </a:t>
          </a:r>
          <a:r>
            <a:rPr lang="en-US" sz="800" baseline="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Техникийн болон мэргэжлийн боловсрол, сургалтын ө</a:t>
          </a:r>
          <a:r>
            <a:rPr lang="en-US" sz="80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мчийн</a:t>
          </a:r>
          <a:r>
            <a:rPr lang="en-US" sz="800" baseline="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бүх хэлбэрийн байгууллага </a:t>
          </a:r>
          <a:r>
            <a:rPr lang="en-US" sz="800" baseline="0">
              <a:latin typeface="Arial" panose="020B0604020202020204" pitchFamily="7" charset="0"/>
              <a:cs typeface="Arial" panose="020B0604020202020204" pitchFamily="7" charset="0"/>
            </a:rPr>
            <a:t>нь жил бүрийн 9-р сарын 25-ны дотор аймаг, нийслэлийн Хөдөлмөрийн хэлтэст цахим болон маягт хэлбэрээр ирүүлнэ.</a:t>
          </a:r>
        </a:p>
        <a:p>
          <a:pPr algn="just"/>
          <a:r>
            <a:rPr lang="en-US" sz="800" baseline="0">
              <a:latin typeface="Arial" panose="020B0604020202020204" pitchFamily="7" charset="0"/>
              <a:cs typeface="Arial" panose="020B0604020202020204" pitchFamily="7" charset="0"/>
            </a:rPr>
            <a:t>2. Аймаг нийслэлийн Хөдөлмөрийн хэлтэс нь нэгтгэж жил бүрийн 10-р сарын 05-ны дотор Хөдөлмөр эрхлэлтийн үйлчилгээний төвд </a:t>
          </a:r>
          <a:r>
            <a:rPr lang="en-US" sz="800" baseline="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цахим болон маягт хэлбэрээр ирүүлнэ.</a:t>
          </a:r>
          <a:endParaRPr lang="en-US" sz="800" baseline="0">
            <a:latin typeface="Arial" panose="020B0604020202020204" pitchFamily="7" charset="0"/>
            <a:cs typeface="Arial" panose="020B0604020202020204" pitchFamily="7" charset="0"/>
          </a:endParaRPr>
        </a:p>
        <a:p>
          <a:pPr marL="0" marR="0" indent="0" algn="just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800" baseline="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3. Хөдөлмөр эрхлэлтийн үйлчилгээний төв нь нэгтгэж жил бүрийн 11-р сарын 01-ний дотор Хөдөлмөрийн асуудал эрхэлсэн төрийн захиргааны төв байгууллагад, Хөдөлмөрийн асуудал эрхэлсэн төрийн захиргааны төв байгууллага нь 11-р сарын 25-нд Үндэсний статистикийн </a:t>
          </a:r>
          <a:r>
            <a:rPr lang="en-US" sz="800" baseline="0">
              <a:latin typeface="Arial" panose="020B0604020202020204" pitchFamily="7" charset="0"/>
              <a:cs typeface="Arial" panose="020B0604020202020204" pitchFamily="7" charset="0"/>
            </a:rPr>
            <a:t>хороонд цахим болон маягт хэлбэрээр ирүүлнэ. </a:t>
          </a:r>
        </a:p>
      </xdr:txBody>
    </xdr:sp>
    <xdr:clientData/>
  </xdr:twoCellAnchor>
  <xdr:twoCellAnchor>
    <xdr:from>
      <xdr:col>4</xdr:col>
      <xdr:colOff>513602</xdr:colOff>
      <xdr:row>5</xdr:row>
      <xdr:rowOff>16808</xdr:rowOff>
    </xdr:from>
    <xdr:to>
      <xdr:col>13</xdr:col>
      <xdr:colOff>333684</xdr:colOff>
      <xdr:row>11</xdr:row>
      <xdr:rowOff>37540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064185" y="1466725"/>
          <a:ext cx="4984749" cy="9732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0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1. 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маягтаар баталгаажуулж ирүүлнэ.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7" charset="0"/>
            <a:ea typeface="Times New Roman" panose="02020603050405020304" pitchFamily="12"/>
            <a:cs typeface="Arial" panose="020B0604020202020204" pitchFamily="7" charset="0"/>
          </a:endParaRPr>
        </a:p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0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2. 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</a:p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000">
            <a:solidFill>
              <a:sysClr val="windowText" lastClr="000000"/>
            </a:solidFill>
            <a:effectLst/>
            <a:latin typeface="Arial" panose="020B0604020202020204" pitchFamily="7" charset="0"/>
            <a:ea typeface="Times New Roman" panose="02020603050405020304" pitchFamily="12"/>
            <a:cs typeface="Arial" panose="020B0604020202020204" pitchFamily="7" charset="0"/>
          </a:endParaRPr>
        </a:p>
      </xdr:txBody>
    </xdr:sp>
    <xdr:clientData/>
  </xdr:twoCellAnchor>
  <xdr:twoCellAnchor>
    <xdr:from>
      <xdr:col>14</xdr:col>
      <xdr:colOff>547687</xdr:colOff>
      <xdr:row>57</xdr:row>
      <xdr:rowOff>130966</xdr:rowOff>
    </xdr:from>
    <xdr:to>
      <xdr:col>25</xdr:col>
      <xdr:colOff>428625</xdr:colOff>
      <xdr:row>66</xdr:row>
      <xdr:rowOff>285747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3B4A64E7-5B33-4CBB-A84A-CBF1FF798D86}"/>
            </a:ext>
          </a:extLst>
        </xdr:cNvPr>
        <xdr:cNvGrpSpPr>
          <a:grpSpLocks/>
        </xdr:cNvGrpSpPr>
      </xdr:nvGrpSpPr>
      <xdr:grpSpPr bwMode="auto">
        <a:xfrm>
          <a:off x="8965406" y="12215810"/>
          <a:ext cx="7036594" cy="1774031"/>
          <a:chOff x="1020919" y="4093206"/>
          <a:chExt cx="2122582" cy="685814"/>
        </a:xfrm>
      </xdr:grpSpPr>
      <xdr:sp macro="" textlink="">
        <xdr:nvSpPr>
          <xdr:cNvPr id="13" name="Text Box 8">
            <a:extLst>
              <a:ext uri="{FF2B5EF4-FFF2-40B4-BE49-F238E27FC236}">
                <a16:creationId xmlns:a16="http://schemas.microsoft.com/office/drawing/2014/main" id="{BBDA2359-B6CE-8E49-CEB0-689A9809DED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D1E1317D-FAD3-7042-938C-406E17F79795}"/>
              </a:ext>
            </a:extLst>
          </xdr:cNvPr>
          <xdr:cNvSpPr txBox="1"/>
        </xdr:nvSpPr>
        <xdr:spPr>
          <a:xfrm>
            <a:off x="1405490" y="4093206"/>
            <a:ext cx="1738011" cy="685814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35719</xdr:colOff>
      <xdr:row>0</xdr:row>
      <xdr:rowOff>95250</xdr:rowOff>
    </xdr:from>
    <xdr:to>
      <xdr:col>4</xdr:col>
      <xdr:colOff>133350</xdr:colOff>
      <xdr:row>2</xdr:row>
      <xdr:rowOff>123825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71D45E8-6E87-41A6-A0A1-127840E8E8E0}"/>
            </a:ext>
          </a:extLst>
        </xdr:cNvPr>
        <xdr:cNvSpPr/>
      </xdr:nvSpPr>
      <xdr:spPr>
        <a:xfrm>
          <a:off x="35719" y="95250"/>
          <a:ext cx="26574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353786</xdr:colOff>
      <xdr:row>7</xdr:row>
      <xdr:rowOff>23812</xdr:rowOff>
    </xdr:from>
    <xdr:to>
      <xdr:col>13</xdr:col>
      <xdr:colOff>510268</xdr:colOff>
      <xdr:row>12</xdr:row>
      <xdr:rowOff>110556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818505" y="1631156"/>
          <a:ext cx="5728607" cy="979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1488281</xdr:colOff>
      <xdr:row>60</xdr:row>
      <xdr:rowOff>0</xdr:rowOff>
    </xdr:from>
    <xdr:to>
      <xdr:col>25</xdr:col>
      <xdr:colOff>64853</xdr:colOff>
      <xdr:row>69</xdr:row>
      <xdr:rowOff>141477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D24A68B-6D11-472B-898D-16E3AFE76569}"/>
            </a:ext>
          </a:extLst>
        </xdr:cNvPr>
        <xdr:cNvGrpSpPr>
          <a:grpSpLocks/>
        </xdr:cNvGrpSpPr>
      </xdr:nvGrpSpPr>
      <xdr:grpSpPr bwMode="auto">
        <a:xfrm>
          <a:off x="11275219" y="13096875"/>
          <a:ext cx="6958572" cy="1713102"/>
          <a:chOff x="1020919" y="4093206"/>
          <a:chExt cx="2122582" cy="755669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A3C76867-4F66-EE86-41CF-D45F626E4AAB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3FC43B21-B67F-2615-4B5F-F92D35CCF88C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442912</xdr:colOff>
      <xdr:row>3</xdr:row>
      <xdr:rowOff>64294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C25C7A6-B074-48D2-8514-EA5546DBAA83}"/>
            </a:ext>
          </a:extLst>
        </xdr:cNvPr>
        <xdr:cNvSpPr/>
      </xdr:nvSpPr>
      <xdr:spPr>
        <a:xfrm>
          <a:off x="0" y="0"/>
          <a:ext cx="26574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559594</xdr:colOff>
      <xdr:row>4</xdr:row>
      <xdr:rowOff>0</xdr:rowOff>
    </xdr:from>
    <xdr:to>
      <xdr:col>16</xdr:col>
      <xdr:colOff>603687</xdr:colOff>
      <xdr:row>9</xdr:row>
      <xdr:rowOff>15142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15F4209-9BE5-4ACE-84BD-C9285C957361}"/>
            </a:ext>
          </a:extLst>
        </xdr:cNvPr>
        <xdr:cNvSpPr txBox="1"/>
      </xdr:nvSpPr>
      <xdr:spPr>
        <a:xfrm>
          <a:off x="6881813" y="1071563"/>
          <a:ext cx="6592530" cy="9081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9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1. 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маягтаар баталгаажуулж ирүүлнэ.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7" charset="0"/>
            <a:ea typeface="Times New Roman" panose="02020603050405020304" pitchFamily="12"/>
            <a:cs typeface="Arial" panose="020B0604020202020204" pitchFamily="7" charset="0"/>
          </a:endParaRPr>
        </a:p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9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2. 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</a:p>
      </xdr:txBody>
    </xdr:sp>
    <xdr:clientData/>
  </xdr:twoCellAnchor>
  <xdr:twoCellAnchor>
    <xdr:from>
      <xdr:col>18</xdr:col>
      <xdr:colOff>59532</xdr:colOff>
      <xdr:row>57</xdr:row>
      <xdr:rowOff>83345</xdr:rowOff>
    </xdr:from>
    <xdr:to>
      <xdr:col>26</xdr:col>
      <xdr:colOff>76760</xdr:colOff>
      <xdr:row>67</xdr:row>
      <xdr:rowOff>58134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6DAE7B5-6286-4916-9EB4-6681E743DB18}"/>
            </a:ext>
          </a:extLst>
        </xdr:cNvPr>
        <xdr:cNvGrpSpPr>
          <a:grpSpLocks/>
        </xdr:cNvGrpSpPr>
      </xdr:nvGrpSpPr>
      <xdr:grpSpPr bwMode="auto">
        <a:xfrm>
          <a:off x="15001876" y="10048876"/>
          <a:ext cx="6958572" cy="1713102"/>
          <a:chOff x="1020919" y="4093206"/>
          <a:chExt cx="2122582" cy="755669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2D83A614-4642-E417-5C88-DC70A450B75F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DA018C1-C451-7F66-AB65-2117E49DE415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119063</xdr:colOff>
      <xdr:row>0</xdr:row>
      <xdr:rowOff>83343</xdr:rowOff>
    </xdr:from>
    <xdr:to>
      <xdr:col>3</xdr:col>
      <xdr:colOff>520139</xdr:colOff>
      <xdr:row>3</xdr:row>
      <xdr:rowOff>84651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7AD5320-57F4-4A97-808A-1FA8CA750638}"/>
            </a:ext>
          </a:extLst>
        </xdr:cNvPr>
        <xdr:cNvSpPr/>
      </xdr:nvSpPr>
      <xdr:spPr>
        <a:xfrm>
          <a:off x="119063" y="83343"/>
          <a:ext cx="2853764" cy="8942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201706</xdr:colOff>
      <xdr:row>4</xdr:row>
      <xdr:rowOff>89647</xdr:rowOff>
    </xdr:from>
    <xdr:to>
      <xdr:col>13</xdr:col>
      <xdr:colOff>824753</xdr:colOff>
      <xdr:row>10</xdr:row>
      <xdr:rowOff>33616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92645" y="1203960"/>
          <a:ext cx="5099685" cy="1181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708122</xdr:colOff>
      <xdr:row>58</xdr:row>
      <xdr:rowOff>10583</xdr:rowOff>
    </xdr:from>
    <xdr:to>
      <xdr:col>24</xdr:col>
      <xdr:colOff>698049</xdr:colOff>
      <xdr:row>63</xdr:row>
      <xdr:rowOff>951102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8193E220-EBB9-4505-ADF7-2586DC0E62B2}"/>
            </a:ext>
          </a:extLst>
        </xdr:cNvPr>
        <xdr:cNvGrpSpPr>
          <a:grpSpLocks/>
        </xdr:cNvGrpSpPr>
      </xdr:nvGrpSpPr>
      <xdr:grpSpPr bwMode="auto">
        <a:xfrm>
          <a:off x="14637034" y="10600142"/>
          <a:ext cx="6937574" cy="1747342"/>
          <a:chOff x="1033832" y="4093206"/>
          <a:chExt cx="2109669" cy="755669"/>
        </a:xfrm>
      </xdr:grpSpPr>
      <xdr:sp macro="" textlink="">
        <xdr:nvSpPr>
          <xdr:cNvPr id="7" name="Text Box 8">
            <a:extLst>
              <a:ext uri="{FF2B5EF4-FFF2-40B4-BE49-F238E27FC236}">
                <a16:creationId xmlns:a16="http://schemas.microsoft.com/office/drawing/2014/main" id="{04E96FCC-D02B-609C-1F66-B5101997CB73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33832" y="4198708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D0D1AE04-4D96-226C-1BB1-9DDF17089F71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63500</xdr:colOff>
      <xdr:row>0</xdr:row>
      <xdr:rowOff>169333</xdr:rowOff>
    </xdr:from>
    <xdr:to>
      <xdr:col>3</xdr:col>
      <xdr:colOff>593725</xdr:colOff>
      <xdr:row>2</xdr:row>
      <xdr:rowOff>377825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0D1BEF-DCB3-49F2-92F7-95EF7848F93F}"/>
            </a:ext>
          </a:extLst>
        </xdr:cNvPr>
        <xdr:cNvSpPr/>
      </xdr:nvSpPr>
      <xdr:spPr>
        <a:xfrm>
          <a:off x="63500" y="169333"/>
          <a:ext cx="30384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0</xdr:colOff>
      <xdr:row>2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9525"/>
          <a:ext cx="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wrap="square" lIns="27432" tIns="22860" rIns="27432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Mon"/>
            </a:rPr>
            <a:t>Ìýäýýëëèéí íóóöûã "Ñòàòèñòèêèéí òóõàé" Ìîíãîë Óëñûí õóóëèéí 22 äóãààð ç¿éëèéí 3 äóãààð çààëòûí äàãóó õàäãàëíà.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 Mon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 Mon"/>
          </a:endParaRPr>
        </a:p>
      </xdr:txBody>
    </xdr:sp>
    <xdr:clientData/>
  </xdr:twoCellAnchor>
  <xdr:twoCellAnchor>
    <xdr:from>
      <xdr:col>14</xdr:col>
      <xdr:colOff>100853</xdr:colOff>
      <xdr:row>4</xdr:row>
      <xdr:rowOff>123264</xdr:rowOff>
    </xdr:from>
    <xdr:to>
      <xdr:col>22</xdr:col>
      <xdr:colOff>477370</xdr:colOff>
      <xdr:row>11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472805" y="1123315"/>
          <a:ext cx="5110480" cy="11658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100853</xdr:colOff>
      <xdr:row>4</xdr:row>
      <xdr:rowOff>123264</xdr:rowOff>
    </xdr:from>
    <xdr:to>
      <xdr:col>22</xdr:col>
      <xdr:colOff>477370</xdr:colOff>
      <xdr:row>11</xdr:row>
      <xdr:rowOff>22411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4588E8E-710B-4425-A2CA-4F7672E8905A}"/>
            </a:ext>
          </a:extLst>
        </xdr:cNvPr>
        <xdr:cNvSpPr txBox="1"/>
      </xdr:nvSpPr>
      <xdr:spPr>
        <a:xfrm>
          <a:off x="8511428" y="1466289"/>
          <a:ext cx="5129492" cy="11659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mn-MN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mn-MN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mn-MN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148659</xdr:colOff>
      <xdr:row>0</xdr:row>
      <xdr:rowOff>125855</xdr:rowOff>
    </xdr:from>
    <xdr:to>
      <xdr:col>5</xdr:col>
      <xdr:colOff>129707</xdr:colOff>
      <xdr:row>3</xdr:row>
      <xdr:rowOff>76814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C87B0706-6CC4-4B4D-8A9F-C0A23D7399C0}"/>
            </a:ext>
          </a:extLst>
        </xdr:cNvPr>
        <xdr:cNvSpPr txBox="1">
          <a:spLocks noChangeArrowheads="1"/>
        </xdr:cNvSpPr>
      </xdr:nvSpPr>
      <xdr:spPr bwMode="auto">
        <a:xfrm>
          <a:off x="148659" y="125855"/>
          <a:ext cx="3336949" cy="5047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marL="0" marR="0" algn="l" rtl="1">
            <a:spcBef>
              <a:spcPts val="0"/>
            </a:spcBef>
            <a:spcAft>
              <a:spcPts val="0"/>
            </a:spcAft>
          </a:pPr>
          <a:r>
            <a:rPr lang="mn-MN" sz="1000">
              <a:effectLst/>
              <a:latin typeface="Arial"/>
              <a:ea typeface="Times New Roman"/>
            </a:rPr>
            <a:t>Үндэсний статистикийн хорооны даргын 20</a:t>
          </a:r>
          <a:r>
            <a:rPr lang="en-US" sz="1000">
              <a:effectLst/>
              <a:latin typeface="Arial"/>
              <a:ea typeface="Times New Roman"/>
            </a:rPr>
            <a:t>22</a:t>
          </a:r>
          <a:r>
            <a:rPr lang="mn-MN" sz="1000">
              <a:effectLst/>
              <a:latin typeface="Arial"/>
              <a:ea typeface="Times New Roman"/>
            </a:rPr>
            <a:t> оны 08</a:t>
          </a:r>
          <a:r>
            <a:rPr lang="mn-MN" sz="1000" baseline="0">
              <a:effectLst/>
              <a:latin typeface="Arial"/>
              <a:ea typeface="Times New Roman"/>
            </a:rPr>
            <a:t> дугаар </a:t>
          </a:r>
          <a:r>
            <a:rPr lang="mn-MN" sz="1000">
              <a:effectLst/>
              <a:latin typeface="Arial"/>
              <a:ea typeface="Times New Roman"/>
            </a:rPr>
            <a:t>сарын 30-ны өдрийн А/137</a:t>
          </a:r>
          <a:r>
            <a:rPr lang="mn-MN" sz="1000" baseline="0">
              <a:effectLst/>
              <a:latin typeface="Arial"/>
              <a:ea typeface="Times New Roman"/>
            </a:rPr>
            <a:t> </a:t>
          </a:r>
          <a:r>
            <a:rPr lang="mn-MN" sz="1000">
              <a:effectLst/>
              <a:latin typeface="Arial"/>
              <a:ea typeface="Times New Roman"/>
            </a:rPr>
            <a:t>дугаар тушаалаар</a:t>
          </a:r>
          <a:r>
            <a:rPr lang="mn-MN" sz="1000" baseline="0">
              <a:effectLst/>
              <a:latin typeface="Arial"/>
              <a:ea typeface="Times New Roman"/>
            </a:rPr>
            <a:t> батлав.</a:t>
          </a:r>
          <a:endParaRPr lang="en-US" sz="10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29</xdr:col>
      <xdr:colOff>179066</xdr:colOff>
      <xdr:row>58</xdr:row>
      <xdr:rowOff>101068</xdr:rowOff>
    </xdr:from>
    <xdr:to>
      <xdr:col>39</xdr:col>
      <xdr:colOff>207927</xdr:colOff>
      <xdr:row>66</xdr:row>
      <xdr:rowOff>533587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8106B67D-48FB-4AF2-95E2-6EDA6173E571}"/>
            </a:ext>
          </a:extLst>
        </xdr:cNvPr>
        <xdr:cNvGrpSpPr>
          <a:grpSpLocks/>
        </xdr:cNvGrpSpPr>
      </xdr:nvGrpSpPr>
      <xdr:grpSpPr bwMode="auto">
        <a:xfrm>
          <a:off x="17727478" y="10466509"/>
          <a:ext cx="6931684" cy="1754813"/>
          <a:chOff x="1020919" y="4093206"/>
          <a:chExt cx="2122582" cy="755669"/>
        </a:xfrm>
      </xdr:grpSpPr>
      <xdr:sp macro="" textlink="">
        <xdr:nvSpPr>
          <xdr:cNvPr id="7" name="Text Box 8">
            <a:extLst>
              <a:ext uri="{FF2B5EF4-FFF2-40B4-BE49-F238E27FC236}">
                <a16:creationId xmlns:a16="http://schemas.microsoft.com/office/drawing/2014/main" id="{C77D9013-DDA7-77D6-3B47-37C89CB17831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BF8150E2-BB93-8715-A654-1A6DA247820F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100853</xdr:colOff>
      <xdr:row>5</xdr:row>
      <xdr:rowOff>22412</xdr:rowOff>
    </xdr:from>
    <xdr:to>
      <xdr:col>13</xdr:col>
      <xdr:colOff>578224</xdr:colOff>
      <xdr:row>10</xdr:row>
      <xdr:rowOff>112059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167505" y="1774825"/>
          <a:ext cx="5097145" cy="11372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1341344</xdr:colOff>
      <xdr:row>56</xdr:row>
      <xdr:rowOff>72278</xdr:rowOff>
    </xdr:from>
    <xdr:to>
      <xdr:col>11</xdr:col>
      <xdr:colOff>708491</xdr:colOff>
      <xdr:row>60</xdr:row>
      <xdr:rowOff>861455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49E5D00D-936F-4889-AE43-36DA1963FB81}"/>
            </a:ext>
          </a:extLst>
        </xdr:cNvPr>
        <xdr:cNvGrpSpPr>
          <a:grpSpLocks/>
        </xdr:cNvGrpSpPr>
      </xdr:nvGrpSpPr>
      <xdr:grpSpPr bwMode="auto">
        <a:xfrm>
          <a:off x="1341344" y="13261602"/>
          <a:ext cx="6998353" cy="1708059"/>
          <a:chOff x="1020919" y="4093206"/>
          <a:chExt cx="2122582" cy="755669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3FB85750-1FC7-4571-3DD8-E30C89CEA91B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DC39A96-D9D7-F82B-BC32-C3E6FD455782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201707</xdr:colOff>
      <xdr:row>0</xdr:row>
      <xdr:rowOff>123264</xdr:rowOff>
    </xdr:from>
    <xdr:to>
      <xdr:col>3</xdr:col>
      <xdr:colOff>593913</xdr:colOff>
      <xdr:row>2</xdr:row>
      <xdr:rowOff>135346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BA19052C-CED8-4F07-9510-AA122649BF34}"/>
            </a:ext>
          </a:extLst>
        </xdr:cNvPr>
        <xdr:cNvSpPr txBox="1">
          <a:spLocks noChangeArrowheads="1"/>
        </xdr:cNvSpPr>
      </xdr:nvSpPr>
      <xdr:spPr bwMode="auto">
        <a:xfrm>
          <a:off x="201707" y="123264"/>
          <a:ext cx="2835088" cy="50514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marL="0" marR="0" algn="l" rtl="1">
            <a:spcBef>
              <a:spcPts val="0"/>
            </a:spcBef>
            <a:spcAft>
              <a:spcPts val="0"/>
            </a:spcAft>
          </a:pPr>
          <a:r>
            <a:rPr lang="mn-MN" sz="1000">
              <a:effectLst/>
              <a:latin typeface="Arial"/>
              <a:ea typeface="Times New Roman"/>
            </a:rPr>
            <a:t>Үндэсний статистикийн хорооны даргын 20</a:t>
          </a:r>
          <a:r>
            <a:rPr lang="en-US" sz="1000">
              <a:effectLst/>
              <a:latin typeface="Arial"/>
              <a:ea typeface="Times New Roman"/>
            </a:rPr>
            <a:t>22</a:t>
          </a:r>
          <a:r>
            <a:rPr lang="mn-MN" sz="1000">
              <a:effectLst/>
              <a:latin typeface="Arial"/>
              <a:ea typeface="Times New Roman"/>
            </a:rPr>
            <a:t> оны 08</a:t>
          </a:r>
          <a:r>
            <a:rPr lang="mn-MN" sz="1000" baseline="0">
              <a:effectLst/>
              <a:latin typeface="Arial"/>
              <a:ea typeface="Times New Roman"/>
            </a:rPr>
            <a:t> дугаар </a:t>
          </a:r>
          <a:r>
            <a:rPr lang="mn-MN" sz="1000">
              <a:effectLst/>
              <a:latin typeface="Arial"/>
              <a:ea typeface="Times New Roman"/>
            </a:rPr>
            <a:t>сарын 30-ны өдрийн А/137</a:t>
          </a:r>
          <a:r>
            <a:rPr lang="mn-MN" sz="1000" baseline="0">
              <a:effectLst/>
              <a:latin typeface="Arial"/>
              <a:ea typeface="Times New Roman"/>
            </a:rPr>
            <a:t> </a:t>
          </a:r>
          <a:r>
            <a:rPr lang="mn-MN" sz="1000">
              <a:effectLst/>
              <a:latin typeface="Arial"/>
              <a:ea typeface="Times New Roman"/>
            </a:rPr>
            <a:t>дугаар тушаалаар</a:t>
          </a:r>
          <a:r>
            <a:rPr lang="mn-MN" sz="1000" baseline="0">
              <a:effectLst/>
              <a:latin typeface="Arial"/>
              <a:ea typeface="Times New Roman"/>
            </a:rPr>
            <a:t> батлав.</a:t>
          </a:r>
          <a:endParaRPr lang="en-US" sz="10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85725</xdr:rowOff>
    </xdr:from>
    <xdr:to>
      <xdr:col>2</xdr:col>
      <xdr:colOff>0</xdr:colOff>
      <xdr:row>8</xdr:row>
      <xdr:rowOff>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752725" y="1895475"/>
          <a:ext cx="0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US" sz="800">
              <a:latin typeface="Arial" panose="020B0604020202020204" pitchFamily="7" charset="0"/>
              <a:cs typeface="Arial" panose="020B0604020202020204" pitchFamily="7" charset="0"/>
            </a:rPr>
            <a:t>1. </a:t>
          </a:r>
          <a:r>
            <a:rPr lang="en-US" sz="800" baseline="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Техникийн болон мэргэжлийн боловсрол, сургалтын ө</a:t>
          </a:r>
          <a:r>
            <a:rPr lang="en-US" sz="80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мчийн</a:t>
          </a:r>
          <a:r>
            <a:rPr lang="en-US" sz="800" baseline="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 бүх хэлбэрийн байгууллага </a:t>
          </a:r>
          <a:r>
            <a:rPr lang="en-US" sz="800" baseline="0">
              <a:latin typeface="Arial" panose="020B0604020202020204" pitchFamily="7" charset="0"/>
              <a:cs typeface="Arial" panose="020B0604020202020204" pitchFamily="7" charset="0"/>
            </a:rPr>
            <a:t>нь жил бүрийн 9-р сарын 25-ны дотор аймаг, нийслэлийн Хөдөлмөрийн хэлтэст цахим болон маягт хэлбэрээр ирүүлнэ.</a:t>
          </a:r>
        </a:p>
        <a:p>
          <a:pPr algn="just"/>
          <a:r>
            <a:rPr lang="en-US" sz="800" baseline="0">
              <a:latin typeface="Arial" panose="020B0604020202020204" pitchFamily="7" charset="0"/>
              <a:cs typeface="Arial" panose="020B0604020202020204" pitchFamily="7" charset="0"/>
            </a:rPr>
            <a:t>2. Аймаг нийслэлийн Хөдөлмөрийн хэлтэс нь нэгтгэж жил бүрийн 10-р сарын 05-ны дотор Хөдөлмөр эрхлэлтийн үйлчилгээний төвд </a:t>
          </a:r>
          <a:r>
            <a:rPr lang="en-US" sz="800" baseline="0">
              <a:solidFill>
                <a:schemeClr val="dk1"/>
              </a:solidFill>
              <a:latin typeface="+mn-lt"/>
              <a:ea typeface="+mn-ea"/>
              <a:cs typeface="+mn-cs"/>
            </a:rPr>
            <a:t>цахим болон маягт хэлбэрээр хүргүүлнэ.</a:t>
          </a:r>
          <a:endParaRPr lang="en-US" sz="800" baseline="0">
            <a:latin typeface="Arial" panose="020B0604020202020204" pitchFamily="7" charset="0"/>
            <a:cs typeface="Arial" panose="020B0604020202020204" pitchFamily="7" charset="0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800" baseline="0">
              <a:solidFill>
                <a:schemeClr val="dk1"/>
              </a:solidFill>
              <a:latin typeface="+mn-lt"/>
              <a:ea typeface="+mn-ea"/>
              <a:cs typeface="+mn-cs"/>
            </a:rPr>
            <a:t>3. </a:t>
          </a:r>
          <a:r>
            <a:rPr lang="en-US" sz="800" baseline="0">
              <a:solidFill>
                <a:schemeClr val="dk1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Хөдөлмөр эрхлэлтийн үйлчилгээний төв нь нэгтгэж жил бүрийн 11-р сарын 01-ний дотор Хөдөлмөрийн асуудал эрхэлсэн төрийн захиргааны төв байгууллагад</a:t>
          </a:r>
          <a:r>
            <a:rPr lang="en-US" sz="800" baseline="0">
              <a:latin typeface="Arial" panose="020B0604020202020204" pitchFamily="7" charset="0"/>
              <a:cs typeface="Arial" panose="020B0604020202020204" pitchFamily="7" charset="0"/>
            </a:rPr>
            <a:t> цахим болон маягт хэлбэрээр хүргүүлнэ. </a:t>
          </a:r>
        </a:p>
      </xdr:txBody>
    </xdr:sp>
    <xdr:clientData/>
  </xdr:twoCellAnchor>
  <xdr:twoCellAnchor>
    <xdr:from>
      <xdr:col>19</xdr:col>
      <xdr:colOff>235744</xdr:colOff>
      <xdr:row>3</xdr:row>
      <xdr:rowOff>142875</xdr:rowOff>
    </xdr:from>
    <xdr:to>
      <xdr:col>26</xdr:col>
      <xdr:colOff>485775</xdr:colOff>
      <xdr:row>8</xdr:row>
      <xdr:rowOff>108837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3999210" y="1447800"/>
          <a:ext cx="4126865" cy="11563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990725" y="47815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545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649075" y="47815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1115675" y="47815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1115675" y="47815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990725" y="218122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545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11649075" y="218122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1115675" y="215074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1115675" y="215074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990725" y="22317075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1990725" y="372427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545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1649075" y="372427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11115675" y="37042725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11115675" y="37042725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5455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649075" y="4160520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11115675" y="429958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11115675" y="42995850"/>
          <a:ext cx="184150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19</xdr:col>
      <xdr:colOff>0</xdr:colOff>
      <xdr:row>15</xdr:row>
      <xdr:rowOff>0</xdr:rowOff>
    </xdr:from>
    <xdr:ext cx="184731" cy="2545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34ACA35-1843-47CE-9765-D5BE4D2B507D}"/>
            </a:ext>
          </a:extLst>
        </xdr:cNvPr>
        <xdr:cNvSpPr txBox="1"/>
      </xdr:nvSpPr>
      <xdr:spPr>
        <a:xfrm>
          <a:off x="11751469" y="418623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15</xdr:row>
      <xdr:rowOff>0</xdr:rowOff>
    </xdr:from>
    <xdr:ext cx="184731" cy="2545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A2370E1-7CCC-4ECD-BCA3-8785EF77FADF}"/>
            </a:ext>
          </a:extLst>
        </xdr:cNvPr>
        <xdr:cNvSpPr txBox="1"/>
      </xdr:nvSpPr>
      <xdr:spPr>
        <a:xfrm>
          <a:off x="11751469" y="418623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15</xdr:row>
      <xdr:rowOff>0</xdr:rowOff>
    </xdr:from>
    <xdr:ext cx="184731" cy="25455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DE90C86-C6DE-4FE3-B750-10B3A5E9C603}"/>
            </a:ext>
          </a:extLst>
        </xdr:cNvPr>
        <xdr:cNvSpPr txBox="1"/>
      </xdr:nvSpPr>
      <xdr:spPr>
        <a:xfrm>
          <a:off x="11751469" y="418623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22</xdr:col>
      <xdr:colOff>0</xdr:colOff>
      <xdr:row>15</xdr:row>
      <xdr:rowOff>0</xdr:rowOff>
    </xdr:from>
    <xdr:ext cx="184731" cy="25455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FDDDF02-2454-499A-A86B-F8A6C8B7A042}"/>
            </a:ext>
          </a:extLst>
        </xdr:cNvPr>
        <xdr:cNvSpPr txBox="1"/>
      </xdr:nvSpPr>
      <xdr:spPr>
        <a:xfrm>
          <a:off x="11751469" y="418623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23</xdr:col>
      <xdr:colOff>0</xdr:colOff>
      <xdr:row>15</xdr:row>
      <xdr:rowOff>0</xdr:rowOff>
    </xdr:from>
    <xdr:ext cx="184731" cy="25455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AF1DFE4-F598-4C50-B316-1C55A7417912}"/>
            </a:ext>
          </a:extLst>
        </xdr:cNvPr>
        <xdr:cNvSpPr txBox="1"/>
      </xdr:nvSpPr>
      <xdr:spPr>
        <a:xfrm>
          <a:off x="11751469" y="418623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19</xdr:col>
      <xdr:colOff>0</xdr:colOff>
      <xdr:row>15</xdr:row>
      <xdr:rowOff>0</xdr:rowOff>
    </xdr:from>
    <xdr:ext cx="184731" cy="25455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009C39D-4BDF-492C-9670-9B734B6A1570}"/>
            </a:ext>
          </a:extLst>
        </xdr:cNvPr>
        <xdr:cNvSpPr txBox="1"/>
      </xdr:nvSpPr>
      <xdr:spPr>
        <a:xfrm>
          <a:off x="11751469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15</xdr:row>
      <xdr:rowOff>0</xdr:rowOff>
    </xdr:from>
    <xdr:ext cx="184731" cy="25455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715EB1E-0180-4A55-A7E2-348A4465BF1C}"/>
            </a:ext>
          </a:extLst>
        </xdr:cNvPr>
        <xdr:cNvSpPr txBox="1"/>
      </xdr:nvSpPr>
      <xdr:spPr>
        <a:xfrm>
          <a:off x="11751469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15</xdr:row>
      <xdr:rowOff>0</xdr:rowOff>
    </xdr:from>
    <xdr:ext cx="184731" cy="2545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1A7C22-9DF2-4FF5-9882-E629C1CF7F45}"/>
            </a:ext>
          </a:extLst>
        </xdr:cNvPr>
        <xdr:cNvSpPr txBox="1"/>
      </xdr:nvSpPr>
      <xdr:spPr>
        <a:xfrm>
          <a:off x="11751469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23</xdr:col>
      <xdr:colOff>0</xdr:colOff>
      <xdr:row>15</xdr:row>
      <xdr:rowOff>0</xdr:rowOff>
    </xdr:from>
    <xdr:ext cx="184731" cy="2545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4A66228-7E3E-4A69-8700-4CFE218EBA58}"/>
            </a:ext>
          </a:extLst>
        </xdr:cNvPr>
        <xdr:cNvSpPr txBox="1"/>
      </xdr:nvSpPr>
      <xdr:spPr>
        <a:xfrm>
          <a:off x="11751469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19</xdr:col>
      <xdr:colOff>0</xdr:colOff>
      <xdr:row>15</xdr:row>
      <xdr:rowOff>0</xdr:rowOff>
    </xdr:from>
    <xdr:ext cx="184731" cy="25455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9E61DE13-95E8-46A5-BF30-8D855EC452CE}"/>
            </a:ext>
          </a:extLst>
        </xdr:cNvPr>
        <xdr:cNvSpPr txBox="1"/>
      </xdr:nvSpPr>
      <xdr:spPr>
        <a:xfrm>
          <a:off x="13870781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20</xdr:col>
      <xdr:colOff>0</xdr:colOff>
      <xdr:row>15</xdr:row>
      <xdr:rowOff>0</xdr:rowOff>
    </xdr:from>
    <xdr:ext cx="184731" cy="25455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4BF0036-34E8-41B4-AFC7-80C6BA45C327}"/>
            </a:ext>
          </a:extLst>
        </xdr:cNvPr>
        <xdr:cNvSpPr txBox="1"/>
      </xdr:nvSpPr>
      <xdr:spPr>
        <a:xfrm>
          <a:off x="14442281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15</xdr:row>
      <xdr:rowOff>0</xdr:rowOff>
    </xdr:from>
    <xdr:ext cx="184731" cy="2545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1C24329-6FB0-4A0A-BC74-70AEF6F09488}"/>
            </a:ext>
          </a:extLst>
        </xdr:cNvPr>
        <xdr:cNvSpPr txBox="1"/>
      </xdr:nvSpPr>
      <xdr:spPr>
        <a:xfrm>
          <a:off x="14989969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23</xdr:col>
      <xdr:colOff>0</xdr:colOff>
      <xdr:row>15</xdr:row>
      <xdr:rowOff>0</xdr:rowOff>
    </xdr:from>
    <xdr:ext cx="184731" cy="25455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9598F1D-173F-47D5-B700-ABDA90E6C506}"/>
            </a:ext>
          </a:extLst>
        </xdr:cNvPr>
        <xdr:cNvSpPr txBox="1"/>
      </xdr:nvSpPr>
      <xdr:spPr>
        <a:xfrm>
          <a:off x="16132969" y="3746896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15</xdr:row>
      <xdr:rowOff>0</xdr:rowOff>
    </xdr:from>
    <xdr:ext cx="184731" cy="2545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F22C46D4-02E8-4C0B-A2F0-A9738434D2C5}"/>
            </a:ext>
          </a:extLst>
        </xdr:cNvPr>
        <xdr:cNvSpPr txBox="1"/>
      </xdr:nvSpPr>
      <xdr:spPr>
        <a:xfrm>
          <a:off x="11751469" y="479821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23</xdr:col>
      <xdr:colOff>0</xdr:colOff>
      <xdr:row>15</xdr:row>
      <xdr:rowOff>0</xdr:rowOff>
    </xdr:from>
    <xdr:ext cx="184731" cy="25455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6DACFA-F363-4AA5-B10A-8D86F86213FC}"/>
            </a:ext>
          </a:extLst>
        </xdr:cNvPr>
        <xdr:cNvSpPr txBox="1"/>
      </xdr:nvSpPr>
      <xdr:spPr>
        <a:xfrm>
          <a:off x="11751469" y="479821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23</xdr:col>
      <xdr:colOff>0</xdr:colOff>
      <xdr:row>15</xdr:row>
      <xdr:rowOff>0</xdr:rowOff>
    </xdr:from>
    <xdr:ext cx="184731" cy="25455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5190021-9B68-4E57-8CD6-466AFFD71546}"/>
            </a:ext>
          </a:extLst>
        </xdr:cNvPr>
        <xdr:cNvSpPr txBox="1"/>
      </xdr:nvSpPr>
      <xdr:spPr>
        <a:xfrm>
          <a:off x="16132969" y="4798219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E65EABD-2BC8-45B7-B390-6CAD18007362}"/>
            </a:ext>
          </a:extLst>
        </xdr:cNvPr>
        <xdr:cNvSpPr txBox="1"/>
      </xdr:nvSpPr>
      <xdr:spPr>
        <a:xfrm>
          <a:off x="2057400" y="59626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15</xdr:col>
      <xdr:colOff>0</xdr:colOff>
      <xdr:row>15</xdr:row>
      <xdr:rowOff>0</xdr:rowOff>
    </xdr:from>
    <xdr:ext cx="184731" cy="25455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F8E42D0-18C0-482A-9C6D-1EABFE399EFB}"/>
            </a:ext>
          </a:extLst>
        </xdr:cNvPr>
        <xdr:cNvSpPr txBox="1"/>
      </xdr:nvSpPr>
      <xdr:spPr>
        <a:xfrm>
          <a:off x="12896850" y="59626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5EE3C3C-F1E5-4474-8C7B-9E690339B9C2}"/>
            </a:ext>
          </a:extLst>
        </xdr:cNvPr>
        <xdr:cNvSpPr txBox="1"/>
      </xdr:nvSpPr>
      <xdr:spPr>
        <a:xfrm>
          <a:off x="12287250" y="59626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3EAAD800-894D-4B57-B5F6-E1738422696B}"/>
            </a:ext>
          </a:extLst>
        </xdr:cNvPr>
        <xdr:cNvSpPr txBox="1"/>
      </xdr:nvSpPr>
      <xdr:spPr>
        <a:xfrm>
          <a:off x="12287250" y="59626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85F3260-7DB3-4697-9E24-4BE4E1A820F0}"/>
            </a:ext>
          </a:extLst>
        </xdr:cNvPr>
        <xdr:cNvSpPr txBox="1"/>
      </xdr:nvSpPr>
      <xdr:spPr>
        <a:xfrm>
          <a:off x="2057400" y="195357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09897E1-8D63-4916-B364-EBB1FCFD0E3D}"/>
            </a:ext>
          </a:extLst>
        </xdr:cNvPr>
        <xdr:cNvSpPr txBox="1"/>
      </xdr:nvSpPr>
      <xdr:spPr>
        <a:xfrm>
          <a:off x="12287250" y="193548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EE122D31-4D0B-44B4-9C9E-B1786951A26F}"/>
            </a:ext>
          </a:extLst>
        </xdr:cNvPr>
        <xdr:cNvSpPr txBox="1"/>
      </xdr:nvSpPr>
      <xdr:spPr>
        <a:xfrm>
          <a:off x="12287250" y="193548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436E8FA-C022-4B9D-B1C7-0CC1FBA009A1}"/>
            </a:ext>
          </a:extLst>
        </xdr:cNvPr>
        <xdr:cNvSpPr txBox="1"/>
      </xdr:nvSpPr>
      <xdr:spPr>
        <a:xfrm>
          <a:off x="2057400" y="2007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5455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806CE4E-BE2D-466B-856F-ADBEB122830E}"/>
            </a:ext>
          </a:extLst>
        </xdr:cNvPr>
        <xdr:cNvSpPr txBox="1"/>
      </xdr:nvSpPr>
      <xdr:spPr>
        <a:xfrm>
          <a:off x="2057400" y="331089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4FA15AFE-8881-4306-AEAE-31C05D7F401F}"/>
            </a:ext>
          </a:extLst>
        </xdr:cNvPr>
        <xdr:cNvSpPr txBox="1"/>
      </xdr:nvSpPr>
      <xdr:spPr>
        <a:xfrm>
          <a:off x="12287250" y="329279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A3BDFCB-F035-4046-9730-885A51074945}"/>
            </a:ext>
          </a:extLst>
        </xdr:cNvPr>
        <xdr:cNvSpPr txBox="1"/>
      </xdr:nvSpPr>
      <xdr:spPr>
        <a:xfrm>
          <a:off x="12287250" y="329279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66600B31-CCB2-47A2-A57E-7FE45BA48E5F}"/>
            </a:ext>
          </a:extLst>
        </xdr:cNvPr>
        <xdr:cNvSpPr txBox="1"/>
      </xdr:nvSpPr>
      <xdr:spPr>
        <a:xfrm>
          <a:off x="12287250" y="38719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14</xdr:col>
      <xdr:colOff>0</xdr:colOff>
      <xdr:row>15</xdr:row>
      <xdr:rowOff>0</xdr:rowOff>
    </xdr:from>
    <xdr:ext cx="184731" cy="25455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A904C33-9DC7-47BE-B3EA-B016DEE220A7}"/>
            </a:ext>
          </a:extLst>
        </xdr:cNvPr>
        <xdr:cNvSpPr txBox="1"/>
      </xdr:nvSpPr>
      <xdr:spPr>
        <a:xfrm>
          <a:off x="12287250" y="387191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90500" cy="257175"/>
    <xdr:sp macro="" textlink="">
      <xdr:nvSpPr>
        <xdr:cNvPr id="43" name="Shape 12">
          <a:extLst>
            <a:ext uri="{FF2B5EF4-FFF2-40B4-BE49-F238E27FC236}">
              <a16:creationId xmlns:a16="http://schemas.microsoft.com/office/drawing/2014/main" id="{909B18B9-1A52-4A22-8876-66C5F7FDAF79}"/>
            </a:ext>
          </a:extLst>
        </xdr:cNvPr>
        <xdr:cNvSpPr txBox="1"/>
      </xdr:nvSpPr>
      <xdr:spPr>
        <a:xfrm>
          <a:off x="2057400" y="9820275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111</xdr:row>
      <xdr:rowOff>0</xdr:rowOff>
    </xdr:from>
    <xdr:ext cx="190500" cy="257175"/>
    <xdr:sp macro="" textlink="">
      <xdr:nvSpPr>
        <xdr:cNvPr id="49" name="Shape 12">
          <a:extLst>
            <a:ext uri="{FF2B5EF4-FFF2-40B4-BE49-F238E27FC236}">
              <a16:creationId xmlns:a16="http://schemas.microsoft.com/office/drawing/2014/main" id="{21F77E69-5506-4F4C-B5CE-9BBF675AFC6A}"/>
            </a:ext>
          </a:extLst>
        </xdr:cNvPr>
        <xdr:cNvSpPr txBox="1"/>
      </xdr:nvSpPr>
      <xdr:spPr>
        <a:xfrm>
          <a:off x="2057400" y="23193375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111</xdr:row>
      <xdr:rowOff>0</xdr:rowOff>
    </xdr:from>
    <xdr:ext cx="190500" cy="257175"/>
    <xdr:sp macro="" textlink="">
      <xdr:nvSpPr>
        <xdr:cNvPr id="52" name="Shape 12">
          <a:extLst>
            <a:ext uri="{FF2B5EF4-FFF2-40B4-BE49-F238E27FC236}">
              <a16:creationId xmlns:a16="http://schemas.microsoft.com/office/drawing/2014/main" id="{04D9A211-4C35-4B6B-91E2-BA533F1DAE5D}"/>
            </a:ext>
          </a:extLst>
        </xdr:cNvPr>
        <xdr:cNvSpPr txBox="1"/>
      </xdr:nvSpPr>
      <xdr:spPr>
        <a:xfrm>
          <a:off x="2057400" y="23193375"/>
          <a:ext cx="1905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twoCellAnchor>
    <xdr:from>
      <xdr:col>5</xdr:col>
      <xdr:colOff>321467</xdr:colOff>
      <xdr:row>134</xdr:row>
      <xdr:rowOff>142875</xdr:rowOff>
    </xdr:from>
    <xdr:to>
      <xdr:col>18</xdr:col>
      <xdr:colOff>71436</xdr:colOff>
      <xdr:row>141</xdr:row>
      <xdr:rowOff>1440657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F4E41244-86FD-4395-BC3B-C14C51A179A1}"/>
            </a:ext>
          </a:extLst>
        </xdr:cNvPr>
        <xdr:cNvGrpSpPr>
          <a:grpSpLocks/>
        </xdr:cNvGrpSpPr>
      </xdr:nvGrpSpPr>
      <xdr:grpSpPr bwMode="auto">
        <a:xfrm>
          <a:off x="6655592" y="35361563"/>
          <a:ext cx="7727157" cy="2559844"/>
          <a:chOff x="1020919" y="4093206"/>
          <a:chExt cx="2122582" cy="755669"/>
        </a:xfrm>
      </xdr:grpSpPr>
      <xdr:sp macro="" textlink="">
        <xdr:nvSpPr>
          <xdr:cNvPr id="30" name="Text Box 8">
            <a:extLst>
              <a:ext uri="{FF2B5EF4-FFF2-40B4-BE49-F238E27FC236}">
                <a16:creationId xmlns:a16="http://schemas.microsoft.com/office/drawing/2014/main" id="{8FBF1BF2-3C9B-A494-0A9E-714D7D2B1237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73A86483-112B-B79C-F574-0F2E5236BCC1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71439</xdr:colOff>
      <xdr:row>0</xdr:row>
      <xdr:rowOff>59531</xdr:rowOff>
    </xdr:from>
    <xdr:to>
      <xdr:col>2</xdr:col>
      <xdr:colOff>642938</xdr:colOff>
      <xdr:row>2</xdr:row>
      <xdr:rowOff>278606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CECE8EF-FDB7-4627-9C83-A0C0AD8DF658}"/>
            </a:ext>
          </a:extLst>
        </xdr:cNvPr>
        <xdr:cNvSpPr/>
      </xdr:nvSpPr>
      <xdr:spPr>
        <a:xfrm>
          <a:off x="71439" y="59531"/>
          <a:ext cx="2881312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353786</xdr:colOff>
      <xdr:row>4</xdr:row>
      <xdr:rowOff>69739</xdr:rowOff>
    </xdr:from>
    <xdr:to>
      <xdr:col>19</xdr:col>
      <xdr:colOff>383722</xdr:colOff>
      <xdr:row>8</xdr:row>
      <xdr:rowOff>18351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7102929" y="1552918"/>
          <a:ext cx="6629400" cy="683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43</xdr:col>
      <xdr:colOff>152153</xdr:colOff>
      <xdr:row>47</xdr:row>
      <xdr:rowOff>178441</xdr:rowOff>
    </xdr:from>
    <xdr:to>
      <xdr:col>54</xdr:col>
      <xdr:colOff>380999</xdr:colOff>
      <xdr:row>57</xdr:row>
      <xdr:rowOff>81643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6048142-2B01-4B6E-8DBE-9110BE16E398}"/>
            </a:ext>
          </a:extLst>
        </xdr:cNvPr>
        <xdr:cNvGrpSpPr>
          <a:grpSpLocks/>
        </xdr:cNvGrpSpPr>
      </xdr:nvGrpSpPr>
      <xdr:grpSpPr bwMode="auto">
        <a:xfrm>
          <a:off x="27162332" y="9839512"/>
          <a:ext cx="7018810" cy="1849024"/>
          <a:chOff x="1061286" y="4093206"/>
          <a:chExt cx="2082215" cy="755669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D15C9195-8FDD-DC38-F8EA-0CC9971A9C82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61286" y="4218409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C1ABB49-3DE6-82F8-C418-F980D09F2499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149679</xdr:colOff>
      <xdr:row>0</xdr:row>
      <xdr:rowOff>95251</xdr:rowOff>
    </xdr:from>
    <xdr:to>
      <xdr:col>5</xdr:col>
      <xdr:colOff>217715</xdr:colOff>
      <xdr:row>2</xdr:row>
      <xdr:rowOff>340179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5F7B2B75-D132-4AB2-B88D-751D4AB95A60}"/>
            </a:ext>
          </a:extLst>
        </xdr:cNvPr>
        <xdr:cNvSpPr txBox="1">
          <a:spLocks noChangeArrowheads="1"/>
        </xdr:cNvSpPr>
      </xdr:nvSpPr>
      <xdr:spPr bwMode="auto">
        <a:xfrm>
          <a:off x="149679" y="95251"/>
          <a:ext cx="3143250" cy="6259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marL="0" marR="0" algn="l" rtl="1">
            <a:spcBef>
              <a:spcPts val="0"/>
            </a:spcBef>
            <a:spcAft>
              <a:spcPts val="0"/>
            </a:spcAft>
          </a:pPr>
          <a:r>
            <a:rPr lang="mn-MN" sz="1000">
              <a:effectLst/>
              <a:latin typeface="Arial"/>
              <a:ea typeface="Times New Roman"/>
            </a:rPr>
            <a:t>Үндэсний статистикийн хорооны даргын 20</a:t>
          </a:r>
          <a:r>
            <a:rPr lang="en-US" sz="1000">
              <a:effectLst/>
              <a:latin typeface="Arial"/>
              <a:ea typeface="Times New Roman"/>
            </a:rPr>
            <a:t>22</a:t>
          </a:r>
          <a:r>
            <a:rPr lang="mn-MN" sz="1000">
              <a:effectLst/>
              <a:latin typeface="Arial"/>
              <a:ea typeface="Times New Roman"/>
            </a:rPr>
            <a:t> оны 08</a:t>
          </a:r>
          <a:r>
            <a:rPr lang="mn-MN" sz="1000" baseline="0">
              <a:effectLst/>
              <a:latin typeface="Arial"/>
              <a:ea typeface="Times New Roman"/>
            </a:rPr>
            <a:t> дугаар </a:t>
          </a:r>
          <a:r>
            <a:rPr lang="mn-MN" sz="1000">
              <a:effectLst/>
              <a:latin typeface="Arial"/>
              <a:ea typeface="Times New Roman"/>
            </a:rPr>
            <a:t>сарын 30-ны өдрийн А/137</a:t>
          </a:r>
          <a:r>
            <a:rPr lang="mn-MN" sz="1000" baseline="0">
              <a:effectLst/>
              <a:latin typeface="Arial"/>
              <a:ea typeface="Times New Roman"/>
            </a:rPr>
            <a:t> </a:t>
          </a:r>
          <a:r>
            <a:rPr lang="mn-MN" sz="1000">
              <a:effectLst/>
              <a:latin typeface="Arial"/>
              <a:ea typeface="Times New Roman"/>
            </a:rPr>
            <a:t>дугаар тушаалаар</a:t>
          </a:r>
          <a:r>
            <a:rPr lang="mn-MN" sz="1000" baseline="0">
              <a:effectLst/>
              <a:latin typeface="Arial"/>
              <a:ea typeface="Times New Roman"/>
            </a:rPr>
            <a:t> батлав.</a:t>
          </a:r>
          <a:endParaRPr lang="en-US" sz="10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292371</xdr:colOff>
      <xdr:row>3</xdr:row>
      <xdr:rowOff>125047</xdr:rowOff>
    </xdr:from>
    <xdr:to>
      <xdr:col>16</xdr:col>
      <xdr:colOff>467183</xdr:colOff>
      <xdr:row>6</xdr:row>
      <xdr:rowOff>727364</xdr:rowOff>
    </xdr:to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6613507" y="1475865"/>
          <a:ext cx="6392040" cy="1069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1.Боловсролын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Calibri" panose="020F0502020204030204" pitchFamily="34" charset="0"/>
              <a:cs typeface="Times New Roman" panose="02020603050405020304" pitchFamily="18" charset="0"/>
            </a:rPr>
            <a:t>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latin typeface="Arial" panose="020B0604020202020204" pitchFamily="7" charset="0"/>
              <a:ea typeface="Times New Roman" panose="02020603050405020304" pitchFamily="18" charset="0"/>
              <a:cs typeface="Times New Roman" panose="02020603050405020304" pitchFamily="18" charset="0"/>
            </a:rPr>
            <a:t>2.Боловсролын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623455</xdr:colOff>
      <xdr:row>51</xdr:row>
      <xdr:rowOff>103909</xdr:rowOff>
    </xdr:from>
    <xdr:to>
      <xdr:col>30</xdr:col>
      <xdr:colOff>363682</xdr:colOff>
      <xdr:row>56</xdr:row>
      <xdr:rowOff>138544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8184823-58B6-4A0D-8D48-30BBCB822274}"/>
            </a:ext>
          </a:extLst>
        </xdr:cNvPr>
        <xdr:cNvGrpSpPr>
          <a:grpSpLocks/>
        </xdr:cNvGrpSpPr>
      </xdr:nvGrpSpPr>
      <xdr:grpSpPr bwMode="auto">
        <a:xfrm>
          <a:off x="16296410" y="9836727"/>
          <a:ext cx="8052954" cy="1697181"/>
          <a:chOff x="1020919" y="4093206"/>
          <a:chExt cx="2122582" cy="755669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055AE93F-49A6-FF8E-FD63-1763087AFDF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6CB60F7-65E7-0283-4141-285B1334833A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Т.Бат-Эрдэнэ      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138545</xdr:colOff>
      <xdr:row>0</xdr:row>
      <xdr:rowOff>103909</xdr:rowOff>
    </xdr:from>
    <xdr:to>
      <xdr:col>3</xdr:col>
      <xdr:colOff>448639</xdr:colOff>
      <xdr:row>2</xdr:row>
      <xdr:rowOff>89505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4986A901-51AE-47B6-9118-98089AB84CD4}"/>
            </a:ext>
          </a:extLst>
        </xdr:cNvPr>
        <xdr:cNvSpPr txBox="1">
          <a:spLocks noChangeArrowheads="1"/>
        </xdr:cNvSpPr>
      </xdr:nvSpPr>
      <xdr:spPr bwMode="auto">
        <a:xfrm>
          <a:off x="138545" y="103909"/>
          <a:ext cx="3306139" cy="50514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/>
        <a:lstStyle/>
        <a:p>
          <a:pPr marL="0" marR="0" algn="l" rtl="1">
            <a:spcBef>
              <a:spcPts val="0"/>
            </a:spcBef>
            <a:spcAft>
              <a:spcPts val="0"/>
            </a:spcAft>
          </a:pPr>
          <a:r>
            <a:rPr lang="mn-MN" sz="1000">
              <a:effectLst/>
              <a:latin typeface="Arial"/>
              <a:ea typeface="Times New Roman"/>
            </a:rPr>
            <a:t>Үндэсний статистикийн хорооны даргын 20</a:t>
          </a:r>
          <a:r>
            <a:rPr lang="en-US" sz="1000">
              <a:effectLst/>
              <a:latin typeface="Arial"/>
              <a:ea typeface="Times New Roman"/>
            </a:rPr>
            <a:t>22</a:t>
          </a:r>
          <a:r>
            <a:rPr lang="mn-MN" sz="1000">
              <a:effectLst/>
              <a:latin typeface="Arial"/>
              <a:ea typeface="Times New Roman"/>
            </a:rPr>
            <a:t> оны 08</a:t>
          </a:r>
          <a:r>
            <a:rPr lang="mn-MN" sz="1000" baseline="0">
              <a:effectLst/>
              <a:latin typeface="Arial"/>
              <a:ea typeface="Times New Roman"/>
            </a:rPr>
            <a:t> дугаар </a:t>
          </a:r>
          <a:r>
            <a:rPr lang="mn-MN" sz="1000">
              <a:effectLst/>
              <a:latin typeface="Arial"/>
              <a:ea typeface="Times New Roman"/>
            </a:rPr>
            <a:t>сарын 30-ны өдрийн А/137</a:t>
          </a:r>
          <a:r>
            <a:rPr lang="mn-MN" sz="1000" baseline="0">
              <a:effectLst/>
              <a:latin typeface="Arial"/>
              <a:ea typeface="Times New Roman"/>
            </a:rPr>
            <a:t> </a:t>
          </a:r>
          <a:r>
            <a:rPr lang="mn-MN" sz="1000">
              <a:effectLst/>
              <a:latin typeface="Arial"/>
              <a:ea typeface="Times New Roman"/>
            </a:rPr>
            <a:t>дугаар тушаалаар</a:t>
          </a:r>
          <a:r>
            <a:rPr lang="mn-MN" sz="1000" baseline="0">
              <a:effectLst/>
              <a:latin typeface="Arial"/>
              <a:ea typeface="Times New Roman"/>
            </a:rPr>
            <a:t> батлав.</a:t>
          </a:r>
          <a:endParaRPr lang="en-US" sz="10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549789</xdr:colOff>
      <xdr:row>4</xdr:row>
      <xdr:rowOff>44824</xdr:rowOff>
    </xdr:from>
    <xdr:to>
      <xdr:col>22</xdr:col>
      <xdr:colOff>135172</xdr:colOff>
      <xdr:row>5</xdr:row>
      <xdr:rowOff>235324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674054" y="1400736"/>
          <a:ext cx="5580530" cy="4818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0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1. Боловсролын ерөнхий газар тайланг нэгтгэн, хянаж жил бүрийн 11 сарын 01-ний дотор Боловсролын асуудал эрхэлсэн төрийн захиргааны төв байгууллагад боловсролын удирдлагын мэдээллийн системээр илгээх болон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маягтаар баталгаажуулж ирүүлнэ.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7" charset="0"/>
            <a:ea typeface="Times New Roman" panose="02020603050405020304" pitchFamily="12"/>
            <a:cs typeface="Arial" panose="020B0604020202020204" pitchFamily="7" charset="0"/>
          </a:endParaRPr>
        </a:p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0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</a:rPr>
            <a:t>2. Боловсролын асуудал эрхэлсэн төрийн захиргааны төв байгууллага тайланг нэгтгэн, хянаж жил бүрийн 11 дүгээр сарын 5-ны дотор Үндэсний статистикийн хороонд цахим шуудангаар болон маягтаар баталгаажуулж ирүүлнэ.</a:t>
          </a:r>
        </a:p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000">
            <a:solidFill>
              <a:sysClr val="windowText" lastClr="000000"/>
            </a:solidFill>
            <a:effectLst/>
            <a:latin typeface="Arial" panose="020B0604020202020204" pitchFamily="7" charset="0"/>
            <a:ea typeface="Times New Roman" panose="02020603050405020304" pitchFamily="12"/>
            <a:cs typeface="Arial" panose="020B0604020202020204" pitchFamily="7" charset="0"/>
          </a:endParaRPr>
        </a:p>
      </xdr:txBody>
    </xdr:sp>
    <xdr:clientData/>
  </xdr:twoCellAnchor>
  <xdr:twoCellAnchor>
    <xdr:from>
      <xdr:col>29</xdr:col>
      <xdr:colOff>347383</xdr:colOff>
      <xdr:row>53</xdr:row>
      <xdr:rowOff>44825</xdr:rowOff>
    </xdr:from>
    <xdr:to>
      <xdr:col>40</xdr:col>
      <xdr:colOff>463518</xdr:colOff>
      <xdr:row>63</xdr:row>
      <xdr:rowOff>24127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73429C6-C56A-4A4D-8FAF-0FC3F1313FB6}"/>
            </a:ext>
          </a:extLst>
        </xdr:cNvPr>
        <xdr:cNvGrpSpPr>
          <a:grpSpLocks/>
        </xdr:cNvGrpSpPr>
      </xdr:nvGrpSpPr>
      <xdr:grpSpPr bwMode="auto">
        <a:xfrm>
          <a:off x="19362747" y="11578734"/>
          <a:ext cx="6939498" cy="1711120"/>
          <a:chOff x="1020919" y="4093206"/>
          <a:chExt cx="2122582" cy="755669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3AFDB9B3-56F3-6676-707D-C47721BC44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01ECCCF-0435-B071-5030-B351C70E2CAC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11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112059</xdr:colOff>
      <xdr:row>0</xdr:row>
      <xdr:rowOff>22412</xdr:rowOff>
    </xdr:from>
    <xdr:to>
      <xdr:col>4</xdr:col>
      <xdr:colOff>517152</xdr:colOff>
      <xdr:row>2</xdr:row>
      <xdr:rowOff>151840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D31153D-658D-445C-8417-1B563F92F7BB}"/>
            </a:ext>
          </a:extLst>
        </xdr:cNvPr>
        <xdr:cNvSpPr/>
      </xdr:nvSpPr>
      <xdr:spPr>
        <a:xfrm>
          <a:off x="112059" y="22412"/>
          <a:ext cx="30384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K68"/>
  <sheetViews>
    <sheetView tabSelected="1" view="pageBreakPreview" zoomScale="90" zoomScaleNormal="80" zoomScaleSheetLayoutView="90" workbookViewId="0">
      <selection activeCell="Q4" sqref="Q4"/>
    </sheetView>
  </sheetViews>
  <sheetFormatPr defaultColWidth="8.85546875" defaultRowHeight="15"/>
  <cols>
    <col min="1" max="1" width="18.85546875" style="259" customWidth="1"/>
    <col min="2" max="2" width="6" style="259" customWidth="1"/>
    <col min="3" max="3" width="13.5703125" style="259" customWidth="1"/>
    <col min="4" max="4" width="12" style="259" customWidth="1"/>
    <col min="5" max="5" width="15.7109375" style="259" customWidth="1"/>
    <col min="6" max="6" width="14" style="259" customWidth="1"/>
    <col min="7" max="7" width="16.7109375" style="259" customWidth="1"/>
    <col min="8" max="8" width="15.42578125" style="259" customWidth="1"/>
    <col min="9" max="9" width="16.28515625" style="259" customWidth="1"/>
    <col min="10" max="10" width="21.140625" style="259" customWidth="1"/>
    <col min="11" max="11" width="14.42578125" style="259" customWidth="1"/>
    <col min="12" max="12" width="17.42578125" style="259" customWidth="1"/>
    <col min="13" max="13" width="5.5703125" style="259" customWidth="1"/>
    <col min="14" max="14" width="13.7109375" style="259" customWidth="1"/>
    <col min="15" max="15" width="12.28515625" style="259" customWidth="1"/>
    <col min="16" max="16" width="12" style="259" customWidth="1"/>
    <col min="17" max="17" width="12.42578125" style="362" customWidth="1"/>
    <col min="18" max="18" width="9.7109375" style="259" customWidth="1"/>
    <col min="19" max="19" width="7.7109375" style="259" customWidth="1"/>
    <col min="20" max="20" width="13.85546875" style="318" customWidth="1"/>
    <col min="21" max="21" width="15" style="259" customWidth="1"/>
    <col min="22" max="22" width="10.7109375" style="259" customWidth="1"/>
    <col min="23" max="23" width="12.42578125" style="259" customWidth="1"/>
    <col min="24" max="24" width="11.140625" style="257" customWidth="1"/>
    <col min="25" max="25" width="10.140625" style="257" bestFit="1" customWidth="1"/>
    <col min="26" max="26" width="8.7109375" style="257" customWidth="1"/>
    <col min="27" max="27" width="10.85546875" style="257" customWidth="1"/>
    <col min="28" max="240" width="8.85546875" style="259"/>
    <col min="241" max="241" width="5.7109375" style="259" customWidth="1"/>
    <col min="242" max="242" width="13.42578125" style="259" customWidth="1"/>
    <col min="243" max="249" width="5.85546875" style="259" customWidth="1"/>
    <col min="250" max="254" width="6.7109375" style="259" customWidth="1"/>
    <col min="255" max="255" width="9.42578125" style="259" customWidth="1"/>
    <col min="256" max="256" width="5.7109375" style="259" customWidth="1"/>
    <col min="257" max="264" width="6.7109375" style="259" customWidth="1"/>
    <col min="265" max="267" width="7.85546875" style="259" customWidth="1"/>
    <col min="268" max="271" width="7" style="259" customWidth="1"/>
    <col min="272" max="272" width="8.42578125" style="259" customWidth="1"/>
    <col min="273" max="274" width="9.28515625" style="259" customWidth="1"/>
    <col min="275" max="496" width="8.85546875" style="259"/>
    <col min="497" max="497" width="5.7109375" style="259" customWidth="1"/>
    <col min="498" max="498" width="13.42578125" style="259" customWidth="1"/>
    <col min="499" max="505" width="5.85546875" style="259" customWidth="1"/>
    <col min="506" max="510" width="6.7109375" style="259" customWidth="1"/>
    <col min="511" max="511" width="9.42578125" style="259" customWidth="1"/>
    <col min="512" max="512" width="5.7109375" style="259" customWidth="1"/>
    <col min="513" max="520" width="6.7109375" style="259" customWidth="1"/>
    <col min="521" max="523" width="7.85546875" style="259" customWidth="1"/>
    <col min="524" max="527" width="7" style="259" customWidth="1"/>
    <col min="528" max="528" width="8.42578125" style="259" customWidth="1"/>
    <col min="529" max="530" width="9.28515625" style="259" customWidth="1"/>
    <col min="531" max="752" width="8.85546875" style="259"/>
    <col min="753" max="753" width="5.7109375" style="259" customWidth="1"/>
    <col min="754" max="754" width="13.42578125" style="259" customWidth="1"/>
    <col min="755" max="761" width="5.85546875" style="259" customWidth="1"/>
    <col min="762" max="766" width="6.7109375" style="259" customWidth="1"/>
    <col min="767" max="767" width="9.42578125" style="259" customWidth="1"/>
    <col min="768" max="768" width="5.7109375" style="259" customWidth="1"/>
    <col min="769" max="776" width="6.7109375" style="259" customWidth="1"/>
    <col min="777" max="779" width="7.85546875" style="259" customWidth="1"/>
    <col min="780" max="783" width="7" style="259" customWidth="1"/>
    <col min="784" max="784" width="8.42578125" style="259" customWidth="1"/>
    <col min="785" max="786" width="9.28515625" style="259" customWidth="1"/>
    <col min="787" max="1008" width="8.85546875" style="259"/>
    <col min="1009" max="1009" width="5.7109375" style="259" customWidth="1"/>
    <col min="1010" max="1010" width="13.42578125" style="259" customWidth="1"/>
    <col min="1011" max="1017" width="5.85546875" style="259" customWidth="1"/>
    <col min="1018" max="1022" width="6.7109375" style="259" customWidth="1"/>
    <col min="1023" max="1023" width="9.42578125" style="259" customWidth="1"/>
    <col min="1024" max="1024" width="5.7109375" style="259" customWidth="1"/>
    <col min="1025" max="1032" width="6.7109375" style="259" customWidth="1"/>
    <col min="1033" max="1035" width="7.85546875" style="259" customWidth="1"/>
    <col min="1036" max="1039" width="7" style="259" customWidth="1"/>
    <col min="1040" max="1040" width="8.42578125" style="259" customWidth="1"/>
    <col min="1041" max="1042" width="9.28515625" style="259" customWidth="1"/>
    <col min="1043" max="1264" width="8.85546875" style="259"/>
    <col min="1265" max="1265" width="5.7109375" style="259" customWidth="1"/>
    <col min="1266" max="1266" width="13.42578125" style="259" customWidth="1"/>
    <col min="1267" max="1273" width="5.85546875" style="259" customWidth="1"/>
    <col min="1274" max="1278" width="6.7109375" style="259" customWidth="1"/>
    <col min="1279" max="1279" width="9.42578125" style="259" customWidth="1"/>
    <col min="1280" max="1280" width="5.7109375" style="259" customWidth="1"/>
    <col min="1281" max="1288" width="6.7109375" style="259" customWidth="1"/>
    <col min="1289" max="1291" width="7.85546875" style="259" customWidth="1"/>
    <col min="1292" max="1295" width="7" style="259" customWidth="1"/>
    <col min="1296" max="1296" width="8.42578125" style="259" customWidth="1"/>
    <col min="1297" max="1298" width="9.28515625" style="259" customWidth="1"/>
    <col min="1299" max="1520" width="8.85546875" style="259"/>
    <col min="1521" max="1521" width="5.7109375" style="259" customWidth="1"/>
    <col min="1522" max="1522" width="13.42578125" style="259" customWidth="1"/>
    <col min="1523" max="1529" width="5.85546875" style="259" customWidth="1"/>
    <col min="1530" max="1534" width="6.7109375" style="259" customWidth="1"/>
    <col min="1535" max="1535" width="9.42578125" style="259" customWidth="1"/>
    <col min="1536" max="1536" width="5.7109375" style="259" customWidth="1"/>
    <col min="1537" max="1544" width="6.7109375" style="259" customWidth="1"/>
    <col min="1545" max="1547" width="7.85546875" style="259" customWidth="1"/>
    <col min="1548" max="1551" width="7" style="259" customWidth="1"/>
    <col min="1552" max="1552" width="8.42578125" style="259" customWidth="1"/>
    <col min="1553" max="1554" width="9.28515625" style="259" customWidth="1"/>
    <col min="1555" max="1776" width="8.85546875" style="259"/>
    <col min="1777" max="1777" width="5.7109375" style="259" customWidth="1"/>
    <col min="1778" max="1778" width="13.42578125" style="259" customWidth="1"/>
    <col min="1779" max="1785" width="5.85546875" style="259" customWidth="1"/>
    <col min="1786" max="1790" width="6.7109375" style="259" customWidth="1"/>
    <col min="1791" max="1791" width="9.42578125" style="259" customWidth="1"/>
    <col min="1792" max="1792" width="5.7109375" style="259" customWidth="1"/>
    <col min="1793" max="1800" width="6.7109375" style="259" customWidth="1"/>
    <col min="1801" max="1803" width="7.85546875" style="259" customWidth="1"/>
    <col min="1804" max="1807" width="7" style="259" customWidth="1"/>
    <col min="1808" max="1808" width="8.42578125" style="259" customWidth="1"/>
    <col min="1809" max="1810" width="9.28515625" style="259" customWidth="1"/>
    <col min="1811" max="2032" width="8.85546875" style="259"/>
    <col min="2033" max="2033" width="5.7109375" style="259" customWidth="1"/>
    <col min="2034" max="2034" width="13.42578125" style="259" customWidth="1"/>
    <col min="2035" max="2041" width="5.85546875" style="259" customWidth="1"/>
    <col min="2042" max="2046" width="6.7109375" style="259" customWidth="1"/>
    <col min="2047" max="2047" width="9.42578125" style="259" customWidth="1"/>
    <col min="2048" max="2048" width="5.7109375" style="259" customWidth="1"/>
    <col min="2049" max="2056" width="6.7109375" style="259" customWidth="1"/>
    <col min="2057" max="2059" width="7.85546875" style="259" customWidth="1"/>
    <col min="2060" max="2063" width="7" style="259" customWidth="1"/>
    <col min="2064" max="2064" width="8.42578125" style="259" customWidth="1"/>
    <col min="2065" max="2066" width="9.28515625" style="259" customWidth="1"/>
    <col min="2067" max="2288" width="8.85546875" style="259"/>
    <col min="2289" max="2289" width="5.7109375" style="259" customWidth="1"/>
    <col min="2290" max="2290" width="13.42578125" style="259" customWidth="1"/>
    <col min="2291" max="2297" width="5.85546875" style="259" customWidth="1"/>
    <col min="2298" max="2302" width="6.7109375" style="259" customWidth="1"/>
    <col min="2303" max="2303" width="9.42578125" style="259" customWidth="1"/>
    <col min="2304" max="2304" width="5.7109375" style="259" customWidth="1"/>
    <col min="2305" max="2312" width="6.7109375" style="259" customWidth="1"/>
    <col min="2313" max="2315" width="7.85546875" style="259" customWidth="1"/>
    <col min="2316" max="2319" width="7" style="259" customWidth="1"/>
    <col min="2320" max="2320" width="8.42578125" style="259" customWidth="1"/>
    <col min="2321" max="2322" width="9.28515625" style="259" customWidth="1"/>
    <col min="2323" max="2544" width="8.85546875" style="259"/>
    <col min="2545" max="2545" width="5.7109375" style="259" customWidth="1"/>
    <col min="2546" max="2546" width="13.42578125" style="259" customWidth="1"/>
    <col min="2547" max="2553" width="5.85546875" style="259" customWidth="1"/>
    <col min="2554" max="2558" width="6.7109375" style="259" customWidth="1"/>
    <col min="2559" max="2559" width="9.42578125" style="259" customWidth="1"/>
    <col min="2560" max="2560" width="5.7109375" style="259" customWidth="1"/>
    <col min="2561" max="2568" width="6.7109375" style="259" customWidth="1"/>
    <col min="2569" max="2571" width="7.85546875" style="259" customWidth="1"/>
    <col min="2572" max="2575" width="7" style="259" customWidth="1"/>
    <col min="2576" max="2576" width="8.42578125" style="259" customWidth="1"/>
    <col min="2577" max="2578" width="9.28515625" style="259" customWidth="1"/>
    <col min="2579" max="2800" width="8.85546875" style="259"/>
    <col min="2801" max="2801" width="5.7109375" style="259" customWidth="1"/>
    <col min="2802" max="2802" width="13.42578125" style="259" customWidth="1"/>
    <col min="2803" max="2809" width="5.85546875" style="259" customWidth="1"/>
    <col min="2810" max="2814" width="6.7109375" style="259" customWidth="1"/>
    <col min="2815" max="2815" width="9.42578125" style="259" customWidth="1"/>
    <col min="2816" max="2816" width="5.7109375" style="259" customWidth="1"/>
    <col min="2817" max="2824" width="6.7109375" style="259" customWidth="1"/>
    <col min="2825" max="2827" width="7.85546875" style="259" customWidth="1"/>
    <col min="2828" max="2831" width="7" style="259" customWidth="1"/>
    <col min="2832" max="2832" width="8.42578125" style="259" customWidth="1"/>
    <col min="2833" max="2834" width="9.28515625" style="259" customWidth="1"/>
    <col min="2835" max="3056" width="8.85546875" style="259"/>
    <col min="3057" max="3057" width="5.7109375" style="259" customWidth="1"/>
    <col min="3058" max="3058" width="13.42578125" style="259" customWidth="1"/>
    <col min="3059" max="3065" width="5.85546875" style="259" customWidth="1"/>
    <col min="3066" max="3070" width="6.7109375" style="259" customWidth="1"/>
    <col min="3071" max="3071" width="9.42578125" style="259" customWidth="1"/>
    <col min="3072" max="3072" width="5.7109375" style="259" customWidth="1"/>
    <col min="3073" max="3080" width="6.7109375" style="259" customWidth="1"/>
    <col min="3081" max="3083" width="7.85546875" style="259" customWidth="1"/>
    <col min="3084" max="3087" width="7" style="259" customWidth="1"/>
    <col min="3088" max="3088" width="8.42578125" style="259" customWidth="1"/>
    <col min="3089" max="3090" width="9.28515625" style="259" customWidth="1"/>
    <col min="3091" max="3312" width="8.85546875" style="259"/>
    <col min="3313" max="3313" width="5.7109375" style="259" customWidth="1"/>
    <col min="3314" max="3314" width="13.42578125" style="259" customWidth="1"/>
    <col min="3315" max="3321" width="5.85546875" style="259" customWidth="1"/>
    <col min="3322" max="3326" width="6.7109375" style="259" customWidth="1"/>
    <col min="3327" max="3327" width="9.42578125" style="259" customWidth="1"/>
    <col min="3328" max="3328" width="5.7109375" style="259" customWidth="1"/>
    <col min="3329" max="3336" width="6.7109375" style="259" customWidth="1"/>
    <col min="3337" max="3339" width="7.85546875" style="259" customWidth="1"/>
    <col min="3340" max="3343" width="7" style="259" customWidth="1"/>
    <col min="3344" max="3344" width="8.42578125" style="259" customWidth="1"/>
    <col min="3345" max="3346" width="9.28515625" style="259" customWidth="1"/>
    <col min="3347" max="3568" width="8.85546875" style="259"/>
    <col min="3569" max="3569" width="5.7109375" style="259" customWidth="1"/>
    <col min="3570" max="3570" width="13.42578125" style="259" customWidth="1"/>
    <col min="3571" max="3577" width="5.85546875" style="259" customWidth="1"/>
    <col min="3578" max="3582" width="6.7109375" style="259" customWidth="1"/>
    <col min="3583" max="3583" width="9.42578125" style="259" customWidth="1"/>
    <col min="3584" max="3584" width="5.7109375" style="259" customWidth="1"/>
    <col min="3585" max="3592" width="6.7109375" style="259" customWidth="1"/>
    <col min="3593" max="3595" width="7.85546875" style="259" customWidth="1"/>
    <col min="3596" max="3599" width="7" style="259" customWidth="1"/>
    <col min="3600" max="3600" width="8.42578125" style="259" customWidth="1"/>
    <col min="3601" max="3602" width="9.28515625" style="259" customWidth="1"/>
    <col min="3603" max="3824" width="8.85546875" style="259"/>
    <col min="3825" max="3825" width="5.7109375" style="259" customWidth="1"/>
    <col min="3826" max="3826" width="13.42578125" style="259" customWidth="1"/>
    <col min="3827" max="3833" width="5.85546875" style="259" customWidth="1"/>
    <col min="3834" max="3838" width="6.7109375" style="259" customWidth="1"/>
    <col min="3839" max="3839" width="9.42578125" style="259" customWidth="1"/>
    <col min="3840" max="3840" width="5.7109375" style="259" customWidth="1"/>
    <col min="3841" max="3848" width="6.7109375" style="259" customWidth="1"/>
    <col min="3849" max="3851" width="7.85546875" style="259" customWidth="1"/>
    <col min="3852" max="3855" width="7" style="259" customWidth="1"/>
    <col min="3856" max="3856" width="8.42578125" style="259" customWidth="1"/>
    <col min="3857" max="3858" width="9.28515625" style="259" customWidth="1"/>
    <col min="3859" max="4080" width="8.85546875" style="259"/>
    <col min="4081" max="4081" width="5.7109375" style="259" customWidth="1"/>
    <col min="4082" max="4082" width="13.42578125" style="259" customWidth="1"/>
    <col min="4083" max="4089" width="5.85546875" style="259" customWidth="1"/>
    <col min="4090" max="4094" width="6.7109375" style="259" customWidth="1"/>
    <col min="4095" max="4095" width="9.42578125" style="259" customWidth="1"/>
    <col min="4096" max="4096" width="5.7109375" style="259" customWidth="1"/>
    <col min="4097" max="4104" width="6.7109375" style="259" customWidth="1"/>
    <col min="4105" max="4107" width="7.85546875" style="259" customWidth="1"/>
    <col min="4108" max="4111" width="7" style="259" customWidth="1"/>
    <col min="4112" max="4112" width="8.42578125" style="259" customWidth="1"/>
    <col min="4113" max="4114" width="9.28515625" style="259" customWidth="1"/>
    <col min="4115" max="4336" width="8.85546875" style="259"/>
    <col min="4337" max="4337" width="5.7109375" style="259" customWidth="1"/>
    <col min="4338" max="4338" width="13.42578125" style="259" customWidth="1"/>
    <col min="4339" max="4345" width="5.85546875" style="259" customWidth="1"/>
    <col min="4346" max="4350" width="6.7109375" style="259" customWidth="1"/>
    <col min="4351" max="4351" width="9.42578125" style="259" customWidth="1"/>
    <col min="4352" max="4352" width="5.7109375" style="259" customWidth="1"/>
    <col min="4353" max="4360" width="6.7109375" style="259" customWidth="1"/>
    <col min="4361" max="4363" width="7.85546875" style="259" customWidth="1"/>
    <col min="4364" max="4367" width="7" style="259" customWidth="1"/>
    <col min="4368" max="4368" width="8.42578125" style="259" customWidth="1"/>
    <col min="4369" max="4370" width="9.28515625" style="259" customWidth="1"/>
    <col min="4371" max="4592" width="8.85546875" style="259"/>
    <col min="4593" max="4593" width="5.7109375" style="259" customWidth="1"/>
    <col min="4594" max="4594" width="13.42578125" style="259" customWidth="1"/>
    <col min="4595" max="4601" width="5.85546875" style="259" customWidth="1"/>
    <col min="4602" max="4606" width="6.7109375" style="259" customWidth="1"/>
    <col min="4607" max="4607" width="9.42578125" style="259" customWidth="1"/>
    <col min="4608" max="4608" width="5.7109375" style="259" customWidth="1"/>
    <col min="4609" max="4616" width="6.7109375" style="259" customWidth="1"/>
    <col min="4617" max="4619" width="7.85546875" style="259" customWidth="1"/>
    <col min="4620" max="4623" width="7" style="259" customWidth="1"/>
    <col min="4624" max="4624" width="8.42578125" style="259" customWidth="1"/>
    <col min="4625" max="4626" width="9.28515625" style="259" customWidth="1"/>
    <col min="4627" max="4848" width="8.85546875" style="259"/>
    <col min="4849" max="4849" width="5.7109375" style="259" customWidth="1"/>
    <col min="4850" max="4850" width="13.42578125" style="259" customWidth="1"/>
    <col min="4851" max="4857" width="5.85546875" style="259" customWidth="1"/>
    <col min="4858" max="4862" width="6.7109375" style="259" customWidth="1"/>
    <col min="4863" max="4863" width="9.42578125" style="259" customWidth="1"/>
    <col min="4864" max="4864" width="5.7109375" style="259" customWidth="1"/>
    <col min="4865" max="4872" width="6.7109375" style="259" customWidth="1"/>
    <col min="4873" max="4875" width="7.85546875" style="259" customWidth="1"/>
    <col min="4876" max="4879" width="7" style="259" customWidth="1"/>
    <col min="4880" max="4880" width="8.42578125" style="259" customWidth="1"/>
    <col min="4881" max="4882" width="9.28515625" style="259" customWidth="1"/>
    <col min="4883" max="5104" width="8.85546875" style="259"/>
    <col min="5105" max="5105" width="5.7109375" style="259" customWidth="1"/>
    <col min="5106" max="5106" width="13.42578125" style="259" customWidth="1"/>
    <col min="5107" max="5113" width="5.85546875" style="259" customWidth="1"/>
    <col min="5114" max="5118" width="6.7109375" style="259" customWidth="1"/>
    <col min="5119" max="5119" width="9.42578125" style="259" customWidth="1"/>
    <col min="5120" max="5120" width="5.7109375" style="259" customWidth="1"/>
    <col min="5121" max="5128" width="6.7109375" style="259" customWidth="1"/>
    <col min="5129" max="5131" width="7.85546875" style="259" customWidth="1"/>
    <col min="5132" max="5135" width="7" style="259" customWidth="1"/>
    <col min="5136" max="5136" width="8.42578125" style="259" customWidth="1"/>
    <col min="5137" max="5138" width="9.28515625" style="259" customWidth="1"/>
    <col min="5139" max="5360" width="8.85546875" style="259"/>
    <col min="5361" max="5361" width="5.7109375" style="259" customWidth="1"/>
    <col min="5362" max="5362" width="13.42578125" style="259" customWidth="1"/>
    <col min="5363" max="5369" width="5.85546875" style="259" customWidth="1"/>
    <col min="5370" max="5374" width="6.7109375" style="259" customWidth="1"/>
    <col min="5375" max="5375" width="9.42578125" style="259" customWidth="1"/>
    <col min="5376" max="5376" width="5.7109375" style="259" customWidth="1"/>
    <col min="5377" max="5384" width="6.7109375" style="259" customWidth="1"/>
    <col min="5385" max="5387" width="7.85546875" style="259" customWidth="1"/>
    <col min="5388" max="5391" width="7" style="259" customWidth="1"/>
    <col min="5392" max="5392" width="8.42578125" style="259" customWidth="1"/>
    <col min="5393" max="5394" width="9.28515625" style="259" customWidth="1"/>
    <col min="5395" max="5616" width="8.85546875" style="259"/>
    <col min="5617" max="5617" width="5.7109375" style="259" customWidth="1"/>
    <col min="5618" max="5618" width="13.42578125" style="259" customWidth="1"/>
    <col min="5619" max="5625" width="5.85546875" style="259" customWidth="1"/>
    <col min="5626" max="5630" width="6.7109375" style="259" customWidth="1"/>
    <col min="5631" max="5631" width="9.42578125" style="259" customWidth="1"/>
    <col min="5632" max="5632" width="5.7109375" style="259" customWidth="1"/>
    <col min="5633" max="5640" width="6.7109375" style="259" customWidth="1"/>
    <col min="5641" max="5643" width="7.85546875" style="259" customWidth="1"/>
    <col min="5644" max="5647" width="7" style="259" customWidth="1"/>
    <col min="5648" max="5648" width="8.42578125" style="259" customWidth="1"/>
    <col min="5649" max="5650" width="9.28515625" style="259" customWidth="1"/>
    <col min="5651" max="5872" width="8.85546875" style="259"/>
    <col min="5873" max="5873" width="5.7109375" style="259" customWidth="1"/>
    <col min="5874" max="5874" width="13.42578125" style="259" customWidth="1"/>
    <col min="5875" max="5881" width="5.85546875" style="259" customWidth="1"/>
    <col min="5882" max="5886" width="6.7109375" style="259" customWidth="1"/>
    <col min="5887" max="5887" width="9.42578125" style="259" customWidth="1"/>
    <col min="5888" max="5888" width="5.7109375" style="259" customWidth="1"/>
    <col min="5889" max="5896" width="6.7109375" style="259" customWidth="1"/>
    <col min="5897" max="5899" width="7.85546875" style="259" customWidth="1"/>
    <col min="5900" max="5903" width="7" style="259" customWidth="1"/>
    <col min="5904" max="5904" width="8.42578125" style="259" customWidth="1"/>
    <col min="5905" max="5906" width="9.28515625" style="259" customWidth="1"/>
    <col min="5907" max="6128" width="8.85546875" style="259"/>
    <col min="6129" max="6129" width="5.7109375" style="259" customWidth="1"/>
    <col min="6130" max="6130" width="13.42578125" style="259" customWidth="1"/>
    <col min="6131" max="6137" width="5.85546875" style="259" customWidth="1"/>
    <col min="6138" max="6142" width="6.7109375" style="259" customWidth="1"/>
    <col min="6143" max="6143" width="9.42578125" style="259" customWidth="1"/>
    <col min="6144" max="6144" width="5.7109375" style="259" customWidth="1"/>
    <col min="6145" max="6152" width="6.7109375" style="259" customWidth="1"/>
    <col min="6153" max="6155" width="7.85546875" style="259" customWidth="1"/>
    <col min="6156" max="6159" width="7" style="259" customWidth="1"/>
    <col min="6160" max="6160" width="8.42578125" style="259" customWidth="1"/>
    <col min="6161" max="6162" width="9.28515625" style="259" customWidth="1"/>
    <col min="6163" max="6384" width="8.85546875" style="259"/>
    <col min="6385" max="6385" width="5.7109375" style="259" customWidth="1"/>
    <col min="6386" max="6386" width="13.42578125" style="259" customWidth="1"/>
    <col min="6387" max="6393" width="5.85546875" style="259" customWidth="1"/>
    <col min="6394" max="6398" width="6.7109375" style="259" customWidth="1"/>
    <col min="6399" max="6399" width="9.42578125" style="259" customWidth="1"/>
    <col min="6400" max="6400" width="5.7109375" style="259" customWidth="1"/>
    <col min="6401" max="6408" width="6.7109375" style="259" customWidth="1"/>
    <col min="6409" max="6411" width="7.85546875" style="259" customWidth="1"/>
    <col min="6412" max="6415" width="7" style="259" customWidth="1"/>
    <col min="6416" max="6416" width="8.42578125" style="259" customWidth="1"/>
    <col min="6417" max="6418" width="9.28515625" style="259" customWidth="1"/>
    <col min="6419" max="6640" width="8.85546875" style="259"/>
    <col min="6641" max="6641" width="5.7109375" style="259" customWidth="1"/>
    <col min="6642" max="6642" width="13.42578125" style="259" customWidth="1"/>
    <col min="6643" max="6649" width="5.85546875" style="259" customWidth="1"/>
    <col min="6650" max="6654" width="6.7109375" style="259" customWidth="1"/>
    <col min="6655" max="6655" width="9.42578125" style="259" customWidth="1"/>
    <col min="6656" max="6656" width="5.7109375" style="259" customWidth="1"/>
    <col min="6657" max="6664" width="6.7109375" style="259" customWidth="1"/>
    <col min="6665" max="6667" width="7.85546875" style="259" customWidth="1"/>
    <col min="6668" max="6671" width="7" style="259" customWidth="1"/>
    <col min="6672" max="6672" width="8.42578125" style="259" customWidth="1"/>
    <col min="6673" max="6674" width="9.28515625" style="259" customWidth="1"/>
    <col min="6675" max="6896" width="8.85546875" style="259"/>
    <col min="6897" max="6897" width="5.7109375" style="259" customWidth="1"/>
    <col min="6898" max="6898" width="13.42578125" style="259" customWidth="1"/>
    <col min="6899" max="6905" width="5.85546875" style="259" customWidth="1"/>
    <col min="6906" max="6910" width="6.7109375" style="259" customWidth="1"/>
    <col min="6911" max="6911" width="9.42578125" style="259" customWidth="1"/>
    <col min="6912" max="6912" width="5.7109375" style="259" customWidth="1"/>
    <col min="6913" max="6920" width="6.7109375" style="259" customWidth="1"/>
    <col min="6921" max="6923" width="7.85546875" style="259" customWidth="1"/>
    <col min="6924" max="6927" width="7" style="259" customWidth="1"/>
    <col min="6928" max="6928" width="8.42578125" style="259" customWidth="1"/>
    <col min="6929" max="6930" width="9.28515625" style="259" customWidth="1"/>
    <col min="6931" max="7152" width="8.85546875" style="259"/>
    <col min="7153" max="7153" width="5.7109375" style="259" customWidth="1"/>
    <col min="7154" max="7154" width="13.42578125" style="259" customWidth="1"/>
    <col min="7155" max="7161" width="5.85546875" style="259" customWidth="1"/>
    <col min="7162" max="7166" width="6.7109375" style="259" customWidth="1"/>
    <col min="7167" max="7167" width="9.42578125" style="259" customWidth="1"/>
    <col min="7168" max="7168" width="5.7109375" style="259" customWidth="1"/>
    <col min="7169" max="7176" width="6.7109375" style="259" customWidth="1"/>
    <col min="7177" max="7179" width="7.85546875" style="259" customWidth="1"/>
    <col min="7180" max="7183" width="7" style="259" customWidth="1"/>
    <col min="7184" max="7184" width="8.42578125" style="259" customWidth="1"/>
    <col min="7185" max="7186" width="9.28515625" style="259" customWidth="1"/>
    <col min="7187" max="7408" width="8.85546875" style="259"/>
    <col min="7409" max="7409" width="5.7109375" style="259" customWidth="1"/>
    <col min="7410" max="7410" width="13.42578125" style="259" customWidth="1"/>
    <col min="7411" max="7417" width="5.85546875" style="259" customWidth="1"/>
    <col min="7418" max="7422" width="6.7109375" style="259" customWidth="1"/>
    <col min="7423" max="7423" width="9.42578125" style="259" customWidth="1"/>
    <col min="7424" max="7424" width="5.7109375" style="259" customWidth="1"/>
    <col min="7425" max="7432" width="6.7109375" style="259" customWidth="1"/>
    <col min="7433" max="7435" width="7.85546875" style="259" customWidth="1"/>
    <col min="7436" max="7439" width="7" style="259" customWidth="1"/>
    <col min="7440" max="7440" width="8.42578125" style="259" customWidth="1"/>
    <col min="7441" max="7442" width="9.28515625" style="259" customWidth="1"/>
    <col min="7443" max="7664" width="8.85546875" style="259"/>
    <col min="7665" max="7665" width="5.7109375" style="259" customWidth="1"/>
    <col min="7666" max="7666" width="13.42578125" style="259" customWidth="1"/>
    <col min="7667" max="7673" width="5.85546875" style="259" customWidth="1"/>
    <col min="7674" max="7678" width="6.7109375" style="259" customWidth="1"/>
    <col min="7679" max="7679" width="9.42578125" style="259" customWidth="1"/>
    <col min="7680" max="7680" width="5.7109375" style="259" customWidth="1"/>
    <col min="7681" max="7688" width="6.7109375" style="259" customWidth="1"/>
    <col min="7689" max="7691" width="7.85546875" style="259" customWidth="1"/>
    <col min="7692" max="7695" width="7" style="259" customWidth="1"/>
    <col min="7696" max="7696" width="8.42578125" style="259" customWidth="1"/>
    <col min="7697" max="7698" width="9.28515625" style="259" customWidth="1"/>
    <col min="7699" max="7920" width="8.85546875" style="259"/>
    <col min="7921" max="7921" width="5.7109375" style="259" customWidth="1"/>
    <col min="7922" max="7922" width="13.42578125" style="259" customWidth="1"/>
    <col min="7923" max="7929" width="5.85546875" style="259" customWidth="1"/>
    <col min="7930" max="7934" width="6.7109375" style="259" customWidth="1"/>
    <col min="7935" max="7935" width="9.42578125" style="259" customWidth="1"/>
    <col min="7936" max="7936" width="5.7109375" style="259" customWidth="1"/>
    <col min="7937" max="7944" width="6.7109375" style="259" customWidth="1"/>
    <col min="7945" max="7947" width="7.85546875" style="259" customWidth="1"/>
    <col min="7948" max="7951" width="7" style="259" customWidth="1"/>
    <col min="7952" max="7952" width="8.42578125" style="259" customWidth="1"/>
    <col min="7953" max="7954" width="9.28515625" style="259" customWidth="1"/>
    <col min="7955" max="8176" width="8.85546875" style="259"/>
    <col min="8177" max="8177" width="5.7109375" style="259" customWidth="1"/>
    <col min="8178" max="8178" width="13.42578125" style="259" customWidth="1"/>
    <col min="8179" max="8185" width="5.85546875" style="259" customWidth="1"/>
    <col min="8186" max="8190" width="6.7109375" style="259" customWidth="1"/>
    <col min="8191" max="8191" width="9.42578125" style="259" customWidth="1"/>
    <col min="8192" max="8192" width="5.7109375" style="259" customWidth="1"/>
    <col min="8193" max="8200" width="6.7109375" style="259" customWidth="1"/>
    <col min="8201" max="8203" width="7.85546875" style="259" customWidth="1"/>
    <col min="8204" max="8207" width="7" style="259" customWidth="1"/>
    <col min="8208" max="8208" width="8.42578125" style="259" customWidth="1"/>
    <col min="8209" max="8210" width="9.28515625" style="259" customWidth="1"/>
    <col min="8211" max="8432" width="8.85546875" style="259"/>
    <col min="8433" max="8433" width="5.7109375" style="259" customWidth="1"/>
    <col min="8434" max="8434" width="13.42578125" style="259" customWidth="1"/>
    <col min="8435" max="8441" width="5.85546875" style="259" customWidth="1"/>
    <col min="8442" max="8446" width="6.7109375" style="259" customWidth="1"/>
    <col min="8447" max="8447" width="9.42578125" style="259" customWidth="1"/>
    <col min="8448" max="8448" width="5.7109375" style="259" customWidth="1"/>
    <col min="8449" max="8456" width="6.7109375" style="259" customWidth="1"/>
    <col min="8457" max="8459" width="7.85546875" style="259" customWidth="1"/>
    <col min="8460" max="8463" width="7" style="259" customWidth="1"/>
    <col min="8464" max="8464" width="8.42578125" style="259" customWidth="1"/>
    <col min="8465" max="8466" width="9.28515625" style="259" customWidth="1"/>
    <col min="8467" max="8688" width="8.85546875" style="259"/>
    <col min="8689" max="8689" width="5.7109375" style="259" customWidth="1"/>
    <col min="8690" max="8690" width="13.42578125" style="259" customWidth="1"/>
    <col min="8691" max="8697" width="5.85546875" style="259" customWidth="1"/>
    <col min="8698" max="8702" width="6.7109375" style="259" customWidth="1"/>
    <col min="8703" max="8703" width="9.42578125" style="259" customWidth="1"/>
    <col min="8704" max="8704" width="5.7109375" style="259" customWidth="1"/>
    <col min="8705" max="8712" width="6.7109375" style="259" customWidth="1"/>
    <col min="8713" max="8715" width="7.85546875" style="259" customWidth="1"/>
    <col min="8716" max="8719" width="7" style="259" customWidth="1"/>
    <col min="8720" max="8720" width="8.42578125" style="259" customWidth="1"/>
    <col min="8721" max="8722" width="9.28515625" style="259" customWidth="1"/>
    <col min="8723" max="8944" width="8.85546875" style="259"/>
    <col min="8945" max="8945" width="5.7109375" style="259" customWidth="1"/>
    <col min="8946" max="8946" width="13.42578125" style="259" customWidth="1"/>
    <col min="8947" max="8953" width="5.85546875" style="259" customWidth="1"/>
    <col min="8954" max="8958" width="6.7109375" style="259" customWidth="1"/>
    <col min="8959" max="8959" width="9.42578125" style="259" customWidth="1"/>
    <col min="8960" max="8960" width="5.7109375" style="259" customWidth="1"/>
    <col min="8961" max="8968" width="6.7109375" style="259" customWidth="1"/>
    <col min="8969" max="8971" width="7.85546875" style="259" customWidth="1"/>
    <col min="8972" max="8975" width="7" style="259" customWidth="1"/>
    <col min="8976" max="8976" width="8.42578125" style="259" customWidth="1"/>
    <col min="8977" max="8978" width="9.28515625" style="259" customWidth="1"/>
    <col min="8979" max="9200" width="8.85546875" style="259"/>
    <col min="9201" max="9201" width="5.7109375" style="259" customWidth="1"/>
    <col min="9202" max="9202" width="13.42578125" style="259" customWidth="1"/>
    <col min="9203" max="9209" width="5.85546875" style="259" customWidth="1"/>
    <col min="9210" max="9214" width="6.7109375" style="259" customWidth="1"/>
    <col min="9215" max="9215" width="9.42578125" style="259" customWidth="1"/>
    <col min="9216" max="9216" width="5.7109375" style="259" customWidth="1"/>
    <col min="9217" max="9224" width="6.7109375" style="259" customWidth="1"/>
    <col min="9225" max="9227" width="7.85546875" style="259" customWidth="1"/>
    <col min="9228" max="9231" width="7" style="259" customWidth="1"/>
    <col min="9232" max="9232" width="8.42578125" style="259" customWidth="1"/>
    <col min="9233" max="9234" width="9.28515625" style="259" customWidth="1"/>
    <col min="9235" max="9456" width="8.85546875" style="259"/>
    <col min="9457" max="9457" width="5.7109375" style="259" customWidth="1"/>
    <col min="9458" max="9458" width="13.42578125" style="259" customWidth="1"/>
    <col min="9459" max="9465" width="5.85546875" style="259" customWidth="1"/>
    <col min="9466" max="9470" width="6.7109375" style="259" customWidth="1"/>
    <col min="9471" max="9471" width="9.42578125" style="259" customWidth="1"/>
    <col min="9472" max="9472" width="5.7109375" style="259" customWidth="1"/>
    <col min="9473" max="9480" width="6.7109375" style="259" customWidth="1"/>
    <col min="9481" max="9483" width="7.85546875" style="259" customWidth="1"/>
    <col min="9484" max="9487" width="7" style="259" customWidth="1"/>
    <col min="9488" max="9488" width="8.42578125" style="259" customWidth="1"/>
    <col min="9489" max="9490" width="9.28515625" style="259" customWidth="1"/>
    <col min="9491" max="9712" width="8.85546875" style="259"/>
    <col min="9713" max="9713" width="5.7109375" style="259" customWidth="1"/>
    <col min="9714" max="9714" width="13.42578125" style="259" customWidth="1"/>
    <col min="9715" max="9721" width="5.85546875" style="259" customWidth="1"/>
    <col min="9722" max="9726" width="6.7109375" style="259" customWidth="1"/>
    <col min="9727" max="9727" width="9.42578125" style="259" customWidth="1"/>
    <col min="9728" max="9728" width="5.7109375" style="259" customWidth="1"/>
    <col min="9729" max="9736" width="6.7109375" style="259" customWidth="1"/>
    <col min="9737" max="9739" width="7.85546875" style="259" customWidth="1"/>
    <col min="9740" max="9743" width="7" style="259" customWidth="1"/>
    <col min="9744" max="9744" width="8.42578125" style="259" customWidth="1"/>
    <col min="9745" max="9746" width="9.28515625" style="259" customWidth="1"/>
    <col min="9747" max="9968" width="8.85546875" style="259"/>
    <col min="9969" max="9969" width="5.7109375" style="259" customWidth="1"/>
    <col min="9970" max="9970" width="13.42578125" style="259" customWidth="1"/>
    <col min="9971" max="9977" width="5.85546875" style="259" customWidth="1"/>
    <col min="9978" max="9982" width="6.7109375" style="259" customWidth="1"/>
    <col min="9983" max="9983" width="9.42578125" style="259" customWidth="1"/>
    <col min="9984" max="9984" width="5.7109375" style="259" customWidth="1"/>
    <col min="9985" max="9992" width="6.7109375" style="259" customWidth="1"/>
    <col min="9993" max="9995" width="7.85546875" style="259" customWidth="1"/>
    <col min="9996" max="9999" width="7" style="259" customWidth="1"/>
    <col min="10000" max="10000" width="8.42578125" style="259" customWidth="1"/>
    <col min="10001" max="10002" width="9.28515625" style="259" customWidth="1"/>
    <col min="10003" max="10224" width="8.85546875" style="259"/>
    <col min="10225" max="10225" width="5.7109375" style="259" customWidth="1"/>
    <col min="10226" max="10226" width="13.42578125" style="259" customWidth="1"/>
    <col min="10227" max="10233" width="5.85546875" style="259" customWidth="1"/>
    <col min="10234" max="10238" width="6.7109375" style="259" customWidth="1"/>
    <col min="10239" max="10239" width="9.42578125" style="259" customWidth="1"/>
    <col min="10240" max="10240" width="5.7109375" style="259" customWidth="1"/>
    <col min="10241" max="10248" width="6.7109375" style="259" customWidth="1"/>
    <col min="10249" max="10251" width="7.85546875" style="259" customWidth="1"/>
    <col min="10252" max="10255" width="7" style="259" customWidth="1"/>
    <col min="10256" max="10256" width="8.42578125" style="259" customWidth="1"/>
    <col min="10257" max="10258" width="9.28515625" style="259" customWidth="1"/>
    <col min="10259" max="10480" width="8.85546875" style="259"/>
    <col min="10481" max="10481" width="5.7109375" style="259" customWidth="1"/>
    <col min="10482" max="10482" width="13.42578125" style="259" customWidth="1"/>
    <col min="10483" max="10489" width="5.85546875" style="259" customWidth="1"/>
    <col min="10490" max="10494" width="6.7109375" style="259" customWidth="1"/>
    <col min="10495" max="10495" width="9.42578125" style="259" customWidth="1"/>
    <col min="10496" max="10496" width="5.7109375" style="259" customWidth="1"/>
    <col min="10497" max="10504" width="6.7109375" style="259" customWidth="1"/>
    <col min="10505" max="10507" width="7.85546875" style="259" customWidth="1"/>
    <col min="10508" max="10511" width="7" style="259" customWidth="1"/>
    <col min="10512" max="10512" width="8.42578125" style="259" customWidth="1"/>
    <col min="10513" max="10514" width="9.28515625" style="259" customWidth="1"/>
    <col min="10515" max="10736" width="8.85546875" style="259"/>
    <col min="10737" max="10737" width="5.7109375" style="259" customWidth="1"/>
    <col min="10738" max="10738" width="13.42578125" style="259" customWidth="1"/>
    <col min="10739" max="10745" width="5.85546875" style="259" customWidth="1"/>
    <col min="10746" max="10750" width="6.7109375" style="259" customWidth="1"/>
    <col min="10751" max="10751" width="9.42578125" style="259" customWidth="1"/>
    <col min="10752" max="10752" width="5.7109375" style="259" customWidth="1"/>
    <col min="10753" max="10760" width="6.7109375" style="259" customWidth="1"/>
    <col min="10761" max="10763" width="7.85546875" style="259" customWidth="1"/>
    <col min="10764" max="10767" width="7" style="259" customWidth="1"/>
    <col min="10768" max="10768" width="8.42578125" style="259" customWidth="1"/>
    <col min="10769" max="10770" width="9.28515625" style="259" customWidth="1"/>
    <col min="10771" max="10992" width="8.85546875" style="259"/>
    <col min="10993" max="10993" width="5.7109375" style="259" customWidth="1"/>
    <col min="10994" max="10994" width="13.42578125" style="259" customWidth="1"/>
    <col min="10995" max="11001" width="5.85546875" style="259" customWidth="1"/>
    <col min="11002" max="11006" width="6.7109375" style="259" customWidth="1"/>
    <col min="11007" max="11007" width="9.42578125" style="259" customWidth="1"/>
    <col min="11008" max="11008" width="5.7109375" style="259" customWidth="1"/>
    <col min="11009" max="11016" width="6.7109375" style="259" customWidth="1"/>
    <col min="11017" max="11019" width="7.85546875" style="259" customWidth="1"/>
    <col min="11020" max="11023" width="7" style="259" customWidth="1"/>
    <col min="11024" max="11024" width="8.42578125" style="259" customWidth="1"/>
    <col min="11025" max="11026" width="9.28515625" style="259" customWidth="1"/>
    <col min="11027" max="11248" width="8.85546875" style="259"/>
    <col min="11249" max="11249" width="5.7109375" style="259" customWidth="1"/>
    <col min="11250" max="11250" width="13.42578125" style="259" customWidth="1"/>
    <col min="11251" max="11257" width="5.85546875" style="259" customWidth="1"/>
    <col min="11258" max="11262" width="6.7109375" style="259" customWidth="1"/>
    <col min="11263" max="11263" width="9.42578125" style="259" customWidth="1"/>
    <col min="11264" max="11264" width="5.7109375" style="259" customWidth="1"/>
    <col min="11265" max="11272" width="6.7109375" style="259" customWidth="1"/>
    <col min="11273" max="11275" width="7.85546875" style="259" customWidth="1"/>
    <col min="11276" max="11279" width="7" style="259" customWidth="1"/>
    <col min="11280" max="11280" width="8.42578125" style="259" customWidth="1"/>
    <col min="11281" max="11282" width="9.28515625" style="259" customWidth="1"/>
    <col min="11283" max="11504" width="8.85546875" style="259"/>
    <col min="11505" max="11505" width="5.7109375" style="259" customWidth="1"/>
    <col min="11506" max="11506" width="13.42578125" style="259" customWidth="1"/>
    <col min="11507" max="11513" width="5.85546875" style="259" customWidth="1"/>
    <col min="11514" max="11518" width="6.7109375" style="259" customWidth="1"/>
    <col min="11519" max="11519" width="9.42578125" style="259" customWidth="1"/>
    <col min="11520" max="11520" width="5.7109375" style="259" customWidth="1"/>
    <col min="11521" max="11528" width="6.7109375" style="259" customWidth="1"/>
    <col min="11529" max="11531" width="7.85546875" style="259" customWidth="1"/>
    <col min="11532" max="11535" width="7" style="259" customWidth="1"/>
    <col min="11536" max="11536" width="8.42578125" style="259" customWidth="1"/>
    <col min="11537" max="11538" width="9.28515625" style="259" customWidth="1"/>
    <col min="11539" max="11760" width="8.85546875" style="259"/>
    <col min="11761" max="11761" width="5.7109375" style="259" customWidth="1"/>
    <col min="11762" max="11762" width="13.42578125" style="259" customWidth="1"/>
    <col min="11763" max="11769" width="5.85546875" style="259" customWidth="1"/>
    <col min="11770" max="11774" width="6.7109375" style="259" customWidth="1"/>
    <col min="11775" max="11775" width="9.42578125" style="259" customWidth="1"/>
    <col min="11776" max="11776" width="5.7109375" style="259" customWidth="1"/>
    <col min="11777" max="11784" width="6.7109375" style="259" customWidth="1"/>
    <col min="11785" max="11787" width="7.85546875" style="259" customWidth="1"/>
    <col min="11788" max="11791" width="7" style="259" customWidth="1"/>
    <col min="11792" max="11792" width="8.42578125" style="259" customWidth="1"/>
    <col min="11793" max="11794" width="9.28515625" style="259" customWidth="1"/>
    <col min="11795" max="12016" width="8.85546875" style="259"/>
    <col min="12017" max="12017" width="5.7109375" style="259" customWidth="1"/>
    <col min="12018" max="12018" width="13.42578125" style="259" customWidth="1"/>
    <col min="12019" max="12025" width="5.85546875" style="259" customWidth="1"/>
    <col min="12026" max="12030" width="6.7109375" style="259" customWidth="1"/>
    <col min="12031" max="12031" width="9.42578125" style="259" customWidth="1"/>
    <col min="12032" max="12032" width="5.7109375" style="259" customWidth="1"/>
    <col min="12033" max="12040" width="6.7109375" style="259" customWidth="1"/>
    <col min="12041" max="12043" width="7.85546875" style="259" customWidth="1"/>
    <col min="12044" max="12047" width="7" style="259" customWidth="1"/>
    <col min="12048" max="12048" width="8.42578125" style="259" customWidth="1"/>
    <col min="12049" max="12050" width="9.28515625" style="259" customWidth="1"/>
    <col min="12051" max="12272" width="8.85546875" style="259"/>
    <col min="12273" max="12273" width="5.7109375" style="259" customWidth="1"/>
    <col min="12274" max="12274" width="13.42578125" style="259" customWidth="1"/>
    <col min="12275" max="12281" width="5.85546875" style="259" customWidth="1"/>
    <col min="12282" max="12286" width="6.7109375" style="259" customWidth="1"/>
    <col min="12287" max="12287" width="9.42578125" style="259" customWidth="1"/>
    <col min="12288" max="12288" width="5.7109375" style="259" customWidth="1"/>
    <col min="12289" max="12296" width="6.7109375" style="259" customWidth="1"/>
    <col min="12297" max="12299" width="7.85546875" style="259" customWidth="1"/>
    <col min="12300" max="12303" width="7" style="259" customWidth="1"/>
    <col min="12304" max="12304" width="8.42578125" style="259" customWidth="1"/>
    <col min="12305" max="12306" width="9.28515625" style="259" customWidth="1"/>
    <col min="12307" max="12528" width="8.85546875" style="259"/>
    <col min="12529" max="12529" width="5.7109375" style="259" customWidth="1"/>
    <col min="12530" max="12530" width="13.42578125" style="259" customWidth="1"/>
    <col min="12531" max="12537" width="5.85546875" style="259" customWidth="1"/>
    <col min="12538" max="12542" width="6.7109375" style="259" customWidth="1"/>
    <col min="12543" max="12543" width="9.42578125" style="259" customWidth="1"/>
    <col min="12544" max="12544" width="5.7109375" style="259" customWidth="1"/>
    <col min="12545" max="12552" width="6.7109375" style="259" customWidth="1"/>
    <col min="12553" max="12555" width="7.85546875" style="259" customWidth="1"/>
    <col min="12556" max="12559" width="7" style="259" customWidth="1"/>
    <col min="12560" max="12560" width="8.42578125" style="259" customWidth="1"/>
    <col min="12561" max="12562" width="9.28515625" style="259" customWidth="1"/>
    <col min="12563" max="12784" width="8.85546875" style="259"/>
    <col min="12785" max="12785" width="5.7109375" style="259" customWidth="1"/>
    <col min="12786" max="12786" width="13.42578125" style="259" customWidth="1"/>
    <col min="12787" max="12793" width="5.85546875" style="259" customWidth="1"/>
    <col min="12794" max="12798" width="6.7109375" style="259" customWidth="1"/>
    <col min="12799" max="12799" width="9.42578125" style="259" customWidth="1"/>
    <col min="12800" max="12800" width="5.7109375" style="259" customWidth="1"/>
    <col min="12801" max="12808" width="6.7109375" style="259" customWidth="1"/>
    <col min="12809" max="12811" width="7.85546875" style="259" customWidth="1"/>
    <col min="12812" max="12815" width="7" style="259" customWidth="1"/>
    <col min="12816" max="12816" width="8.42578125" style="259" customWidth="1"/>
    <col min="12817" max="12818" width="9.28515625" style="259" customWidth="1"/>
    <col min="12819" max="13040" width="8.85546875" style="259"/>
    <col min="13041" max="13041" width="5.7109375" style="259" customWidth="1"/>
    <col min="13042" max="13042" width="13.42578125" style="259" customWidth="1"/>
    <col min="13043" max="13049" width="5.85546875" style="259" customWidth="1"/>
    <col min="13050" max="13054" width="6.7109375" style="259" customWidth="1"/>
    <col min="13055" max="13055" width="9.42578125" style="259" customWidth="1"/>
    <col min="13056" max="13056" width="5.7109375" style="259" customWidth="1"/>
    <col min="13057" max="13064" width="6.7109375" style="259" customWidth="1"/>
    <col min="13065" max="13067" width="7.85546875" style="259" customWidth="1"/>
    <col min="13068" max="13071" width="7" style="259" customWidth="1"/>
    <col min="13072" max="13072" width="8.42578125" style="259" customWidth="1"/>
    <col min="13073" max="13074" width="9.28515625" style="259" customWidth="1"/>
    <col min="13075" max="13296" width="8.85546875" style="259"/>
    <col min="13297" max="13297" width="5.7109375" style="259" customWidth="1"/>
    <col min="13298" max="13298" width="13.42578125" style="259" customWidth="1"/>
    <col min="13299" max="13305" width="5.85546875" style="259" customWidth="1"/>
    <col min="13306" max="13310" width="6.7109375" style="259" customWidth="1"/>
    <col min="13311" max="13311" width="9.42578125" style="259" customWidth="1"/>
    <col min="13312" max="13312" width="5.7109375" style="259" customWidth="1"/>
    <col min="13313" max="13320" width="6.7109375" style="259" customWidth="1"/>
    <col min="13321" max="13323" width="7.85546875" style="259" customWidth="1"/>
    <col min="13324" max="13327" width="7" style="259" customWidth="1"/>
    <col min="13328" max="13328" width="8.42578125" style="259" customWidth="1"/>
    <col min="13329" max="13330" width="9.28515625" style="259" customWidth="1"/>
    <col min="13331" max="13552" width="8.85546875" style="259"/>
    <col min="13553" max="13553" width="5.7109375" style="259" customWidth="1"/>
    <col min="13554" max="13554" width="13.42578125" style="259" customWidth="1"/>
    <col min="13555" max="13561" width="5.85546875" style="259" customWidth="1"/>
    <col min="13562" max="13566" width="6.7109375" style="259" customWidth="1"/>
    <col min="13567" max="13567" width="9.42578125" style="259" customWidth="1"/>
    <col min="13568" max="13568" width="5.7109375" style="259" customWidth="1"/>
    <col min="13569" max="13576" width="6.7109375" style="259" customWidth="1"/>
    <col min="13577" max="13579" width="7.85546875" style="259" customWidth="1"/>
    <col min="13580" max="13583" width="7" style="259" customWidth="1"/>
    <col min="13584" max="13584" width="8.42578125" style="259" customWidth="1"/>
    <col min="13585" max="13586" width="9.28515625" style="259" customWidth="1"/>
    <col min="13587" max="13808" width="8.85546875" style="259"/>
    <col min="13809" max="13809" width="5.7109375" style="259" customWidth="1"/>
    <col min="13810" max="13810" width="13.42578125" style="259" customWidth="1"/>
    <col min="13811" max="13817" width="5.85546875" style="259" customWidth="1"/>
    <col min="13818" max="13822" width="6.7109375" style="259" customWidth="1"/>
    <col min="13823" max="13823" width="9.42578125" style="259" customWidth="1"/>
    <col min="13824" max="13824" width="5.7109375" style="259" customWidth="1"/>
    <col min="13825" max="13832" width="6.7109375" style="259" customWidth="1"/>
    <col min="13833" max="13835" width="7.85546875" style="259" customWidth="1"/>
    <col min="13836" max="13839" width="7" style="259" customWidth="1"/>
    <col min="13840" max="13840" width="8.42578125" style="259" customWidth="1"/>
    <col min="13841" max="13842" width="9.28515625" style="259" customWidth="1"/>
    <col min="13843" max="14064" width="8.85546875" style="259"/>
    <col min="14065" max="14065" width="5.7109375" style="259" customWidth="1"/>
    <col min="14066" max="14066" width="13.42578125" style="259" customWidth="1"/>
    <col min="14067" max="14073" width="5.85546875" style="259" customWidth="1"/>
    <col min="14074" max="14078" width="6.7109375" style="259" customWidth="1"/>
    <col min="14079" max="14079" width="9.42578125" style="259" customWidth="1"/>
    <col min="14080" max="14080" width="5.7109375" style="259" customWidth="1"/>
    <col min="14081" max="14088" width="6.7109375" style="259" customWidth="1"/>
    <col min="14089" max="14091" width="7.85546875" style="259" customWidth="1"/>
    <col min="14092" max="14095" width="7" style="259" customWidth="1"/>
    <col min="14096" max="14096" width="8.42578125" style="259" customWidth="1"/>
    <col min="14097" max="14098" width="9.28515625" style="259" customWidth="1"/>
    <col min="14099" max="14320" width="8.85546875" style="259"/>
    <col min="14321" max="14321" width="5.7109375" style="259" customWidth="1"/>
    <col min="14322" max="14322" width="13.42578125" style="259" customWidth="1"/>
    <col min="14323" max="14329" width="5.85546875" style="259" customWidth="1"/>
    <col min="14330" max="14334" width="6.7109375" style="259" customWidth="1"/>
    <col min="14335" max="14335" width="9.42578125" style="259" customWidth="1"/>
    <col min="14336" max="14336" width="5.7109375" style="259" customWidth="1"/>
    <col min="14337" max="14344" width="6.7109375" style="259" customWidth="1"/>
    <col min="14345" max="14347" width="7.85546875" style="259" customWidth="1"/>
    <col min="14348" max="14351" width="7" style="259" customWidth="1"/>
    <col min="14352" max="14352" width="8.42578125" style="259" customWidth="1"/>
    <col min="14353" max="14354" width="9.28515625" style="259" customWidth="1"/>
    <col min="14355" max="14576" width="8.85546875" style="259"/>
    <col min="14577" max="14577" width="5.7109375" style="259" customWidth="1"/>
    <col min="14578" max="14578" width="13.42578125" style="259" customWidth="1"/>
    <col min="14579" max="14585" width="5.85546875" style="259" customWidth="1"/>
    <col min="14586" max="14590" width="6.7109375" style="259" customWidth="1"/>
    <col min="14591" max="14591" width="9.42578125" style="259" customWidth="1"/>
    <col min="14592" max="14592" width="5.7109375" style="259" customWidth="1"/>
    <col min="14593" max="14600" width="6.7109375" style="259" customWidth="1"/>
    <col min="14601" max="14603" width="7.85546875" style="259" customWidth="1"/>
    <col min="14604" max="14607" width="7" style="259" customWidth="1"/>
    <col min="14608" max="14608" width="8.42578125" style="259" customWidth="1"/>
    <col min="14609" max="14610" width="9.28515625" style="259" customWidth="1"/>
    <col min="14611" max="14832" width="8.85546875" style="259"/>
    <col min="14833" max="14833" width="5.7109375" style="259" customWidth="1"/>
    <col min="14834" max="14834" width="13.42578125" style="259" customWidth="1"/>
    <col min="14835" max="14841" width="5.85546875" style="259" customWidth="1"/>
    <col min="14842" max="14846" width="6.7109375" style="259" customWidth="1"/>
    <col min="14847" max="14847" width="9.42578125" style="259" customWidth="1"/>
    <col min="14848" max="14848" width="5.7109375" style="259" customWidth="1"/>
    <col min="14849" max="14856" width="6.7109375" style="259" customWidth="1"/>
    <col min="14857" max="14859" width="7.85546875" style="259" customWidth="1"/>
    <col min="14860" max="14863" width="7" style="259" customWidth="1"/>
    <col min="14864" max="14864" width="8.42578125" style="259" customWidth="1"/>
    <col min="14865" max="14866" width="9.28515625" style="259" customWidth="1"/>
    <col min="14867" max="15088" width="8.85546875" style="259"/>
    <col min="15089" max="15089" width="5.7109375" style="259" customWidth="1"/>
    <col min="15090" max="15090" width="13.42578125" style="259" customWidth="1"/>
    <col min="15091" max="15097" width="5.85546875" style="259" customWidth="1"/>
    <col min="15098" max="15102" width="6.7109375" style="259" customWidth="1"/>
    <col min="15103" max="15103" width="9.42578125" style="259" customWidth="1"/>
    <col min="15104" max="15104" width="5.7109375" style="259" customWidth="1"/>
    <col min="15105" max="15112" width="6.7109375" style="259" customWidth="1"/>
    <col min="15113" max="15115" width="7.85546875" style="259" customWidth="1"/>
    <col min="15116" max="15119" width="7" style="259" customWidth="1"/>
    <col min="15120" max="15120" width="8.42578125" style="259" customWidth="1"/>
    <col min="15121" max="15122" width="9.28515625" style="259" customWidth="1"/>
    <col min="15123" max="15344" width="8.85546875" style="259"/>
    <col min="15345" max="15345" width="5.7109375" style="259" customWidth="1"/>
    <col min="15346" max="15346" width="13.42578125" style="259" customWidth="1"/>
    <col min="15347" max="15353" width="5.85546875" style="259" customWidth="1"/>
    <col min="15354" max="15358" width="6.7109375" style="259" customWidth="1"/>
    <col min="15359" max="15359" width="9.42578125" style="259" customWidth="1"/>
    <col min="15360" max="15360" width="5.7109375" style="259" customWidth="1"/>
    <col min="15361" max="15368" width="6.7109375" style="259" customWidth="1"/>
    <col min="15369" max="15371" width="7.85546875" style="259" customWidth="1"/>
    <col min="15372" max="15375" width="7" style="259" customWidth="1"/>
    <col min="15376" max="15376" width="8.42578125" style="259" customWidth="1"/>
    <col min="15377" max="15378" width="9.28515625" style="259" customWidth="1"/>
    <col min="15379" max="15600" width="8.85546875" style="259"/>
    <col min="15601" max="15601" width="5.7109375" style="259" customWidth="1"/>
    <col min="15602" max="15602" width="13.42578125" style="259" customWidth="1"/>
    <col min="15603" max="15609" width="5.85546875" style="259" customWidth="1"/>
    <col min="15610" max="15614" width="6.7109375" style="259" customWidth="1"/>
    <col min="15615" max="15615" width="9.42578125" style="259" customWidth="1"/>
    <col min="15616" max="15616" width="5.7109375" style="259" customWidth="1"/>
    <col min="15617" max="15624" width="6.7109375" style="259" customWidth="1"/>
    <col min="15625" max="15627" width="7.85546875" style="259" customWidth="1"/>
    <col min="15628" max="15631" width="7" style="259" customWidth="1"/>
    <col min="15632" max="15632" width="8.42578125" style="259" customWidth="1"/>
    <col min="15633" max="15634" width="9.28515625" style="259" customWidth="1"/>
    <col min="15635" max="15856" width="8.85546875" style="259"/>
    <col min="15857" max="15857" width="5.7109375" style="259" customWidth="1"/>
    <col min="15858" max="15858" width="13.42578125" style="259" customWidth="1"/>
    <col min="15859" max="15865" width="5.85546875" style="259" customWidth="1"/>
    <col min="15866" max="15870" width="6.7109375" style="259" customWidth="1"/>
    <col min="15871" max="15871" width="9.42578125" style="259" customWidth="1"/>
    <col min="15872" max="15872" width="5.7109375" style="259" customWidth="1"/>
    <col min="15873" max="15880" width="6.7109375" style="259" customWidth="1"/>
    <col min="15881" max="15883" width="7.85546875" style="259" customWidth="1"/>
    <col min="15884" max="15887" width="7" style="259" customWidth="1"/>
    <col min="15888" max="15888" width="8.42578125" style="259" customWidth="1"/>
    <col min="15889" max="15890" width="9.28515625" style="259" customWidth="1"/>
    <col min="15891" max="16112" width="8.85546875" style="259"/>
    <col min="16113" max="16113" width="5.7109375" style="259" customWidth="1"/>
    <col min="16114" max="16114" width="13.42578125" style="259" customWidth="1"/>
    <col min="16115" max="16121" width="5.85546875" style="259" customWidth="1"/>
    <col min="16122" max="16126" width="6.7109375" style="259" customWidth="1"/>
    <col min="16127" max="16127" width="9.42578125" style="259" customWidth="1"/>
    <col min="16128" max="16128" width="5.7109375" style="259" customWidth="1"/>
    <col min="16129" max="16136" width="6.7109375" style="259" customWidth="1"/>
    <col min="16137" max="16139" width="7.85546875" style="259" customWidth="1"/>
    <col min="16140" max="16143" width="7" style="259" customWidth="1"/>
    <col min="16144" max="16144" width="8.42578125" style="259" customWidth="1"/>
    <col min="16145" max="16146" width="9.28515625" style="259" customWidth="1"/>
    <col min="16147" max="16384" width="8.85546875" style="259"/>
  </cols>
  <sheetData>
    <row r="1" spans="1:63" ht="15.75">
      <c r="A1" s="254"/>
      <c r="B1" s="255"/>
      <c r="C1" s="255"/>
      <c r="D1" s="255"/>
      <c r="E1" s="255"/>
      <c r="F1" s="255"/>
      <c r="G1" s="255"/>
      <c r="H1" s="255"/>
      <c r="I1" s="255"/>
      <c r="J1" s="477" t="s">
        <v>0</v>
      </c>
      <c r="K1" s="477"/>
      <c r="T1" s="317"/>
      <c r="U1" s="255"/>
      <c r="V1" s="15"/>
      <c r="W1" s="15"/>
      <c r="X1" s="26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63" ht="15.75">
      <c r="A2" s="254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363"/>
      <c r="R2" s="255"/>
      <c r="S2" s="255"/>
      <c r="T2" s="317"/>
      <c r="U2" s="255"/>
      <c r="V2" s="255"/>
      <c r="W2" s="255"/>
      <c r="X2" s="266"/>
      <c r="Y2" s="266"/>
      <c r="Z2" s="266"/>
      <c r="AA2" s="266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15"/>
      <c r="BD2" s="15"/>
      <c r="BE2" s="15"/>
      <c r="BF2" s="15"/>
      <c r="BG2" s="15"/>
      <c r="BH2" s="15"/>
      <c r="BI2" s="15"/>
      <c r="BJ2" s="15"/>
      <c r="BK2" s="15"/>
    </row>
    <row r="3" spans="1:63" ht="18" customHeight="1">
      <c r="A3" s="182"/>
      <c r="B3" s="182"/>
      <c r="X3" s="163"/>
      <c r="Y3" s="163"/>
      <c r="Z3" s="163"/>
      <c r="AA3" s="163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15"/>
      <c r="BF3" s="15"/>
      <c r="BG3" s="15"/>
      <c r="BH3" s="15"/>
      <c r="BI3" s="15"/>
      <c r="BJ3" s="15"/>
      <c r="BK3" s="15"/>
    </row>
    <row r="4" spans="1:63" ht="60.75" customHeight="1">
      <c r="B4" s="479" t="s">
        <v>389</v>
      </c>
      <c r="C4" s="479"/>
      <c r="D4" s="479"/>
      <c r="E4" s="479"/>
      <c r="F4" s="479"/>
      <c r="G4" s="479"/>
      <c r="H4" s="479"/>
      <c r="I4" s="479"/>
      <c r="J4" s="479"/>
      <c r="K4" s="182"/>
      <c r="L4" s="182"/>
      <c r="M4" s="182"/>
      <c r="N4" s="182"/>
      <c r="O4" s="182"/>
      <c r="P4" s="182"/>
      <c r="Q4" s="163"/>
      <c r="R4" s="163"/>
      <c r="S4" s="163"/>
      <c r="T4" s="319"/>
      <c r="U4" s="163"/>
      <c r="V4" s="163"/>
      <c r="W4" s="163"/>
      <c r="X4" s="163"/>
      <c r="Y4" s="163"/>
      <c r="Z4" s="163"/>
      <c r="AA4" s="163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15"/>
      <c r="BF4" s="15"/>
      <c r="BG4" s="15"/>
      <c r="BH4" s="15"/>
      <c r="BI4" s="15"/>
      <c r="BJ4" s="15"/>
      <c r="BK4" s="15"/>
    </row>
    <row r="5" spans="1:63" ht="19.5" customHeight="1">
      <c r="A5" s="182"/>
      <c r="B5" s="182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319"/>
      <c r="U5" s="163"/>
      <c r="V5" s="163"/>
      <c r="W5" s="163"/>
      <c r="X5" s="163"/>
      <c r="Y5" s="163"/>
      <c r="Z5" s="163"/>
      <c r="AA5" s="163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15"/>
      <c r="BF5" s="15"/>
      <c r="BG5" s="15"/>
      <c r="BH5" s="15"/>
      <c r="BI5" s="15"/>
      <c r="BJ5" s="15"/>
      <c r="BK5" s="15"/>
    </row>
    <row r="6" spans="1:63" ht="19.5" customHeight="1">
      <c r="A6" s="182"/>
      <c r="B6" s="18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319"/>
      <c r="U6" s="163"/>
      <c r="V6" s="163"/>
      <c r="W6" s="163"/>
      <c r="X6" s="163"/>
      <c r="Y6" s="478" t="s">
        <v>1</v>
      </c>
      <c r="Z6" s="478"/>
      <c r="AA6" s="478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15"/>
      <c r="BF6" s="15"/>
      <c r="BG6" s="15"/>
      <c r="BH6" s="15"/>
      <c r="BI6" s="15"/>
      <c r="BJ6" s="15"/>
      <c r="BK6" s="15"/>
    </row>
    <row r="7" spans="1:63" ht="19.5" customHeight="1">
      <c r="A7" s="182"/>
      <c r="B7" s="182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319"/>
      <c r="U7" s="163"/>
      <c r="V7" s="163"/>
      <c r="W7" s="163"/>
      <c r="X7" s="163"/>
      <c r="Y7" s="163"/>
      <c r="Z7" s="163"/>
      <c r="AA7" s="163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15"/>
      <c r="BF7" s="15"/>
      <c r="BG7" s="15"/>
      <c r="BH7" s="15"/>
      <c r="BI7" s="15"/>
      <c r="BJ7" s="15"/>
      <c r="BK7" s="15"/>
    </row>
    <row r="8" spans="1:63" ht="19.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364"/>
      <c r="R8" s="292"/>
      <c r="S8" s="292"/>
      <c r="T8" s="320"/>
      <c r="U8" s="292"/>
      <c r="V8" s="292"/>
      <c r="W8" s="292"/>
      <c r="X8" s="292"/>
      <c r="Y8" s="292"/>
      <c r="Z8" s="273"/>
      <c r="AA8" s="266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15"/>
      <c r="BF8" s="15"/>
      <c r="BG8" s="15"/>
      <c r="BH8" s="15"/>
      <c r="BI8" s="15"/>
      <c r="BJ8" s="15"/>
      <c r="BK8" s="15"/>
    </row>
    <row r="9" spans="1:63" s="47" customFormat="1" ht="12.75">
      <c r="A9" s="23"/>
      <c r="B9" s="15"/>
      <c r="C9" s="260"/>
      <c r="D9" s="15"/>
      <c r="E9" s="15"/>
      <c r="F9" s="15"/>
      <c r="G9" s="15"/>
      <c r="H9" s="15"/>
      <c r="I9" s="15"/>
      <c r="J9" s="15"/>
      <c r="K9" s="50" t="s">
        <v>2</v>
      </c>
      <c r="L9" s="15"/>
      <c r="M9" s="15"/>
      <c r="N9" s="15"/>
      <c r="O9" s="15"/>
      <c r="P9" s="15"/>
      <c r="Q9" s="13"/>
      <c r="R9" s="15"/>
      <c r="S9" s="15"/>
      <c r="T9" s="321"/>
      <c r="U9" s="15"/>
      <c r="V9" s="15"/>
      <c r="W9" s="15"/>
      <c r="X9" s="58"/>
      <c r="Y9" s="58"/>
      <c r="Z9" s="59"/>
      <c r="AA9" s="58" t="s">
        <v>2</v>
      </c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</row>
    <row r="10" spans="1:63" s="253" customFormat="1" ht="27" customHeight="1">
      <c r="A10" s="476" t="s">
        <v>3</v>
      </c>
      <c r="B10" s="476" t="s">
        <v>4</v>
      </c>
      <c r="C10" s="476" t="s">
        <v>5</v>
      </c>
      <c r="D10" s="475" t="s">
        <v>6</v>
      </c>
      <c r="E10" s="475"/>
      <c r="F10" s="475"/>
      <c r="G10" s="475"/>
      <c r="H10" s="475"/>
      <c r="I10" s="475"/>
      <c r="J10" s="475"/>
      <c r="K10" s="475"/>
      <c r="L10" s="476" t="s">
        <v>3</v>
      </c>
      <c r="M10" s="476" t="s">
        <v>4</v>
      </c>
      <c r="N10" s="481" t="s">
        <v>5</v>
      </c>
      <c r="O10" s="475"/>
      <c r="P10" s="475"/>
      <c r="Q10" s="475"/>
      <c r="R10" s="480" t="s">
        <v>7</v>
      </c>
      <c r="S10" s="475"/>
      <c r="T10" s="476" t="s">
        <v>8</v>
      </c>
      <c r="U10" s="475"/>
      <c r="V10" s="475"/>
      <c r="W10" s="475"/>
      <c r="X10" s="475" t="s">
        <v>9</v>
      </c>
      <c r="Y10" s="475"/>
      <c r="Z10" s="475"/>
      <c r="AA10" s="475"/>
      <c r="BK10" s="276"/>
    </row>
    <row r="11" spans="1:63" s="258" customFormat="1" ht="14.25" customHeight="1">
      <c r="A11" s="476"/>
      <c r="B11" s="476"/>
      <c r="C11" s="476"/>
      <c r="D11" s="475" t="s">
        <v>10</v>
      </c>
      <c r="E11" s="475" t="s">
        <v>11</v>
      </c>
      <c r="F11" s="475" t="s">
        <v>12</v>
      </c>
      <c r="G11" s="277"/>
      <c r="H11" s="277"/>
      <c r="I11" s="277"/>
      <c r="J11" s="277"/>
      <c r="K11" s="475" t="s">
        <v>13</v>
      </c>
      <c r="L11" s="476"/>
      <c r="M11" s="476"/>
      <c r="N11" s="475"/>
      <c r="O11" s="482" t="s">
        <v>14</v>
      </c>
      <c r="P11" s="482" t="s">
        <v>15</v>
      </c>
      <c r="Q11" s="482" t="s">
        <v>16</v>
      </c>
      <c r="R11" s="475" t="s">
        <v>17</v>
      </c>
      <c r="S11" s="475" t="s">
        <v>18</v>
      </c>
      <c r="T11" s="476"/>
      <c r="U11" s="475" t="s">
        <v>19</v>
      </c>
      <c r="V11" s="475" t="s">
        <v>20</v>
      </c>
      <c r="W11" s="475" t="s">
        <v>21</v>
      </c>
      <c r="X11" s="476" t="s">
        <v>22</v>
      </c>
      <c r="Y11" s="476"/>
      <c r="Z11" s="475" t="s">
        <v>23</v>
      </c>
      <c r="AA11" s="475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76"/>
    </row>
    <row r="12" spans="1:63" s="258" customFormat="1" ht="14.25" customHeight="1">
      <c r="A12" s="476"/>
      <c r="B12" s="476"/>
      <c r="C12" s="476"/>
      <c r="D12" s="483"/>
      <c r="E12" s="475"/>
      <c r="F12" s="475"/>
      <c r="G12" s="475" t="s">
        <v>24</v>
      </c>
      <c r="H12" s="475" t="s">
        <v>25</v>
      </c>
      <c r="I12" s="475" t="s">
        <v>26</v>
      </c>
      <c r="J12" s="475" t="s">
        <v>27</v>
      </c>
      <c r="K12" s="475"/>
      <c r="L12" s="476"/>
      <c r="M12" s="476"/>
      <c r="N12" s="475"/>
      <c r="O12" s="475"/>
      <c r="P12" s="475"/>
      <c r="Q12" s="475"/>
      <c r="R12" s="475"/>
      <c r="S12" s="475"/>
      <c r="T12" s="476"/>
      <c r="U12" s="475"/>
      <c r="V12" s="475"/>
      <c r="W12" s="475"/>
      <c r="X12" s="476"/>
      <c r="Y12" s="476"/>
      <c r="Z12" s="475"/>
      <c r="AA12" s="475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76"/>
    </row>
    <row r="13" spans="1:63" s="47" customFormat="1" ht="26.1" customHeight="1">
      <c r="A13" s="476"/>
      <c r="B13" s="476"/>
      <c r="C13" s="476"/>
      <c r="D13" s="483"/>
      <c r="E13" s="475"/>
      <c r="F13" s="475"/>
      <c r="G13" s="475"/>
      <c r="H13" s="475"/>
      <c r="I13" s="475"/>
      <c r="J13" s="475"/>
      <c r="K13" s="475"/>
      <c r="L13" s="476"/>
      <c r="M13" s="476"/>
      <c r="N13" s="475"/>
      <c r="O13" s="475"/>
      <c r="P13" s="475"/>
      <c r="Q13" s="475"/>
      <c r="R13" s="475"/>
      <c r="S13" s="475"/>
      <c r="T13" s="476"/>
      <c r="U13" s="475"/>
      <c r="V13" s="475"/>
      <c r="W13" s="475"/>
      <c r="X13" s="170" t="s">
        <v>28</v>
      </c>
      <c r="Y13" s="170" t="s">
        <v>29</v>
      </c>
      <c r="Z13" s="256" t="s">
        <v>28</v>
      </c>
      <c r="AA13" s="256" t="s">
        <v>29</v>
      </c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2"/>
    </row>
    <row r="14" spans="1:63" s="258" customFormat="1" ht="12.75">
      <c r="A14" s="170" t="s">
        <v>30</v>
      </c>
      <c r="B14" s="170" t="s">
        <v>31</v>
      </c>
      <c r="C14" s="170">
        <v>1</v>
      </c>
      <c r="D14" s="170">
        <v>2</v>
      </c>
      <c r="E14" s="170">
        <v>3</v>
      </c>
      <c r="F14" s="170">
        <v>4</v>
      </c>
      <c r="G14" s="170">
        <v>5</v>
      </c>
      <c r="H14" s="170">
        <v>6</v>
      </c>
      <c r="I14" s="170">
        <v>7</v>
      </c>
      <c r="J14" s="170">
        <v>8</v>
      </c>
      <c r="K14" s="170">
        <v>9</v>
      </c>
      <c r="L14" s="170" t="s">
        <v>30</v>
      </c>
      <c r="M14" s="170" t="s">
        <v>31</v>
      </c>
      <c r="N14" s="170">
        <v>10</v>
      </c>
      <c r="O14" s="170">
        <v>11</v>
      </c>
      <c r="P14" s="170">
        <v>12</v>
      </c>
      <c r="Q14" s="170">
        <v>13</v>
      </c>
      <c r="R14" s="170">
        <v>14</v>
      </c>
      <c r="S14" s="170">
        <v>15</v>
      </c>
      <c r="T14" s="170">
        <v>16</v>
      </c>
      <c r="U14" s="256">
        <v>17</v>
      </c>
      <c r="V14" s="256">
        <v>18</v>
      </c>
      <c r="W14" s="256">
        <v>19</v>
      </c>
      <c r="X14" s="170">
        <v>20</v>
      </c>
      <c r="Y14" s="170">
        <v>21</v>
      </c>
      <c r="Z14" s="256">
        <v>22</v>
      </c>
      <c r="AA14" s="256">
        <v>23</v>
      </c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</row>
    <row r="15" spans="1:63" s="47" customFormat="1" ht="12" customHeight="1">
      <c r="A15" s="278" t="s">
        <v>32</v>
      </c>
      <c r="B15" s="172">
        <v>1</v>
      </c>
      <c r="C15" s="405">
        <f>+C16+C22+C29+C37+C41</f>
        <v>70</v>
      </c>
      <c r="D15" s="405">
        <f t="shared" ref="D15:K15" si="0">+D16+D22+D29+D37+D41</f>
        <v>40</v>
      </c>
      <c r="E15" s="405">
        <f>+E16+E22+E29+E37+E41</f>
        <v>27</v>
      </c>
      <c r="F15" s="405">
        <f t="shared" si="0"/>
        <v>0</v>
      </c>
      <c r="G15" s="405">
        <f t="shared" si="0"/>
        <v>0</v>
      </c>
      <c r="H15" s="405">
        <f t="shared" si="0"/>
        <v>0</v>
      </c>
      <c r="I15" s="405">
        <f t="shared" si="0"/>
        <v>0</v>
      </c>
      <c r="J15" s="405">
        <f t="shared" si="0"/>
        <v>0</v>
      </c>
      <c r="K15" s="405">
        <f t="shared" si="0"/>
        <v>3</v>
      </c>
      <c r="L15" s="278" t="s">
        <v>32</v>
      </c>
      <c r="M15" s="172">
        <v>1</v>
      </c>
      <c r="N15" s="405">
        <f>+N16+N22+N29+N37+N41</f>
        <v>70</v>
      </c>
      <c r="O15" s="405">
        <f t="shared" ref="O15:AA15" si="1">+O16+O22+O29+O37+O41</f>
        <v>30</v>
      </c>
      <c r="P15" s="405">
        <f t="shared" si="1"/>
        <v>40</v>
      </c>
      <c r="Q15" s="405">
        <f t="shared" si="1"/>
        <v>13</v>
      </c>
      <c r="R15" s="405">
        <f t="shared" si="1"/>
        <v>42</v>
      </c>
      <c r="S15" s="405">
        <f t="shared" si="1"/>
        <v>28</v>
      </c>
      <c r="T15" s="406">
        <f>+T16+T22+T29+T37+T41</f>
        <v>12628.25</v>
      </c>
      <c r="U15" s="406">
        <f t="shared" ref="U15:W15" si="2">+U16+U22+U29+U37+U41</f>
        <v>8939.1</v>
      </c>
      <c r="V15" s="406">
        <f t="shared" si="2"/>
        <v>12667.900000000001</v>
      </c>
      <c r="W15" s="406">
        <f t="shared" si="2"/>
        <v>5151</v>
      </c>
      <c r="X15" s="405">
        <f t="shared" si="1"/>
        <v>4</v>
      </c>
      <c r="Y15" s="405">
        <f t="shared" si="1"/>
        <v>39</v>
      </c>
      <c r="Z15" s="405">
        <f t="shared" si="1"/>
        <v>0</v>
      </c>
      <c r="AA15" s="405">
        <f t="shared" si="1"/>
        <v>94</v>
      </c>
      <c r="AB15" s="15"/>
      <c r="AC15" s="15"/>
      <c r="AD15" s="15">
        <f>+C15-D15-E15-F15-G15-H15-I15-J15-K15</f>
        <v>0</v>
      </c>
      <c r="AE15" s="15">
        <f>+C15-R15-S15</f>
        <v>0</v>
      </c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</row>
    <row r="16" spans="1:63" s="47" customFormat="1" ht="12" customHeight="1">
      <c r="A16" s="278" t="s">
        <v>33</v>
      </c>
      <c r="B16" s="172">
        <v>2</v>
      </c>
      <c r="C16" s="405">
        <f>SUM(C17:C21)</f>
        <v>7</v>
      </c>
      <c r="D16" s="405">
        <f>SUM(D17:D21)</f>
        <v>3</v>
      </c>
      <c r="E16" s="405">
        <f>SUM(E17:E21)</f>
        <v>3</v>
      </c>
      <c r="F16" s="405">
        <f t="shared" ref="F16:K16" si="3">SUM(F17:F21)</f>
        <v>0</v>
      </c>
      <c r="G16" s="405">
        <f t="shared" si="3"/>
        <v>0</v>
      </c>
      <c r="H16" s="405">
        <f t="shared" si="3"/>
        <v>0</v>
      </c>
      <c r="I16" s="405">
        <f t="shared" si="3"/>
        <v>0</v>
      </c>
      <c r="J16" s="405">
        <f t="shared" si="3"/>
        <v>0</v>
      </c>
      <c r="K16" s="405">
        <f t="shared" si="3"/>
        <v>1</v>
      </c>
      <c r="L16" s="278" t="s">
        <v>33</v>
      </c>
      <c r="M16" s="172">
        <v>2</v>
      </c>
      <c r="N16" s="405">
        <f>SUM(N17:N21)</f>
        <v>7</v>
      </c>
      <c r="O16" s="405">
        <f t="shared" ref="O16:S16" si="4">SUM(O17:O21)</f>
        <v>4</v>
      </c>
      <c r="P16" s="405">
        <f t="shared" si="4"/>
        <v>3</v>
      </c>
      <c r="Q16" s="405">
        <f t="shared" si="4"/>
        <v>2</v>
      </c>
      <c r="R16" s="405">
        <f t="shared" si="4"/>
        <v>7</v>
      </c>
      <c r="S16" s="405">
        <f t="shared" si="4"/>
        <v>0</v>
      </c>
      <c r="T16" s="407">
        <f>SUM(T17:T21)</f>
        <v>535</v>
      </c>
      <c r="U16" s="406">
        <v>150</v>
      </c>
      <c r="V16" s="406">
        <v>920</v>
      </c>
      <c r="W16" s="406">
        <v>0</v>
      </c>
      <c r="X16" s="405">
        <v>1</v>
      </c>
      <c r="Y16" s="405">
        <v>5</v>
      </c>
      <c r="Z16" s="405">
        <v>0</v>
      </c>
      <c r="AA16" s="405">
        <v>9</v>
      </c>
      <c r="AB16" s="15"/>
      <c r="AC16" s="15"/>
      <c r="AD16" s="15">
        <f t="shared" ref="AD16:AD52" si="5">+C16-D16-E16-F16-G16-H16-I16-J16-K16</f>
        <v>0</v>
      </c>
      <c r="AE16" s="15">
        <f t="shared" ref="AE16:AE52" si="6">+C16-R16-S16</f>
        <v>0</v>
      </c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</row>
    <row r="17" spans="1:63" s="47" customFormat="1" ht="12" customHeight="1">
      <c r="A17" s="84" t="s">
        <v>34</v>
      </c>
      <c r="B17" s="172">
        <v>3</v>
      </c>
      <c r="C17" s="170">
        <f>SUM(D17:K17)</f>
        <v>1</v>
      </c>
      <c r="D17" s="408">
        <v>0</v>
      </c>
      <c r="E17" s="408">
        <v>1</v>
      </c>
      <c r="F17" s="408">
        <v>0</v>
      </c>
      <c r="G17" s="408">
        <v>0</v>
      </c>
      <c r="H17" s="408">
        <v>0</v>
      </c>
      <c r="I17" s="408">
        <v>0</v>
      </c>
      <c r="J17" s="408">
        <v>0</v>
      </c>
      <c r="K17" s="408">
        <v>0</v>
      </c>
      <c r="L17" s="84" t="s">
        <v>34</v>
      </c>
      <c r="M17" s="172">
        <v>3</v>
      </c>
      <c r="N17" s="408">
        <f>+O17+P17</f>
        <v>1</v>
      </c>
      <c r="O17" s="408">
        <v>1</v>
      </c>
      <c r="P17" s="408">
        <v>0</v>
      </c>
      <c r="Q17" s="408">
        <v>1</v>
      </c>
      <c r="R17" s="408">
        <v>1</v>
      </c>
      <c r="S17" s="408">
        <v>0</v>
      </c>
      <c r="T17" s="407">
        <v>0</v>
      </c>
      <c r="U17" s="408">
        <v>0</v>
      </c>
      <c r="V17" s="408">
        <v>0</v>
      </c>
      <c r="W17" s="408">
        <v>0</v>
      </c>
      <c r="X17" s="408">
        <v>0</v>
      </c>
      <c r="Y17" s="408">
        <v>0</v>
      </c>
      <c r="Z17" s="408">
        <v>0</v>
      </c>
      <c r="AA17" s="408">
        <v>0</v>
      </c>
      <c r="AB17" s="15"/>
      <c r="AC17" s="15"/>
      <c r="AD17" s="15">
        <f t="shared" si="5"/>
        <v>0</v>
      </c>
      <c r="AE17" s="15">
        <f t="shared" si="6"/>
        <v>0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1:63" s="47" customFormat="1" ht="12" customHeight="1">
      <c r="A18" s="84" t="s">
        <v>35</v>
      </c>
      <c r="B18" s="172">
        <v>4</v>
      </c>
      <c r="C18" s="170">
        <f t="shared" ref="C18:C50" si="7">SUM(D18:K18)</f>
        <v>1</v>
      </c>
      <c r="D18" s="408">
        <v>0</v>
      </c>
      <c r="E18" s="408">
        <v>1</v>
      </c>
      <c r="F18" s="408">
        <v>0</v>
      </c>
      <c r="G18" s="408">
        <v>0</v>
      </c>
      <c r="H18" s="408">
        <v>0</v>
      </c>
      <c r="I18" s="408">
        <v>0</v>
      </c>
      <c r="J18" s="408">
        <v>0</v>
      </c>
      <c r="K18" s="408">
        <v>0</v>
      </c>
      <c r="L18" s="84" t="s">
        <v>35</v>
      </c>
      <c r="M18" s="172">
        <v>4</v>
      </c>
      <c r="N18" s="408">
        <f t="shared" ref="N18:N50" si="8">+O18+P18</f>
        <v>1</v>
      </c>
      <c r="O18" s="408">
        <v>1</v>
      </c>
      <c r="P18" s="408">
        <v>0</v>
      </c>
      <c r="Q18" s="408">
        <v>0</v>
      </c>
      <c r="R18" s="408">
        <v>1</v>
      </c>
      <c r="S18" s="408">
        <v>0</v>
      </c>
      <c r="T18" s="407">
        <v>0</v>
      </c>
      <c r="U18" s="408">
        <v>0</v>
      </c>
      <c r="V18" s="408">
        <v>0</v>
      </c>
      <c r="W18" s="408">
        <v>0</v>
      </c>
      <c r="X18" s="408">
        <v>0</v>
      </c>
      <c r="Y18" s="172">
        <v>1</v>
      </c>
      <c r="Z18" s="408">
        <v>0</v>
      </c>
      <c r="AA18" s="408">
        <v>0</v>
      </c>
      <c r="AB18" s="15"/>
      <c r="AC18" s="15"/>
      <c r="AD18" s="15">
        <f t="shared" si="5"/>
        <v>0</v>
      </c>
      <c r="AE18" s="15">
        <f t="shared" si="6"/>
        <v>0</v>
      </c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</row>
    <row r="19" spans="1:63" s="47" customFormat="1" ht="12" customHeight="1">
      <c r="A19" s="84" t="s">
        <v>36</v>
      </c>
      <c r="B19" s="172">
        <v>5</v>
      </c>
      <c r="C19" s="170">
        <f t="shared" si="7"/>
        <v>3</v>
      </c>
      <c r="D19" s="408">
        <v>1</v>
      </c>
      <c r="E19" s="408">
        <v>1</v>
      </c>
      <c r="F19" s="408">
        <v>0</v>
      </c>
      <c r="G19" s="408">
        <v>0</v>
      </c>
      <c r="H19" s="408">
        <v>0</v>
      </c>
      <c r="I19" s="408">
        <v>0</v>
      </c>
      <c r="J19" s="408">
        <v>0</v>
      </c>
      <c r="K19" s="408">
        <v>1</v>
      </c>
      <c r="L19" s="84" t="s">
        <v>36</v>
      </c>
      <c r="M19" s="172">
        <v>5</v>
      </c>
      <c r="N19" s="408">
        <f t="shared" si="8"/>
        <v>3</v>
      </c>
      <c r="O19" s="408">
        <v>2</v>
      </c>
      <c r="P19" s="408">
        <v>1</v>
      </c>
      <c r="Q19" s="408">
        <v>1</v>
      </c>
      <c r="R19" s="408">
        <v>3</v>
      </c>
      <c r="S19" s="408">
        <v>0</v>
      </c>
      <c r="T19" s="407">
        <f>+(U19+V19)/2</f>
        <v>535</v>
      </c>
      <c r="U19" s="409">
        <v>150</v>
      </c>
      <c r="V19" s="409">
        <v>920</v>
      </c>
      <c r="W19" s="408">
        <v>0</v>
      </c>
      <c r="X19" s="408">
        <v>0</v>
      </c>
      <c r="Y19" s="172">
        <v>2</v>
      </c>
      <c r="Z19" s="408">
        <v>0</v>
      </c>
      <c r="AA19" s="408">
        <v>0</v>
      </c>
      <c r="AB19" s="15"/>
      <c r="AC19" s="15"/>
      <c r="AD19" s="15">
        <f t="shared" si="5"/>
        <v>0</v>
      </c>
      <c r="AE19" s="15">
        <f t="shared" si="6"/>
        <v>0</v>
      </c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</row>
    <row r="20" spans="1:63" s="47" customFormat="1" ht="12" customHeight="1">
      <c r="A20" s="84" t="s">
        <v>37</v>
      </c>
      <c r="B20" s="172">
        <v>6</v>
      </c>
      <c r="C20" s="170">
        <f t="shared" si="7"/>
        <v>1</v>
      </c>
      <c r="D20" s="408">
        <v>1</v>
      </c>
      <c r="E20" s="408">
        <v>0</v>
      </c>
      <c r="F20" s="408">
        <v>0</v>
      </c>
      <c r="G20" s="408">
        <v>0</v>
      </c>
      <c r="H20" s="408">
        <v>0</v>
      </c>
      <c r="I20" s="408">
        <v>0</v>
      </c>
      <c r="J20" s="408">
        <v>0</v>
      </c>
      <c r="K20" s="408">
        <v>0</v>
      </c>
      <c r="L20" s="84" t="s">
        <v>37</v>
      </c>
      <c r="M20" s="172">
        <v>6</v>
      </c>
      <c r="N20" s="408">
        <f t="shared" si="8"/>
        <v>1</v>
      </c>
      <c r="O20" s="408">
        <v>0</v>
      </c>
      <c r="P20" s="408">
        <v>1</v>
      </c>
      <c r="Q20" s="408">
        <v>0</v>
      </c>
      <c r="R20" s="408">
        <v>1</v>
      </c>
      <c r="S20" s="408">
        <v>0</v>
      </c>
      <c r="T20" s="407">
        <v>0</v>
      </c>
      <c r="U20" s="408">
        <v>0</v>
      </c>
      <c r="V20" s="408">
        <v>0</v>
      </c>
      <c r="W20" s="408">
        <v>0</v>
      </c>
      <c r="X20" s="408">
        <v>0</v>
      </c>
      <c r="Y20" s="172">
        <v>1</v>
      </c>
      <c r="Z20" s="408">
        <v>0</v>
      </c>
      <c r="AA20" s="408">
        <v>4</v>
      </c>
      <c r="AB20" s="15"/>
      <c r="AC20" s="15"/>
      <c r="AD20" s="15">
        <f t="shared" si="5"/>
        <v>0</v>
      </c>
      <c r="AE20" s="15">
        <f t="shared" si="6"/>
        <v>0</v>
      </c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</row>
    <row r="21" spans="1:63" s="47" customFormat="1" ht="12" customHeight="1">
      <c r="A21" s="84" t="s">
        <v>38</v>
      </c>
      <c r="B21" s="172">
        <v>7</v>
      </c>
      <c r="C21" s="170">
        <f t="shared" si="7"/>
        <v>1</v>
      </c>
      <c r="D21" s="408">
        <v>1</v>
      </c>
      <c r="E21" s="408">
        <v>0</v>
      </c>
      <c r="F21" s="408">
        <v>0</v>
      </c>
      <c r="G21" s="408">
        <v>0</v>
      </c>
      <c r="H21" s="408">
        <v>0</v>
      </c>
      <c r="I21" s="408">
        <v>0</v>
      </c>
      <c r="J21" s="408">
        <v>0</v>
      </c>
      <c r="K21" s="408">
        <v>0</v>
      </c>
      <c r="L21" s="84" t="s">
        <v>38</v>
      </c>
      <c r="M21" s="172">
        <v>7</v>
      </c>
      <c r="N21" s="408">
        <f t="shared" si="8"/>
        <v>1</v>
      </c>
      <c r="O21" s="408">
        <v>0</v>
      </c>
      <c r="P21" s="408">
        <v>1</v>
      </c>
      <c r="Q21" s="408">
        <v>0</v>
      </c>
      <c r="R21" s="408">
        <v>1</v>
      </c>
      <c r="S21" s="408">
        <v>0</v>
      </c>
      <c r="T21" s="407">
        <v>0</v>
      </c>
      <c r="U21" s="408">
        <v>0</v>
      </c>
      <c r="V21" s="408">
        <v>0</v>
      </c>
      <c r="W21" s="408">
        <v>0</v>
      </c>
      <c r="X21" s="408">
        <v>1</v>
      </c>
      <c r="Y21" s="172">
        <v>1</v>
      </c>
      <c r="Z21" s="408">
        <v>0</v>
      </c>
      <c r="AA21" s="172">
        <v>5</v>
      </c>
      <c r="AB21" s="15"/>
      <c r="AC21" s="15"/>
      <c r="AD21" s="15">
        <f t="shared" si="5"/>
        <v>0</v>
      </c>
      <c r="AE21" s="15">
        <f t="shared" si="6"/>
        <v>0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</row>
    <row r="22" spans="1:63" s="47" customFormat="1" ht="12" customHeight="1">
      <c r="A22" s="278" t="s">
        <v>39</v>
      </c>
      <c r="B22" s="172">
        <v>8</v>
      </c>
      <c r="C22" s="405">
        <f>SUM(C23:C28)</f>
        <v>10</v>
      </c>
      <c r="D22" s="405">
        <f t="shared" ref="D22:K22" si="9">SUM(D23:D28)</f>
        <v>8</v>
      </c>
      <c r="E22" s="405">
        <f t="shared" si="9"/>
        <v>2</v>
      </c>
      <c r="F22" s="405">
        <f t="shared" si="9"/>
        <v>0</v>
      </c>
      <c r="G22" s="405">
        <f t="shared" si="9"/>
        <v>0</v>
      </c>
      <c r="H22" s="405">
        <f t="shared" si="9"/>
        <v>0</v>
      </c>
      <c r="I22" s="405">
        <f t="shared" si="9"/>
        <v>0</v>
      </c>
      <c r="J22" s="405">
        <f t="shared" si="9"/>
        <v>0</v>
      </c>
      <c r="K22" s="405">
        <f t="shared" si="9"/>
        <v>0</v>
      </c>
      <c r="L22" s="278" t="s">
        <v>39</v>
      </c>
      <c r="M22" s="172">
        <v>8</v>
      </c>
      <c r="N22" s="405">
        <f>SUM(N23:N28)</f>
        <v>10</v>
      </c>
      <c r="O22" s="405">
        <f t="shared" ref="O22:AA22" si="10">SUM(O23:O28)</f>
        <v>2</v>
      </c>
      <c r="P22" s="405">
        <f t="shared" si="10"/>
        <v>8</v>
      </c>
      <c r="Q22" s="405">
        <f t="shared" si="10"/>
        <v>2</v>
      </c>
      <c r="R22" s="405">
        <f t="shared" si="10"/>
        <v>7</v>
      </c>
      <c r="S22" s="405">
        <f t="shared" si="10"/>
        <v>3</v>
      </c>
      <c r="T22" s="406">
        <f>SUM(T23:T28)</f>
        <v>1505.1</v>
      </c>
      <c r="U22" s="405">
        <f t="shared" si="10"/>
        <v>0</v>
      </c>
      <c r="V22" s="405">
        <f t="shared" si="10"/>
        <v>1910.2</v>
      </c>
      <c r="W22" s="405">
        <f t="shared" si="10"/>
        <v>450</v>
      </c>
      <c r="X22" s="405">
        <f t="shared" si="10"/>
        <v>0</v>
      </c>
      <c r="Y22" s="405">
        <f t="shared" si="10"/>
        <v>6</v>
      </c>
      <c r="Z22" s="405">
        <f t="shared" si="10"/>
        <v>0</v>
      </c>
      <c r="AA22" s="405">
        <f t="shared" si="10"/>
        <v>10</v>
      </c>
      <c r="AB22" s="15"/>
      <c r="AC22" s="15"/>
      <c r="AD22" s="15">
        <f t="shared" si="5"/>
        <v>0</v>
      </c>
      <c r="AE22" s="15">
        <f t="shared" si="6"/>
        <v>0</v>
      </c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</row>
    <row r="23" spans="1:63" s="47" customFormat="1" ht="12" customHeight="1">
      <c r="A23" s="84" t="s">
        <v>40</v>
      </c>
      <c r="B23" s="172">
        <v>9</v>
      </c>
      <c r="C23" s="170">
        <f t="shared" si="7"/>
        <v>3</v>
      </c>
      <c r="D23" s="408">
        <v>2</v>
      </c>
      <c r="E23" s="408">
        <v>1</v>
      </c>
      <c r="F23" s="408">
        <v>0</v>
      </c>
      <c r="G23" s="408">
        <v>0</v>
      </c>
      <c r="H23" s="408">
        <v>0</v>
      </c>
      <c r="I23" s="408">
        <v>0</v>
      </c>
      <c r="J23" s="408">
        <v>0</v>
      </c>
      <c r="K23" s="408">
        <v>0</v>
      </c>
      <c r="L23" s="84" t="s">
        <v>40</v>
      </c>
      <c r="M23" s="172">
        <v>9</v>
      </c>
      <c r="N23" s="408">
        <f t="shared" si="8"/>
        <v>3</v>
      </c>
      <c r="O23" s="408">
        <v>1</v>
      </c>
      <c r="P23" s="408">
        <v>2</v>
      </c>
      <c r="Q23" s="408">
        <v>0</v>
      </c>
      <c r="R23" s="408">
        <v>1</v>
      </c>
      <c r="S23" s="408">
        <v>2</v>
      </c>
      <c r="T23" s="407">
        <v>0</v>
      </c>
      <c r="U23" s="408">
        <v>0</v>
      </c>
      <c r="V23" s="408">
        <v>0</v>
      </c>
      <c r="W23" s="408">
        <v>0</v>
      </c>
      <c r="X23" s="408">
        <v>0</v>
      </c>
      <c r="Y23" s="172">
        <v>2</v>
      </c>
      <c r="Z23" s="408">
        <v>0</v>
      </c>
      <c r="AA23" s="408">
        <v>3</v>
      </c>
      <c r="AB23" s="15"/>
      <c r="AC23" s="15"/>
      <c r="AD23" s="15">
        <f t="shared" si="5"/>
        <v>0</v>
      </c>
      <c r="AE23" s="15">
        <f t="shared" si="6"/>
        <v>0</v>
      </c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</row>
    <row r="24" spans="1:63" s="47" customFormat="1" ht="12" customHeight="1">
      <c r="A24" s="84" t="s">
        <v>41</v>
      </c>
      <c r="B24" s="172">
        <v>10</v>
      </c>
      <c r="C24" s="170">
        <f t="shared" si="7"/>
        <v>2</v>
      </c>
      <c r="D24" s="408">
        <v>1</v>
      </c>
      <c r="E24" s="408">
        <v>1</v>
      </c>
      <c r="F24" s="408">
        <v>0</v>
      </c>
      <c r="G24" s="408">
        <v>0</v>
      </c>
      <c r="H24" s="408">
        <v>0</v>
      </c>
      <c r="I24" s="408">
        <v>0</v>
      </c>
      <c r="J24" s="408">
        <v>0</v>
      </c>
      <c r="K24" s="408">
        <v>0</v>
      </c>
      <c r="L24" s="84" t="s">
        <v>41</v>
      </c>
      <c r="M24" s="172">
        <v>10</v>
      </c>
      <c r="N24" s="408">
        <f t="shared" si="8"/>
        <v>2</v>
      </c>
      <c r="O24" s="408">
        <v>1</v>
      </c>
      <c r="P24" s="408">
        <v>1</v>
      </c>
      <c r="Q24" s="408">
        <v>1</v>
      </c>
      <c r="R24" s="408">
        <v>1</v>
      </c>
      <c r="S24" s="408">
        <v>1</v>
      </c>
      <c r="T24" s="407">
        <v>200</v>
      </c>
      <c r="U24" s="408">
        <v>0</v>
      </c>
      <c r="V24" s="408">
        <v>0</v>
      </c>
      <c r="W24" s="409">
        <v>200</v>
      </c>
      <c r="X24" s="408">
        <v>0</v>
      </c>
      <c r="Y24" s="172">
        <v>2</v>
      </c>
      <c r="Z24" s="408">
        <v>0</v>
      </c>
      <c r="AA24" s="408">
        <v>3</v>
      </c>
      <c r="AB24" s="15"/>
      <c r="AC24" s="15"/>
      <c r="AD24" s="15">
        <f t="shared" si="5"/>
        <v>0</v>
      </c>
      <c r="AE24" s="15">
        <f t="shared" si="6"/>
        <v>0</v>
      </c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</row>
    <row r="25" spans="1:63" s="47" customFormat="1" ht="12" customHeight="1">
      <c r="A25" s="84" t="s">
        <v>42</v>
      </c>
      <c r="B25" s="172">
        <v>11</v>
      </c>
      <c r="C25" s="170">
        <f t="shared" si="7"/>
        <v>1</v>
      </c>
      <c r="D25" s="408">
        <v>1</v>
      </c>
      <c r="E25" s="408">
        <v>0</v>
      </c>
      <c r="F25" s="408">
        <v>0</v>
      </c>
      <c r="G25" s="408">
        <v>0</v>
      </c>
      <c r="H25" s="408">
        <v>0</v>
      </c>
      <c r="I25" s="408">
        <v>0</v>
      </c>
      <c r="J25" s="408">
        <v>0</v>
      </c>
      <c r="K25" s="408">
        <v>0</v>
      </c>
      <c r="L25" s="84" t="s">
        <v>42</v>
      </c>
      <c r="M25" s="172">
        <v>11</v>
      </c>
      <c r="N25" s="408">
        <f t="shared" si="8"/>
        <v>1</v>
      </c>
      <c r="O25" s="408">
        <v>0</v>
      </c>
      <c r="P25" s="408">
        <v>1</v>
      </c>
      <c r="Q25" s="408">
        <v>0</v>
      </c>
      <c r="R25" s="408">
        <v>1</v>
      </c>
      <c r="S25" s="408">
        <v>0</v>
      </c>
      <c r="T25" s="407">
        <v>0</v>
      </c>
      <c r="U25" s="408">
        <v>0</v>
      </c>
      <c r="V25" s="408">
        <v>0</v>
      </c>
      <c r="W25" s="408">
        <v>0</v>
      </c>
      <c r="X25" s="408">
        <v>0</v>
      </c>
      <c r="Y25" s="408">
        <v>0</v>
      </c>
      <c r="Z25" s="408">
        <v>0</v>
      </c>
      <c r="AA25" s="408">
        <v>0</v>
      </c>
      <c r="AB25" s="15"/>
      <c r="AC25" s="15"/>
      <c r="AD25" s="15">
        <f t="shared" si="5"/>
        <v>0</v>
      </c>
      <c r="AE25" s="15">
        <f t="shared" si="6"/>
        <v>0</v>
      </c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</row>
    <row r="26" spans="1:63" s="47" customFormat="1" ht="12" customHeight="1">
      <c r="A26" s="84" t="s">
        <v>43</v>
      </c>
      <c r="B26" s="172">
        <v>12</v>
      </c>
      <c r="C26" s="170">
        <f t="shared" si="7"/>
        <v>2</v>
      </c>
      <c r="D26" s="408">
        <v>2</v>
      </c>
      <c r="E26" s="408">
        <v>0</v>
      </c>
      <c r="F26" s="408">
        <v>0</v>
      </c>
      <c r="G26" s="408">
        <v>0</v>
      </c>
      <c r="H26" s="408">
        <v>0</v>
      </c>
      <c r="I26" s="408">
        <v>0</v>
      </c>
      <c r="J26" s="408">
        <v>0</v>
      </c>
      <c r="K26" s="408">
        <v>0</v>
      </c>
      <c r="L26" s="84" t="s">
        <v>43</v>
      </c>
      <c r="M26" s="172">
        <v>12</v>
      </c>
      <c r="N26" s="408">
        <f t="shared" si="8"/>
        <v>2</v>
      </c>
      <c r="O26" s="408">
        <v>0</v>
      </c>
      <c r="P26" s="408">
        <v>2</v>
      </c>
      <c r="Q26" s="408">
        <v>1</v>
      </c>
      <c r="R26" s="408">
        <v>2</v>
      </c>
      <c r="S26" s="408">
        <v>0</v>
      </c>
      <c r="T26" s="407">
        <f>+(V26+W26)/2</f>
        <v>855.1</v>
      </c>
      <c r="U26" s="408">
        <v>0</v>
      </c>
      <c r="V26" s="409">
        <v>1460.2</v>
      </c>
      <c r="W26" s="408">
        <v>250</v>
      </c>
      <c r="X26" s="408">
        <v>0</v>
      </c>
      <c r="Y26" s="172">
        <v>0</v>
      </c>
      <c r="Z26" s="408">
        <v>0</v>
      </c>
      <c r="AA26" s="408">
        <v>0</v>
      </c>
      <c r="AB26" s="15"/>
      <c r="AC26" s="15"/>
      <c r="AD26" s="15">
        <f t="shared" si="5"/>
        <v>0</v>
      </c>
      <c r="AE26" s="15">
        <f t="shared" si="6"/>
        <v>0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</row>
    <row r="27" spans="1:63" s="47" customFormat="1" ht="12" customHeight="1">
      <c r="A27" s="84" t="s">
        <v>44</v>
      </c>
      <c r="B27" s="172">
        <v>13</v>
      </c>
      <c r="C27" s="170">
        <f t="shared" si="7"/>
        <v>1</v>
      </c>
      <c r="D27" s="408">
        <v>1</v>
      </c>
      <c r="E27" s="408">
        <v>0</v>
      </c>
      <c r="F27" s="408">
        <v>0</v>
      </c>
      <c r="G27" s="408">
        <v>0</v>
      </c>
      <c r="H27" s="408">
        <v>0</v>
      </c>
      <c r="I27" s="408">
        <v>0</v>
      </c>
      <c r="J27" s="408">
        <v>0</v>
      </c>
      <c r="K27" s="408">
        <v>0</v>
      </c>
      <c r="L27" s="84" t="s">
        <v>44</v>
      </c>
      <c r="M27" s="172">
        <v>13</v>
      </c>
      <c r="N27" s="408">
        <f t="shared" si="8"/>
        <v>1</v>
      </c>
      <c r="O27" s="408">
        <v>0</v>
      </c>
      <c r="P27" s="408">
        <v>1</v>
      </c>
      <c r="Q27" s="408">
        <v>0</v>
      </c>
      <c r="R27" s="408">
        <v>1</v>
      </c>
      <c r="S27" s="408">
        <v>0</v>
      </c>
      <c r="T27" s="407">
        <v>450</v>
      </c>
      <c r="U27" s="408">
        <v>0</v>
      </c>
      <c r="V27" s="409">
        <v>450</v>
      </c>
      <c r="W27" s="408">
        <v>0</v>
      </c>
      <c r="X27" s="408">
        <v>0</v>
      </c>
      <c r="Y27" s="172">
        <v>1</v>
      </c>
      <c r="Z27" s="408">
        <v>0</v>
      </c>
      <c r="AA27" s="410">
        <v>4</v>
      </c>
      <c r="AB27" s="15"/>
      <c r="AC27" s="15"/>
      <c r="AD27" s="15">
        <f t="shared" si="5"/>
        <v>0</v>
      </c>
      <c r="AE27" s="15">
        <f t="shared" si="6"/>
        <v>0</v>
      </c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</row>
    <row r="28" spans="1:63" s="47" customFormat="1" ht="12" customHeight="1">
      <c r="A28" s="84" t="s">
        <v>45</v>
      </c>
      <c r="B28" s="172">
        <v>14</v>
      </c>
      <c r="C28" s="170">
        <f t="shared" si="7"/>
        <v>1</v>
      </c>
      <c r="D28" s="408">
        <v>1</v>
      </c>
      <c r="E28" s="408">
        <v>0</v>
      </c>
      <c r="F28" s="408">
        <v>0</v>
      </c>
      <c r="G28" s="408">
        <v>0</v>
      </c>
      <c r="H28" s="408">
        <v>0</v>
      </c>
      <c r="I28" s="408">
        <v>0</v>
      </c>
      <c r="J28" s="408">
        <v>0</v>
      </c>
      <c r="K28" s="408">
        <v>0</v>
      </c>
      <c r="L28" s="84" t="s">
        <v>45</v>
      </c>
      <c r="M28" s="172">
        <v>14</v>
      </c>
      <c r="N28" s="408">
        <f t="shared" si="8"/>
        <v>1</v>
      </c>
      <c r="O28" s="408">
        <v>0</v>
      </c>
      <c r="P28" s="408">
        <v>1</v>
      </c>
      <c r="Q28" s="408">
        <v>0</v>
      </c>
      <c r="R28" s="408">
        <v>1</v>
      </c>
      <c r="S28" s="408">
        <v>0</v>
      </c>
      <c r="T28" s="407">
        <v>0</v>
      </c>
      <c r="U28" s="408">
        <v>0</v>
      </c>
      <c r="V28" s="408">
        <v>0</v>
      </c>
      <c r="W28" s="408">
        <v>0</v>
      </c>
      <c r="X28" s="408">
        <v>0</v>
      </c>
      <c r="Y28" s="172">
        <v>1</v>
      </c>
      <c r="Z28" s="408">
        <v>0</v>
      </c>
      <c r="AA28" s="408">
        <v>0</v>
      </c>
      <c r="AB28" s="15"/>
      <c r="AC28" s="15"/>
      <c r="AD28" s="15">
        <f t="shared" si="5"/>
        <v>0</v>
      </c>
      <c r="AE28" s="15">
        <f t="shared" si="6"/>
        <v>0</v>
      </c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</row>
    <row r="29" spans="1:63" s="47" customFormat="1" ht="12" customHeight="1">
      <c r="A29" s="278" t="s">
        <v>46</v>
      </c>
      <c r="B29" s="172">
        <v>15</v>
      </c>
      <c r="C29" s="405">
        <f>SUM(C30:C36)</f>
        <v>13</v>
      </c>
      <c r="D29" s="405">
        <f t="shared" ref="D29:K29" si="11">SUM(D30:D36)</f>
        <v>11</v>
      </c>
      <c r="E29" s="405">
        <f t="shared" si="11"/>
        <v>2</v>
      </c>
      <c r="F29" s="405">
        <f t="shared" si="11"/>
        <v>0</v>
      </c>
      <c r="G29" s="405">
        <f t="shared" si="11"/>
        <v>0</v>
      </c>
      <c r="H29" s="405">
        <f t="shared" si="11"/>
        <v>0</v>
      </c>
      <c r="I29" s="405">
        <f t="shared" si="11"/>
        <v>0</v>
      </c>
      <c r="J29" s="405">
        <f t="shared" si="11"/>
        <v>0</v>
      </c>
      <c r="K29" s="405">
        <f t="shared" si="11"/>
        <v>0</v>
      </c>
      <c r="L29" s="278" t="s">
        <v>46</v>
      </c>
      <c r="M29" s="172">
        <v>15</v>
      </c>
      <c r="N29" s="405">
        <f>SUM(N30:N36)</f>
        <v>13</v>
      </c>
      <c r="O29" s="405">
        <f t="shared" ref="O29:AA29" si="12">SUM(O30:O36)</f>
        <v>2</v>
      </c>
      <c r="P29" s="405">
        <f t="shared" si="12"/>
        <v>11</v>
      </c>
      <c r="Q29" s="405">
        <f t="shared" si="12"/>
        <v>3</v>
      </c>
      <c r="R29" s="405">
        <f t="shared" si="12"/>
        <v>11</v>
      </c>
      <c r="S29" s="405">
        <f t="shared" si="12"/>
        <v>2</v>
      </c>
      <c r="T29" s="405">
        <f t="shared" si="12"/>
        <v>1700</v>
      </c>
      <c r="U29" s="405">
        <f t="shared" si="12"/>
        <v>1500</v>
      </c>
      <c r="V29" s="405">
        <f t="shared" si="12"/>
        <v>400</v>
      </c>
      <c r="W29" s="405">
        <f t="shared" si="12"/>
        <v>850</v>
      </c>
      <c r="X29" s="405">
        <f t="shared" si="12"/>
        <v>0</v>
      </c>
      <c r="Y29" s="405">
        <f t="shared" si="12"/>
        <v>10</v>
      </c>
      <c r="Z29" s="405">
        <f t="shared" si="12"/>
        <v>0</v>
      </c>
      <c r="AA29" s="405">
        <f t="shared" si="12"/>
        <v>1</v>
      </c>
      <c r="AB29" s="15"/>
      <c r="AC29" s="15"/>
      <c r="AD29" s="15">
        <f t="shared" si="5"/>
        <v>0</v>
      </c>
      <c r="AE29" s="15">
        <f t="shared" si="6"/>
        <v>0</v>
      </c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</row>
    <row r="30" spans="1:63" s="47" customFormat="1" ht="12" customHeight="1">
      <c r="A30" s="84" t="s">
        <v>47</v>
      </c>
      <c r="B30" s="172">
        <v>16</v>
      </c>
      <c r="C30" s="170">
        <f t="shared" si="7"/>
        <v>1</v>
      </c>
      <c r="D30" s="408">
        <v>1</v>
      </c>
      <c r="E30" s="408">
        <v>0</v>
      </c>
      <c r="F30" s="408">
        <v>0</v>
      </c>
      <c r="G30" s="408">
        <v>0</v>
      </c>
      <c r="H30" s="408">
        <v>0</v>
      </c>
      <c r="I30" s="408">
        <v>0</v>
      </c>
      <c r="J30" s="408">
        <v>0</v>
      </c>
      <c r="K30" s="408">
        <v>0</v>
      </c>
      <c r="L30" s="84" t="s">
        <v>47</v>
      </c>
      <c r="M30" s="172">
        <v>16</v>
      </c>
      <c r="N30" s="408">
        <f t="shared" si="8"/>
        <v>1</v>
      </c>
      <c r="O30" s="408">
        <v>0</v>
      </c>
      <c r="P30" s="408">
        <v>1</v>
      </c>
      <c r="Q30" s="408">
        <v>0</v>
      </c>
      <c r="R30" s="408">
        <v>1</v>
      </c>
      <c r="S30" s="408">
        <v>0</v>
      </c>
      <c r="T30" s="407">
        <v>0</v>
      </c>
      <c r="U30" s="408">
        <v>0</v>
      </c>
      <c r="V30" s="408">
        <v>0</v>
      </c>
      <c r="W30" s="408">
        <v>0</v>
      </c>
      <c r="X30" s="408">
        <v>0</v>
      </c>
      <c r="Y30" s="172">
        <v>1</v>
      </c>
      <c r="Z30" s="408">
        <v>0</v>
      </c>
      <c r="AA30" s="408">
        <v>1</v>
      </c>
      <c r="AB30" s="15"/>
      <c r="AC30" s="15"/>
      <c r="AD30" s="15">
        <f t="shared" si="5"/>
        <v>0</v>
      </c>
      <c r="AE30" s="15">
        <f t="shared" si="6"/>
        <v>0</v>
      </c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</row>
    <row r="31" spans="1:63" s="47" customFormat="1" ht="12" customHeight="1">
      <c r="A31" s="84" t="s">
        <v>48</v>
      </c>
      <c r="B31" s="172">
        <v>17</v>
      </c>
      <c r="C31" s="170">
        <f t="shared" si="7"/>
        <v>1</v>
      </c>
      <c r="D31" s="408">
        <v>1</v>
      </c>
      <c r="E31" s="408">
        <v>0</v>
      </c>
      <c r="F31" s="408">
        <v>0</v>
      </c>
      <c r="G31" s="408">
        <v>0</v>
      </c>
      <c r="H31" s="408">
        <v>0</v>
      </c>
      <c r="I31" s="408">
        <v>0</v>
      </c>
      <c r="J31" s="408">
        <v>0</v>
      </c>
      <c r="K31" s="408">
        <v>0</v>
      </c>
      <c r="L31" s="84" t="s">
        <v>48</v>
      </c>
      <c r="M31" s="172">
        <v>17</v>
      </c>
      <c r="N31" s="408">
        <f t="shared" si="8"/>
        <v>1</v>
      </c>
      <c r="O31" s="408">
        <v>0</v>
      </c>
      <c r="P31" s="408">
        <v>1</v>
      </c>
      <c r="Q31" s="408">
        <v>0</v>
      </c>
      <c r="R31" s="408">
        <v>1</v>
      </c>
      <c r="S31" s="408">
        <v>0</v>
      </c>
      <c r="T31" s="407">
        <v>0</v>
      </c>
      <c r="U31" s="408">
        <v>0</v>
      </c>
      <c r="V31" s="408">
        <v>0</v>
      </c>
      <c r="W31" s="408">
        <v>0</v>
      </c>
      <c r="X31" s="408">
        <v>0</v>
      </c>
      <c r="Y31" s="408">
        <v>0</v>
      </c>
      <c r="Z31" s="408">
        <v>0</v>
      </c>
      <c r="AA31" s="408">
        <v>0</v>
      </c>
      <c r="AB31" s="15"/>
      <c r="AC31" s="15"/>
      <c r="AD31" s="15">
        <f t="shared" si="5"/>
        <v>0</v>
      </c>
      <c r="AE31" s="15">
        <f t="shared" si="6"/>
        <v>0</v>
      </c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</row>
    <row r="32" spans="1:63" s="47" customFormat="1" ht="12" customHeight="1">
      <c r="A32" s="84" t="s">
        <v>49</v>
      </c>
      <c r="B32" s="172">
        <v>18</v>
      </c>
      <c r="C32" s="170">
        <f t="shared" si="7"/>
        <v>2</v>
      </c>
      <c r="D32" s="408">
        <v>1</v>
      </c>
      <c r="E32" s="408">
        <v>1</v>
      </c>
      <c r="F32" s="408">
        <v>0</v>
      </c>
      <c r="G32" s="408">
        <v>0</v>
      </c>
      <c r="H32" s="408">
        <v>0</v>
      </c>
      <c r="I32" s="408">
        <v>0</v>
      </c>
      <c r="J32" s="408">
        <v>0</v>
      </c>
      <c r="K32" s="408">
        <v>0</v>
      </c>
      <c r="L32" s="84" t="s">
        <v>49</v>
      </c>
      <c r="M32" s="172">
        <v>18</v>
      </c>
      <c r="N32" s="408">
        <f t="shared" si="8"/>
        <v>2</v>
      </c>
      <c r="O32" s="408">
        <v>1</v>
      </c>
      <c r="P32" s="408">
        <v>1</v>
      </c>
      <c r="Q32" s="408">
        <v>1</v>
      </c>
      <c r="R32" s="408">
        <v>1</v>
      </c>
      <c r="S32" s="408">
        <v>1</v>
      </c>
      <c r="T32" s="407">
        <f>+(U32+W32)/2</f>
        <v>1050</v>
      </c>
      <c r="U32" s="408">
        <v>1500</v>
      </c>
      <c r="V32" s="408">
        <v>0</v>
      </c>
      <c r="W32" s="408">
        <v>600</v>
      </c>
      <c r="X32" s="408">
        <v>0</v>
      </c>
      <c r="Y32" s="172">
        <v>1</v>
      </c>
      <c r="Z32" s="408">
        <v>0</v>
      </c>
      <c r="AA32" s="408">
        <v>0</v>
      </c>
      <c r="AB32" s="15"/>
      <c r="AC32" s="15"/>
      <c r="AD32" s="15">
        <f t="shared" si="5"/>
        <v>0</v>
      </c>
      <c r="AE32" s="15">
        <f t="shared" si="6"/>
        <v>0</v>
      </c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</row>
    <row r="33" spans="1:63" s="47" customFormat="1" ht="12" customHeight="1">
      <c r="A33" s="84" t="s">
        <v>50</v>
      </c>
      <c r="B33" s="172">
        <v>19</v>
      </c>
      <c r="C33" s="170">
        <f t="shared" si="7"/>
        <v>1</v>
      </c>
      <c r="D33" s="408">
        <v>1</v>
      </c>
      <c r="E33" s="408">
        <v>0</v>
      </c>
      <c r="F33" s="408">
        <v>0</v>
      </c>
      <c r="G33" s="408">
        <v>0</v>
      </c>
      <c r="H33" s="408">
        <v>0</v>
      </c>
      <c r="I33" s="408">
        <v>0</v>
      </c>
      <c r="J33" s="408">
        <v>0</v>
      </c>
      <c r="K33" s="408">
        <v>0</v>
      </c>
      <c r="L33" s="84" t="s">
        <v>50</v>
      </c>
      <c r="M33" s="172">
        <v>19</v>
      </c>
      <c r="N33" s="408">
        <f t="shared" si="8"/>
        <v>1</v>
      </c>
      <c r="O33" s="408">
        <v>0</v>
      </c>
      <c r="P33" s="408">
        <v>1</v>
      </c>
      <c r="Q33" s="408">
        <v>1</v>
      </c>
      <c r="R33" s="408">
        <v>1</v>
      </c>
      <c r="S33" s="408">
        <v>0</v>
      </c>
      <c r="T33" s="407">
        <v>250</v>
      </c>
      <c r="U33" s="408">
        <v>0</v>
      </c>
      <c r="V33" s="408">
        <v>0</v>
      </c>
      <c r="W33" s="409">
        <v>250</v>
      </c>
      <c r="X33" s="408">
        <v>0</v>
      </c>
      <c r="Y33" s="172">
        <v>1</v>
      </c>
      <c r="Z33" s="408">
        <v>0</v>
      </c>
      <c r="AA33" s="408">
        <v>0</v>
      </c>
      <c r="AB33" s="15"/>
      <c r="AC33" s="15"/>
      <c r="AD33" s="15">
        <f t="shared" si="5"/>
        <v>0</v>
      </c>
      <c r="AE33" s="15">
        <f t="shared" si="6"/>
        <v>0</v>
      </c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1:63" s="47" customFormat="1" ht="12" customHeight="1">
      <c r="A34" s="84" t="s">
        <v>51</v>
      </c>
      <c r="B34" s="172">
        <v>20</v>
      </c>
      <c r="C34" s="170">
        <f t="shared" si="7"/>
        <v>2</v>
      </c>
      <c r="D34" s="408">
        <v>1</v>
      </c>
      <c r="E34" s="408">
        <v>1</v>
      </c>
      <c r="F34" s="408">
        <v>0</v>
      </c>
      <c r="G34" s="408">
        <v>0</v>
      </c>
      <c r="H34" s="408">
        <v>0</v>
      </c>
      <c r="I34" s="408">
        <v>0</v>
      </c>
      <c r="J34" s="408">
        <v>0</v>
      </c>
      <c r="K34" s="408">
        <v>0</v>
      </c>
      <c r="L34" s="84" t="s">
        <v>51</v>
      </c>
      <c r="M34" s="172">
        <v>20</v>
      </c>
      <c r="N34" s="408">
        <f t="shared" si="8"/>
        <v>2</v>
      </c>
      <c r="O34" s="408">
        <v>1</v>
      </c>
      <c r="P34" s="408">
        <v>1</v>
      </c>
      <c r="Q34" s="408">
        <v>1</v>
      </c>
      <c r="R34" s="408">
        <v>1</v>
      </c>
      <c r="S34" s="408">
        <v>1</v>
      </c>
      <c r="T34" s="407">
        <f>+V34</f>
        <v>400</v>
      </c>
      <c r="U34" s="409">
        <v>0</v>
      </c>
      <c r="V34" s="408">
        <v>400</v>
      </c>
      <c r="W34" s="408">
        <v>0</v>
      </c>
      <c r="X34" s="408">
        <v>0</v>
      </c>
      <c r="Y34" s="408">
        <v>1</v>
      </c>
      <c r="Z34" s="408">
        <v>0</v>
      </c>
      <c r="AA34" s="408">
        <v>0</v>
      </c>
      <c r="AB34" s="15"/>
      <c r="AC34" s="15"/>
      <c r="AD34" s="15">
        <f t="shared" si="5"/>
        <v>0</v>
      </c>
      <c r="AE34" s="15">
        <f t="shared" si="6"/>
        <v>0</v>
      </c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</row>
    <row r="35" spans="1:63" s="47" customFormat="1" ht="12" customHeight="1">
      <c r="A35" s="84" t="s">
        <v>52</v>
      </c>
      <c r="B35" s="172">
        <v>21</v>
      </c>
      <c r="C35" s="170">
        <f t="shared" si="7"/>
        <v>2</v>
      </c>
      <c r="D35" s="408">
        <v>2</v>
      </c>
      <c r="E35" s="408">
        <v>0</v>
      </c>
      <c r="F35" s="408">
        <v>0</v>
      </c>
      <c r="G35" s="408">
        <v>0</v>
      </c>
      <c r="H35" s="408">
        <v>0</v>
      </c>
      <c r="I35" s="408">
        <v>0</v>
      </c>
      <c r="J35" s="408">
        <v>0</v>
      </c>
      <c r="K35" s="408">
        <v>0</v>
      </c>
      <c r="L35" s="84" t="s">
        <v>52</v>
      </c>
      <c r="M35" s="172">
        <v>21</v>
      </c>
      <c r="N35" s="408">
        <f t="shared" si="8"/>
        <v>2</v>
      </c>
      <c r="O35" s="408">
        <v>0</v>
      </c>
      <c r="P35" s="408">
        <v>2</v>
      </c>
      <c r="Q35" s="408">
        <v>0</v>
      </c>
      <c r="R35" s="408">
        <v>2</v>
      </c>
      <c r="S35" s="408">
        <v>0</v>
      </c>
      <c r="T35" s="407">
        <v>0</v>
      </c>
      <c r="U35" s="408">
        <v>0</v>
      </c>
      <c r="V35" s="408">
        <v>0</v>
      </c>
      <c r="W35" s="408">
        <v>0</v>
      </c>
      <c r="X35" s="408">
        <v>0</v>
      </c>
      <c r="Y35" s="172">
        <v>2</v>
      </c>
      <c r="Z35" s="408">
        <v>0</v>
      </c>
      <c r="AA35" s="408">
        <v>0</v>
      </c>
      <c r="AB35" s="15"/>
      <c r="AC35" s="15"/>
      <c r="AD35" s="15">
        <f t="shared" si="5"/>
        <v>0</v>
      </c>
      <c r="AE35" s="15">
        <f t="shared" si="6"/>
        <v>0</v>
      </c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</row>
    <row r="36" spans="1:63" s="47" customFormat="1" ht="12" customHeight="1">
      <c r="A36" s="84" t="s">
        <v>53</v>
      </c>
      <c r="B36" s="172">
        <v>22</v>
      </c>
      <c r="C36" s="170">
        <f t="shared" si="7"/>
        <v>4</v>
      </c>
      <c r="D36" s="408">
        <v>4</v>
      </c>
      <c r="E36" s="408">
        <v>0</v>
      </c>
      <c r="F36" s="408">
        <v>0</v>
      </c>
      <c r="G36" s="408">
        <v>0</v>
      </c>
      <c r="H36" s="408">
        <v>0</v>
      </c>
      <c r="I36" s="408">
        <v>0</v>
      </c>
      <c r="J36" s="408">
        <v>0</v>
      </c>
      <c r="K36" s="408">
        <v>0</v>
      </c>
      <c r="L36" s="84" t="s">
        <v>53</v>
      </c>
      <c r="M36" s="172">
        <v>22</v>
      </c>
      <c r="N36" s="408">
        <f t="shared" si="8"/>
        <v>4</v>
      </c>
      <c r="O36" s="408">
        <v>0</v>
      </c>
      <c r="P36" s="408">
        <v>4</v>
      </c>
      <c r="Q36" s="408">
        <v>0</v>
      </c>
      <c r="R36" s="408">
        <v>4</v>
      </c>
      <c r="S36" s="408">
        <v>0</v>
      </c>
      <c r="T36" s="407">
        <v>0</v>
      </c>
      <c r="U36" s="408">
        <v>0</v>
      </c>
      <c r="V36" s="408">
        <v>0</v>
      </c>
      <c r="W36" s="408">
        <v>0</v>
      </c>
      <c r="X36" s="408">
        <v>0</v>
      </c>
      <c r="Y36" s="172">
        <v>4</v>
      </c>
      <c r="Z36" s="408">
        <v>0</v>
      </c>
      <c r="AA36" s="172">
        <v>0</v>
      </c>
      <c r="AB36" s="15"/>
      <c r="AC36" s="15"/>
      <c r="AD36" s="15">
        <f t="shared" si="5"/>
        <v>0</v>
      </c>
      <c r="AE36" s="15">
        <f t="shared" si="6"/>
        <v>0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</row>
    <row r="37" spans="1:63" s="47" customFormat="1" ht="12" customHeight="1">
      <c r="A37" s="278" t="s">
        <v>54</v>
      </c>
      <c r="B37" s="172">
        <v>23</v>
      </c>
      <c r="C37" s="405">
        <f>SUM(C38:C40)</f>
        <v>4</v>
      </c>
      <c r="D37" s="405">
        <f t="shared" ref="D37:K37" si="13">SUM(D38:D40)</f>
        <v>2</v>
      </c>
      <c r="E37" s="405">
        <f t="shared" si="13"/>
        <v>2</v>
      </c>
      <c r="F37" s="405">
        <f t="shared" si="13"/>
        <v>0</v>
      </c>
      <c r="G37" s="405">
        <f t="shared" si="13"/>
        <v>0</v>
      </c>
      <c r="H37" s="405">
        <f t="shared" si="13"/>
        <v>0</v>
      </c>
      <c r="I37" s="405">
        <f t="shared" si="13"/>
        <v>0</v>
      </c>
      <c r="J37" s="405">
        <f t="shared" si="13"/>
        <v>0</v>
      </c>
      <c r="K37" s="405">
        <f t="shared" si="13"/>
        <v>0</v>
      </c>
      <c r="L37" s="278" t="s">
        <v>54</v>
      </c>
      <c r="M37" s="172">
        <v>23</v>
      </c>
      <c r="N37" s="405">
        <f>SUM(N38:N40)</f>
        <v>4</v>
      </c>
      <c r="O37" s="405">
        <f t="shared" ref="O37:AA37" si="14">SUM(O38:O40)</f>
        <v>2</v>
      </c>
      <c r="P37" s="405">
        <f t="shared" si="14"/>
        <v>2</v>
      </c>
      <c r="Q37" s="405">
        <f t="shared" si="14"/>
        <v>2</v>
      </c>
      <c r="R37" s="405">
        <f t="shared" si="14"/>
        <v>4</v>
      </c>
      <c r="S37" s="405">
        <f t="shared" si="14"/>
        <v>0</v>
      </c>
      <c r="T37" s="406">
        <f t="shared" si="14"/>
        <v>1306</v>
      </c>
      <c r="U37" s="405">
        <f t="shared" si="14"/>
        <v>500</v>
      </c>
      <c r="V37" s="405">
        <f t="shared" si="14"/>
        <v>700</v>
      </c>
      <c r="W37" s="405">
        <f t="shared" si="14"/>
        <v>706</v>
      </c>
      <c r="X37" s="405">
        <f t="shared" si="14"/>
        <v>0</v>
      </c>
      <c r="Y37" s="405">
        <f t="shared" si="14"/>
        <v>4</v>
      </c>
      <c r="Z37" s="405">
        <f t="shared" si="14"/>
        <v>0</v>
      </c>
      <c r="AA37" s="405">
        <f t="shared" si="14"/>
        <v>3</v>
      </c>
      <c r="AB37" s="15"/>
      <c r="AC37" s="15"/>
      <c r="AD37" s="15">
        <f t="shared" si="5"/>
        <v>0</v>
      </c>
      <c r="AE37" s="15">
        <f t="shared" si="6"/>
        <v>0</v>
      </c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</row>
    <row r="38" spans="1:63" s="47" customFormat="1" ht="12" customHeight="1">
      <c r="A38" s="84" t="s">
        <v>55</v>
      </c>
      <c r="B38" s="172">
        <v>24</v>
      </c>
      <c r="C38" s="170">
        <f t="shared" si="7"/>
        <v>1</v>
      </c>
      <c r="D38" s="408">
        <v>1</v>
      </c>
      <c r="E38" s="408">
        <v>0</v>
      </c>
      <c r="F38" s="408">
        <v>0</v>
      </c>
      <c r="G38" s="408">
        <v>0</v>
      </c>
      <c r="H38" s="408">
        <v>0</v>
      </c>
      <c r="I38" s="408">
        <v>0</v>
      </c>
      <c r="J38" s="408">
        <v>0</v>
      </c>
      <c r="K38" s="408">
        <v>0</v>
      </c>
      <c r="L38" s="84" t="s">
        <v>55</v>
      </c>
      <c r="M38" s="172">
        <v>24</v>
      </c>
      <c r="N38" s="408">
        <f t="shared" si="8"/>
        <v>1</v>
      </c>
      <c r="O38" s="408">
        <v>0</v>
      </c>
      <c r="P38" s="408">
        <v>1</v>
      </c>
      <c r="Q38" s="408">
        <v>0</v>
      </c>
      <c r="R38" s="408">
        <v>1</v>
      </c>
      <c r="S38" s="408">
        <v>0</v>
      </c>
      <c r="T38" s="407">
        <f>+(U38+V38)/2</f>
        <v>600</v>
      </c>
      <c r="U38" s="408">
        <v>500</v>
      </c>
      <c r="V38" s="409">
        <v>700</v>
      </c>
      <c r="W38" s="408">
        <v>0</v>
      </c>
      <c r="X38" s="172">
        <v>0</v>
      </c>
      <c r="Y38" s="408">
        <v>1</v>
      </c>
      <c r="Z38" s="408">
        <v>0</v>
      </c>
      <c r="AA38" s="408">
        <v>0</v>
      </c>
      <c r="AB38" s="15"/>
      <c r="AC38" s="15"/>
      <c r="AD38" s="15">
        <f t="shared" si="5"/>
        <v>0</v>
      </c>
      <c r="AE38" s="15">
        <f t="shared" si="6"/>
        <v>0</v>
      </c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</row>
    <row r="39" spans="1:63" s="47" customFormat="1" ht="12" customHeight="1">
      <c r="A39" s="84" t="s">
        <v>56</v>
      </c>
      <c r="B39" s="172">
        <v>25</v>
      </c>
      <c r="C39" s="170">
        <f t="shared" si="7"/>
        <v>1</v>
      </c>
      <c r="D39" s="408">
        <v>0</v>
      </c>
      <c r="E39" s="408">
        <v>1</v>
      </c>
      <c r="F39" s="408">
        <v>0</v>
      </c>
      <c r="G39" s="408">
        <v>0</v>
      </c>
      <c r="H39" s="408">
        <v>0</v>
      </c>
      <c r="I39" s="408">
        <v>0</v>
      </c>
      <c r="J39" s="408">
        <v>0</v>
      </c>
      <c r="K39" s="408">
        <v>0</v>
      </c>
      <c r="L39" s="84" t="s">
        <v>56</v>
      </c>
      <c r="M39" s="172">
        <v>25</v>
      </c>
      <c r="N39" s="408">
        <f t="shared" si="8"/>
        <v>1</v>
      </c>
      <c r="O39" s="408">
        <v>1</v>
      </c>
      <c r="P39" s="408">
        <v>0</v>
      </c>
      <c r="Q39" s="408">
        <v>1</v>
      </c>
      <c r="R39" s="408">
        <v>1</v>
      </c>
      <c r="S39" s="408">
        <v>0</v>
      </c>
      <c r="T39" s="407">
        <v>106</v>
      </c>
      <c r="U39" s="408">
        <v>0</v>
      </c>
      <c r="V39" s="408">
        <v>0</v>
      </c>
      <c r="W39" s="408">
        <v>106</v>
      </c>
      <c r="X39" s="408">
        <v>0</v>
      </c>
      <c r="Y39" s="172">
        <v>1</v>
      </c>
      <c r="Z39" s="408">
        <v>0</v>
      </c>
      <c r="AA39" s="408">
        <v>0</v>
      </c>
      <c r="AB39" s="15"/>
      <c r="AC39" s="15"/>
      <c r="AD39" s="15">
        <f t="shared" si="5"/>
        <v>0</v>
      </c>
      <c r="AE39" s="15">
        <f t="shared" si="6"/>
        <v>0</v>
      </c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</row>
    <row r="40" spans="1:63" s="47" customFormat="1" ht="12" customHeight="1">
      <c r="A40" s="84" t="s">
        <v>57</v>
      </c>
      <c r="B40" s="172">
        <v>26</v>
      </c>
      <c r="C40" s="170">
        <f t="shared" si="7"/>
        <v>2</v>
      </c>
      <c r="D40" s="408">
        <v>1</v>
      </c>
      <c r="E40" s="408">
        <v>1</v>
      </c>
      <c r="F40" s="408">
        <v>0</v>
      </c>
      <c r="G40" s="408">
        <v>0</v>
      </c>
      <c r="H40" s="408">
        <v>0</v>
      </c>
      <c r="I40" s="408">
        <v>0</v>
      </c>
      <c r="J40" s="408">
        <v>0</v>
      </c>
      <c r="K40" s="408">
        <v>0</v>
      </c>
      <c r="L40" s="84" t="s">
        <v>57</v>
      </c>
      <c r="M40" s="172">
        <v>26</v>
      </c>
      <c r="N40" s="408">
        <f t="shared" si="8"/>
        <v>2</v>
      </c>
      <c r="O40" s="408">
        <v>1</v>
      </c>
      <c r="P40" s="408">
        <v>1</v>
      </c>
      <c r="Q40" s="408">
        <v>1</v>
      </c>
      <c r="R40" s="408">
        <v>2</v>
      </c>
      <c r="S40" s="408">
        <v>0</v>
      </c>
      <c r="T40" s="407">
        <f>+W40</f>
        <v>600</v>
      </c>
      <c r="U40" s="411">
        <v>0</v>
      </c>
      <c r="V40" s="411">
        <v>0</v>
      </c>
      <c r="W40" s="408">
        <v>600</v>
      </c>
      <c r="X40" s="408">
        <v>0</v>
      </c>
      <c r="Y40" s="172">
        <v>2</v>
      </c>
      <c r="Z40" s="408">
        <v>0</v>
      </c>
      <c r="AA40" s="172">
        <v>3</v>
      </c>
      <c r="AB40" s="15"/>
      <c r="AC40" s="15"/>
      <c r="AD40" s="15">
        <f t="shared" si="5"/>
        <v>0</v>
      </c>
      <c r="AE40" s="15">
        <f t="shared" si="6"/>
        <v>0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</row>
    <row r="41" spans="1:63" s="47" customFormat="1" ht="12" customHeight="1">
      <c r="A41" s="278" t="s">
        <v>58</v>
      </c>
      <c r="B41" s="172">
        <v>27</v>
      </c>
      <c r="C41" s="405">
        <f>SUM(C42:C50)</f>
        <v>36</v>
      </c>
      <c r="D41" s="405">
        <f t="shared" ref="D41:K41" si="15">SUM(D42:D50)</f>
        <v>16</v>
      </c>
      <c r="E41" s="405">
        <f t="shared" si="15"/>
        <v>18</v>
      </c>
      <c r="F41" s="405">
        <f t="shared" si="15"/>
        <v>0</v>
      </c>
      <c r="G41" s="405">
        <f t="shared" si="15"/>
        <v>0</v>
      </c>
      <c r="H41" s="405">
        <f t="shared" si="15"/>
        <v>0</v>
      </c>
      <c r="I41" s="405">
        <f t="shared" si="15"/>
        <v>0</v>
      </c>
      <c r="J41" s="405">
        <f t="shared" si="15"/>
        <v>0</v>
      </c>
      <c r="K41" s="405">
        <f t="shared" si="15"/>
        <v>2</v>
      </c>
      <c r="L41" s="278" t="s">
        <v>58</v>
      </c>
      <c r="M41" s="172">
        <v>27</v>
      </c>
      <c r="N41" s="406">
        <f t="shared" ref="N41:AA41" si="16">SUM(N42:N50)</f>
        <v>36</v>
      </c>
      <c r="O41" s="406">
        <f t="shared" si="16"/>
        <v>20</v>
      </c>
      <c r="P41" s="406">
        <f t="shared" si="16"/>
        <v>16</v>
      </c>
      <c r="Q41" s="406">
        <f t="shared" si="16"/>
        <v>4</v>
      </c>
      <c r="R41" s="406">
        <f t="shared" si="16"/>
        <v>13</v>
      </c>
      <c r="S41" s="406">
        <f t="shared" si="16"/>
        <v>23</v>
      </c>
      <c r="T41" s="406">
        <f t="shared" si="16"/>
        <v>7582.15</v>
      </c>
      <c r="U41" s="406">
        <f t="shared" si="16"/>
        <v>6789.1</v>
      </c>
      <c r="V41" s="406">
        <f t="shared" si="16"/>
        <v>8737.7000000000007</v>
      </c>
      <c r="W41" s="406">
        <f t="shared" si="16"/>
        <v>3145</v>
      </c>
      <c r="X41" s="406">
        <f t="shared" si="16"/>
        <v>3</v>
      </c>
      <c r="Y41" s="406">
        <f t="shared" si="16"/>
        <v>14</v>
      </c>
      <c r="Z41" s="406">
        <f t="shared" si="16"/>
        <v>0</v>
      </c>
      <c r="AA41" s="406">
        <f t="shared" si="16"/>
        <v>71</v>
      </c>
      <c r="AB41" s="15"/>
      <c r="AC41" s="15"/>
      <c r="AD41" s="15">
        <f t="shared" si="5"/>
        <v>0</v>
      </c>
      <c r="AE41" s="15">
        <f t="shared" si="6"/>
        <v>0</v>
      </c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</row>
    <row r="42" spans="1:63" s="47" customFormat="1" ht="12" customHeight="1">
      <c r="A42" s="62" t="s">
        <v>59</v>
      </c>
      <c r="B42" s="172">
        <v>28</v>
      </c>
      <c r="C42" s="170">
        <f t="shared" si="7"/>
        <v>1</v>
      </c>
      <c r="D42" s="408">
        <v>0</v>
      </c>
      <c r="E42" s="408">
        <v>1</v>
      </c>
      <c r="F42" s="408">
        <v>0</v>
      </c>
      <c r="G42" s="408">
        <v>0</v>
      </c>
      <c r="H42" s="408">
        <v>0</v>
      </c>
      <c r="I42" s="408">
        <v>0</v>
      </c>
      <c r="J42" s="408">
        <v>0</v>
      </c>
      <c r="K42" s="408">
        <v>0</v>
      </c>
      <c r="L42" s="62" t="s">
        <v>59</v>
      </c>
      <c r="M42" s="172">
        <v>28</v>
      </c>
      <c r="N42" s="408">
        <f t="shared" si="8"/>
        <v>1</v>
      </c>
      <c r="O42" s="408">
        <v>1</v>
      </c>
      <c r="P42" s="408">
        <v>0</v>
      </c>
      <c r="Q42" s="408">
        <v>0</v>
      </c>
      <c r="R42" s="408">
        <v>0</v>
      </c>
      <c r="S42" s="408">
        <v>1</v>
      </c>
      <c r="T42" s="407">
        <f>+(U42+W42)/2</f>
        <v>330</v>
      </c>
      <c r="U42" s="409">
        <v>390</v>
      </c>
      <c r="V42" s="408">
        <v>0</v>
      </c>
      <c r="W42" s="408">
        <v>270</v>
      </c>
      <c r="X42" s="408">
        <v>0</v>
      </c>
      <c r="Y42" s="408">
        <v>0</v>
      </c>
      <c r="Z42" s="408">
        <v>0</v>
      </c>
      <c r="AA42" s="408">
        <v>0</v>
      </c>
      <c r="AB42" s="15"/>
      <c r="AC42" s="15"/>
      <c r="AD42" s="15">
        <f t="shared" si="5"/>
        <v>0</v>
      </c>
      <c r="AE42" s="15">
        <f t="shared" si="6"/>
        <v>0</v>
      </c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</row>
    <row r="43" spans="1:63" s="47" customFormat="1" ht="12" customHeight="1">
      <c r="A43" s="62" t="s">
        <v>60</v>
      </c>
      <c r="B43" s="172">
        <v>29</v>
      </c>
      <c r="C43" s="170">
        <f t="shared" si="7"/>
        <v>0</v>
      </c>
      <c r="D43" s="408">
        <v>0</v>
      </c>
      <c r="E43" s="408">
        <v>0</v>
      </c>
      <c r="F43" s="408">
        <v>0</v>
      </c>
      <c r="G43" s="408">
        <v>0</v>
      </c>
      <c r="H43" s="408">
        <v>0</v>
      </c>
      <c r="I43" s="408">
        <v>0</v>
      </c>
      <c r="J43" s="408">
        <v>0</v>
      </c>
      <c r="K43" s="408">
        <v>0</v>
      </c>
      <c r="L43" s="62" t="s">
        <v>60</v>
      </c>
      <c r="M43" s="172">
        <v>29</v>
      </c>
      <c r="N43" s="408">
        <f t="shared" si="8"/>
        <v>0</v>
      </c>
      <c r="O43" s="408">
        <v>0</v>
      </c>
      <c r="P43" s="408">
        <v>0</v>
      </c>
      <c r="Q43" s="408">
        <v>0</v>
      </c>
      <c r="R43" s="408">
        <v>0</v>
      </c>
      <c r="S43" s="408">
        <v>0</v>
      </c>
      <c r="T43" s="407">
        <v>0</v>
      </c>
      <c r="U43" s="408"/>
      <c r="V43" s="408"/>
      <c r="W43" s="408"/>
      <c r="X43" s="408"/>
      <c r="Y43" s="408"/>
      <c r="Z43" s="408"/>
      <c r="AA43" s="408"/>
      <c r="AB43" s="15"/>
      <c r="AC43" s="15"/>
      <c r="AD43" s="15">
        <f t="shared" si="5"/>
        <v>0</v>
      </c>
      <c r="AE43" s="15">
        <f t="shared" si="6"/>
        <v>0</v>
      </c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</row>
    <row r="44" spans="1:63" s="47" customFormat="1" ht="12" customHeight="1">
      <c r="A44" s="62" t="s">
        <v>61</v>
      </c>
      <c r="B44" s="172">
        <v>30</v>
      </c>
      <c r="C44" s="170">
        <f t="shared" si="7"/>
        <v>7</v>
      </c>
      <c r="D44" s="408">
        <v>4</v>
      </c>
      <c r="E44" s="408">
        <v>3</v>
      </c>
      <c r="F44" s="408">
        <v>0</v>
      </c>
      <c r="G44" s="408">
        <v>0</v>
      </c>
      <c r="H44" s="408">
        <v>0</v>
      </c>
      <c r="I44" s="408">
        <v>0</v>
      </c>
      <c r="J44" s="408">
        <v>0</v>
      </c>
      <c r="K44" s="408">
        <v>0</v>
      </c>
      <c r="L44" s="62" t="s">
        <v>61</v>
      </c>
      <c r="M44" s="172">
        <v>30</v>
      </c>
      <c r="N44" s="408">
        <f t="shared" si="8"/>
        <v>7</v>
      </c>
      <c r="O44" s="408">
        <v>3</v>
      </c>
      <c r="P44" s="408">
        <v>4</v>
      </c>
      <c r="Q44" s="408">
        <v>1</v>
      </c>
      <c r="R44" s="408">
        <v>2</v>
      </c>
      <c r="S44" s="408">
        <v>5</v>
      </c>
      <c r="T44" s="407">
        <f>+(U44+V44+W44)/3</f>
        <v>1201.6666666666667</v>
      </c>
      <c r="U44" s="409">
        <v>1325</v>
      </c>
      <c r="V44" s="409">
        <v>1770</v>
      </c>
      <c r="W44" s="409">
        <v>510</v>
      </c>
      <c r="X44" s="172">
        <v>2</v>
      </c>
      <c r="Y44" s="172">
        <v>3</v>
      </c>
      <c r="Z44" s="408">
        <v>0</v>
      </c>
      <c r="AA44" s="410">
        <v>16</v>
      </c>
      <c r="AB44" s="15"/>
      <c r="AC44" s="15"/>
      <c r="AD44" s="15">
        <f t="shared" si="5"/>
        <v>0</v>
      </c>
      <c r="AE44" s="15">
        <f>+C44-R44-S44</f>
        <v>0</v>
      </c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</row>
    <row r="45" spans="1:63" s="47" customFormat="1" ht="12" customHeight="1">
      <c r="A45" s="62" t="s">
        <v>62</v>
      </c>
      <c r="B45" s="172">
        <v>31</v>
      </c>
      <c r="C45" s="170">
        <f t="shared" si="7"/>
        <v>10</v>
      </c>
      <c r="D45" s="408">
        <v>4</v>
      </c>
      <c r="E45" s="408">
        <v>6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62" t="s">
        <v>62</v>
      </c>
      <c r="M45" s="172">
        <v>31</v>
      </c>
      <c r="N45" s="408">
        <f t="shared" si="8"/>
        <v>10</v>
      </c>
      <c r="O45" s="408">
        <v>6</v>
      </c>
      <c r="P45" s="408">
        <v>4</v>
      </c>
      <c r="Q45" s="408">
        <v>1</v>
      </c>
      <c r="R45" s="408">
        <v>4</v>
      </c>
      <c r="S45" s="408">
        <v>6</v>
      </c>
      <c r="T45" s="407">
        <f>+(U45+V45+W45)/3</f>
        <v>1022.5</v>
      </c>
      <c r="U45" s="409">
        <v>892.5</v>
      </c>
      <c r="V45" s="409">
        <v>1525</v>
      </c>
      <c r="W45" s="409">
        <v>650</v>
      </c>
      <c r="X45" s="408">
        <v>0</v>
      </c>
      <c r="Y45" s="172">
        <v>3</v>
      </c>
      <c r="Z45" s="408">
        <v>0</v>
      </c>
      <c r="AA45" s="412">
        <v>22</v>
      </c>
      <c r="AB45" s="15"/>
      <c r="AC45" s="15"/>
      <c r="AD45" s="15">
        <f t="shared" si="5"/>
        <v>0</v>
      </c>
      <c r="AE45" s="15">
        <f t="shared" si="6"/>
        <v>0</v>
      </c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</row>
    <row r="46" spans="1:63" s="47" customFormat="1" ht="12" customHeight="1">
      <c r="A46" s="62" t="s">
        <v>63</v>
      </c>
      <c r="B46" s="172">
        <v>32</v>
      </c>
      <c r="C46" s="170">
        <f t="shared" si="7"/>
        <v>1</v>
      </c>
      <c r="D46" s="408">
        <v>1</v>
      </c>
      <c r="E46" s="408">
        <v>0</v>
      </c>
      <c r="F46" s="408">
        <v>0</v>
      </c>
      <c r="G46" s="408">
        <v>0</v>
      </c>
      <c r="H46" s="408">
        <v>0</v>
      </c>
      <c r="I46" s="408">
        <v>0</v>
      </c>
      <c r="J46" s="408">
        <v>0</v>
      </c>
      <c r="K46" s="408">
        <v>0</v>
      </c>
      <c r="L46" s="62" t="s">
        <v>63</v>
      </c>
      <c r="M46" s="172">
        <v>32</v>
      </c>
      <c r="N46" s="408">
        <f t="shared" si="8"/>
        <v>1</v>
      </c>
      <c r="O46" s="408">
        <v>0</v>
      </c>
      <c r="P46" s="408">
        <v>1</v>
      </c>
      <c r="Q46" s="408">
        <v>1</v>
      </c>
      <c r="R46" s="408">
        <v>1</v>
      </c>
      <c r="S46" s="408">
        <v>0</v>
      </c>
      <c r="T46" s="407">
        <f>+(V46+W46)/2</f>
        <v>375</v>
      </c>
      <c r="U46" s="408">
        <v>0</v>
      </c>
      <c r="V46" s="409">
        <v>500</v>
      </c>
      <c r="W46" s="409">
        <v>250</v>
      </c>
      <c r="X46" s="408">
        <v>0</v>
      </c>
      <c r="Y46" s="172">
        <v>1</v>
      </c>
      <c r="Z46" s="408">
        <v>0</v>
      </c>
      <c r="AA46" s="408">
        <v>0</v>
      </c>
      <c r="AB46" s="15"/>
      <c r="AC46" s="15"/>
      <c r="AD46" s="15">
        <f t="shared" si="5"/>
        <v>0</v>
      </c>
      <c r="AE46" s="15">
        <f t="shared" si="6"/>
        <v>0</v>
      </c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</row>
    <row r="47" spans="1:63" s="47" customFormat="1" ht="12" customHeight="1">
      <c r="A47" s="62" t="s">
        <v>64</v>
      </c>
      <c r="B47" s="172">
        <v>33</v>
      </c>
      <c r="C47" s="170">
        <f t="shared" si="7"/>
        <v>2</v>
      </c>
      <c r="D47" s="408">
        <v>1</v>
      </c>
      <c r="E47" s="408">
        <v>1</v>
      </c>
      <c r="F47" s="408">
        <v>0</v>
      </c>
      <c r="G47" s="408">
        <v>0</v>
      </c>
      <c r="H47" s="408">
        <v>0</v>
      </c>
      <c r="I47" s="408">
        <v>0</v>
      </c>
      <c r="J47" s="408">
        <v>0</v>
      </c>
      <c r="K47" s="408">
        <v>0</v>
      </c>
      <c r="L47" s="62" t="s">
        <v>64</v>
      </c>
      <c r="M47" s="172">
        <v>33</v>
      </c>
      <c r="N47" s="408">
        <f t="shared" si="8"/>
        <v>2</v>
      </c>
      <c r="O47" s="408">
        <v>1</v>
      </c>
      <c r="P47" s="408">
        <v>1</v>
      </c>
      <c r="Q47" s="408">
        <v>0</v>
      </c>
      <c r="R47" s="408">
        <v>0</v>
      </c>
      <c r="S47" s="408">
        <v>2</v>
      </c>
      <c r="T47" s="407">
        <f>+U47</f>
        <v>745</v>
      </c>
      <c r="U47" s="408">
        <v>745</v>
      </c>
      <c r="V47" s="408">
        <v>0</v>
      </c>
      <c r="W47" s="408">
        <v>0</v>
      </c>
      <c r="X47" s="408">
        <v>0</v>
      </c>
      <c r="Y47" s="172">
        <v>1</v>
      </c>
      <c r="Z47" s="408">
        <v>0</v>
      </c>
      <c r="AA47" s="410">
        <v>2</v>
      </c>
      <c r="AB47" s="15"/>
      <c r="AC47" s="15"/>
      <c r="AD47" s="15">
        <f t="shared" si="5"/>
        <v>0</v>
      </c>
      <c r="AE47" s="15">
        <f t="shared" si="6"/>
        <v>0</v>
      </c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</row>
    <row r="48" spans="1:63" s="47" customFormat="1" ht="12" customHeight="1">
      <c r="A48" s="62" t="s">
        <v>65</v>
      </c>
      <c r="B48" s="172">
        <v>34</v>
      </c>
      <c r="C48" s="170">
        <f t="shared" si="7"/>
        <v>5</v>
      </c>
      <c r="D48" s="408">
        <v>1</v>
      </c>
      <c r="E48" s="408">
        <v>2</v>
      </c>
      <c r="F48" s="408">
        <v>0</v>
      </c>
      <c r="G48" s="408">
        <v>0</v>
      </c>
      <c r="H48" s="408">
        <v>0</v>
      </c>
      <c r="I48" s="408">
        <v>0</v>
      </c>
      <c r="J48" s="408">
        <v>0</v>
      </c>
      <c r="K48" s="408">
        <v>2</v>
      </c>
      <c r="L48" s="62" t="s">
        <v>65</v>
      </c>
      <c r="M48" s="172">
        <v>34</v>
      </c>
      <c r="N48" s="408">
        <f t="shared" si="8"/>
        <v>5</v>
      </c>
      <c r="O48" s="408">
        <v>4</v>
      </c>
      <c r="P48" s="408">
        <v>1</v>
      </c>
      <c r="Q48" s="408">
        <v>0</v>
      </c>
      <c r="R48" s="408">
        <v>3</v>
      </c>
      <c r="S48" s="408">
        <v>2</v>
      </c>
      <c r="T48" s="407">
        <f>+(U48+V48+W48)/3</f>
        <v>703.33333333333337</v>
      </c>
      <c r="U48" s="409">
        <v>834</v>
      </c>
      <c r="V48" s="409">
        <v>526</v>
      </c>
      <c r="W48" s="409">
        <v>750</v>
      </c>
      <c r="X48" s="408">
        <v>0</v>
      </c>
      <c r="Y48" s="172">
        <v>2</v>
      </c>
      <c r="Z48" s="408">
        <v>0</v>
      </c>
      <c r="AA48" s="410">
        <v>10</v>
      </c>
      <c r="AB48" s="15"/>
      <c r="AC48" s="15"/>
      <c r="AD48" s="15">
        <f t="shared" si="5"/>
        <v>0</v>
      </c>
      <c r="AE48" s="15">
        <f t="shared" si="6"/>
        <v>0</v>
      </c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</row>
    <row r="49" spans="1:63" s="47" customFormat="1" ht="12" customHeight="1">
      <c r="A49" s="62" t="s">
        <v>66</v>
      </c>
      <c r="B49" s="172">
        <v>35</v>
      </c>
      <c r="C49" s="170">
        <f t="shared" si="7"/>
        <v>4</v>
      </c>
      <c r="D49" s="408">
        <v>2</v>
      </c>
      <c r="E49" s="408">
        <v>2</v>
      </c>
      <c r="F49" s="408">
        <v>0</v>
      </c>
      <c r="G49" s="408">
        <v>0</v>
      </c>
      <c r="H49" s="408">
        <v>0</v>
      </c>
      <c r="I49" s="408">
        <v>0</v>
      </c>
      <c r="J49" s="408">
        <v>0</v>
      </c>
      <c r="K49" s="408">
        <v>0</v>
      </c>
      <c r="L49" s="62" t="s">
        <v>66</v>
      </c>
      <c r="M49" s="172">
        <v>35</v>
      </c>
      <c r="N49" s="408">
        <f t="shared" si="8"/>
        <v>4</v>
      </c>
      <c r="O49" s="408">
        <v>2</v>
      </c>
      <c r="P49" s="408">
        <v>2</v>
      </c>
      <c r="Q49" s="408">
        <v>1</v>
      </c>
      <c r="R49" s="408">
        <v>1</v>
      </c>
      <c r="S49" s="408">
        <v>3</v>
      </c>
      <c r="T49" s="407">
        <f>+(U49+V49)/2</f>
        <v>1879.65</v>
      </c>
      <c r="U49" s="409">
        <v>1009.3</v>
      </c>
      <c r="V49" s="409">
        <v>2750</v>
      </c>
      <c r="W49" s="409">
        <v>0</v>
      </c>
      <c r="X49" s="172">
        <v>0</v>
      </c>
      <c r="Y49" s="172">
        <v>1</v>
      </c>
      <c r="Z49" s="408">
        <v>0</v>
      </c>
      <c r="AA49" s="410">
        <v>1</v>
      </c>
      <c r="AB49" s="15"/>
      <c r="AC49" s="15"/>
      <c r="AD49" s="15">
        <f t="shared" si="5"/>
        <v>0</v>
      </c>
      <c r="AE49" s="15">
        <f t="shared" si="6"/>
        <v>0</v>
      </c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</row>
    <row r="50" spans="1:63" s="47" customFormat="1" ht="12" customHeight="1">
      <c r="A50" s="62" t="s">
        <v>67</v>
      </c>
      <c r="B50" s="172">
        <v>36</v>
      </c>
      <c r="C50" s="170">
        <f t="shared" si="7"/>
        <v>6</v>
      </c>
      <c r="D50" s="408">
        <v>3</v>
      </c>
      <c r="E50" s="408">
        <v>3</v>
      </c>
      <c r="F50" s="408">
        <v>0</v>
      </c>
      <c r="G50" s="408">
        <v>0</v>
      </c>
      <c r="H50" s="408">
        <v>0</v>
      </c>
      <c r="I50" s="408">
        <v>0</v>
      </c>
      <c r="J50" s="408">
        <v>0</v>
      </c>
      <c r="K50" s="408">
        <v>0</v>
      </c>
      <c r="L50" s="62" t="s">
        <v>67</v>
      </c>
      <c r="M50" s="172">
        <v>36</v>
      </c>
      <c r="N50" s="408">
        <f t="shared" si="8"/>
        <v>6</v>
      </c>
      <c r="O50" s="408">
        <v>3</v>
      </c>
      <c r="P50" s="408">
        <v>3</v>
      </c>
      <c r="Q50" s="408">
        <v>0</v>
      </c>
      <c r="R50" s="408">
        <v>2</v>
      </c>
      <c r="S50" s="408">
        <v>4</v>
      </c>
      <c r="T50" s="407">
        <f>+(U50+V50+W50)/3</f>
        <v>1325</v>
      </c>
      <c r="U50" s="409">
        <v>1593.3</v>
      </c>
      <c r="V50" s="409">
        <v>1666.7</v>
      </c>
      <c r="W50" s="409">
        <v>715</v>
      </c>
      <c r="X50" s="172">
        <v>1</v>
      </c>
      <c r="Y50" s="172">
        <v>3</v>
      </c>
      <c r="Z50" s="408">
        <v>0</v>
      </c>
      <c r="AA50" s="410">
        <v>20</v>
      </c>
      <c r="AB50" s="15"/>
      <c r="AC50" s="15"/>
      <c r="AD50" s="15">
        <f t="shared" si="5"/>
        <v>0</v>
      </c>
      <c r="AE50" s="15">
        <f t="shared" si="6"/>
        <v>0</v>
      </c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</row>
    <row r="51" spans="1:63" s="326" customFormat="1" ht="12" customHeight="1">
      <c r="A51" s="413" t="s">
        <v>17</v>
      </c>
      <c r="B51" s="414">
        <v>37</v>
      </c>
      <c r="C51" s="401">
        <f>+D51+E51+F51+K51</f>
        <v>42</v>
      </c>
      <c r="D51" s="415">
        <v>31</v>
      </c>
      <c r="E51" s="415">
        <v>8</v>
      </c>
      <c r="F51" s="401">
        <v>0</v>
      </c>
      <c r="G51" s="415">
        <v>0</v>
      </c>
      <c r="H51" s="415">
        <v>0</v>
      </c>
      <c r="I51" s="415">
        <v>0</v>
      </c>
      <c r="J51" s="415">
        <v>0</v>
      </c>
      <c r="K51" s="415">
        <v>3</v>
      </c>
      <c r="L51" s="413" t="s">
        <v>17</v>
      </c>
      <c r="M51" s="414">
        <v>37</v>
      </c>
      <c r="N51" s="401">
        <v>42</v>
      </c>
      <c r="O51" s="415">
        <v>11</v>
      </c>
      <c r="P51" s="415">
        <v>31</v>
      </c>
      <c r="Q51" s="415">
        <v>12</v>
      </c>
      <c r="R51" s="415">
        <v>42</v>
      </c>
      <c r="S51" s="415">
        <v>0</v>
      </c>
      <c r="T51" s="407">
        <f>+(U51+V51+W51)/3</f>
        <v>560.73333333333335</v>
      </c>
      <c r="U51" s="416">
        <v>614.29999999999995</v>
      </c>
      <c r="V51" s="416">
        <v>845.5</v>
      </c>
      <c r="W51" s="416">
        <v>222.4</v>
      </c>
      <c r="X51" s="415">
        <v>2</v>
      </c>
      <c r="Y51" s="415">
        <v>29</v>
      </c>
      <c r="Z51" s="415">
        <v>0</v>
      </c>
      <c r="AA51" s="415">
        <v>47</v>
      </c>
      <c r="AB51" s="13"/>
      <c r="AC51" s="13"/>
      <c r="AD51" s="15">
        <f t="shared" si="5"/>
        <v>0</v>
      </c>
      <c r="AE51" s="15">
        <f t="shared" si="6"/>
        <v>0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</row>
    <row r="52" spans="1:63" s="326" customFormat="1" ht="12" customHeight="1">
      <c r="A52" s="413" t="s">
        <v>18</v>
      </c>
      <c r="B52" s="393">
        <v>38</v>
      </c>
      <c r="C52" s="401">
        <f>+D52+E52+F52+K52</f>
        <v>28</v>
      </c>
      <c r="D52" s="415">
        <v>9</v>
      </c>
      <c r="E52" s="415">
        <v>19</v>
      </c>
      <c r="F52" s="401">
        <v>0</v>
      </c>
      <c r="G52" s="415">
        <v>0</v>
      </c>
      <c r="H52" s="415">
        <v>0</v>
      </c>
      <c r="I52" s="415">
        <v>0</v>
      </c>
      <c r="J52" s="415">
        <v>0</v>
      </c>
      <c r="K52" s="415">
        <v>0</v>
      </c>
      <c r="L52" s="413" t="s">
        <v>18</v>
      </c>
      <c r="M52" s="393">
        <v>38</v>
      </c>
      <c r="N52" s="401">
        <v>28</v>
      </c>
      <c r="O52" s="415">
        <v>19</v>
      </c>
      <c r="P52" s="415">
        <v>9</v>
      </c>
      <c r="Q52" s="415">
        <v>1</v>
      </c>
      <c r="R52" s="415">
        <v>0</v>
      </c>
      <c r="S52" s="415">
        <v>28</v>
      </c>
      <c r="T52" s="407">
        <f>+(U52+V52+W52)/3</f>
        <v>1331.7333333333333</v>
      </c>
      <c r="U52" s="416">
        <v>1185.5</v>
      </c>
      <c r="V52" s="416">
        <v>2131.4</v>
      </c>
      <c r="W52" s="416">
        <v>678.3</v>
      </c>
      <c r="X52" s="415">
        <v>2</v>
      </c>
      <c r="Y52" s="415">
        <v>10</v>
      </c>
      <c r="Z52" s="415">
        <v>0</v>
      </c>
      <c r="AA52" s="415">
        <v>47</v>
      </c>
      <c r="AB52" s="13"/>
      <c r="AC52" s="13"/>
      <c r="AD52" s="15">
        <f t="shared" si="5"/>
        <v>0</v>
      </c>
      <c r="AE52" s="15">
        <f t="shared" si="6"/>
        <v>0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</row>
    <row r="53" spans="1:63" s="47" customFormat="1" ht="12" customHeight="1">
      <c r="A53" s="43"/>
      <c r="B53" s="58"/>
      <c r="C53" s="474">
        <f>+C15-C51-C52</f>
        <v>0</v>
      </c>
      <c r="D53" s="474">
        <f t="shared" ref="D53:K53" si="17">+D15-D51-D52</f>
        <v>0</v>
      </c>
      <c r="E53" s="474">
        <f t="shared" si="17"/>
        <v>0</v>
      </c>
      <c r="F53" s="474">
        <f t="shared" si="17"/>
        <v>0</v>
      </c>
      <c r="G53" s="474">
        <f t="shared" si="17"/>
        <v>0</v>
      </c>
      <c r="H53" s="474">
        <f t="shared" si="17"/>
        <v>0</v>
      </c>
      <c r="I53" s="474">
        <f t="shared" si="17"/>
        <v>0</v>
      </c>
      <c r="J53" s="474">
        <f t="shared" si="17"/>
        <v>0</v>
      </c>
      <c r="K53" s="474">
        <f t="shared" si="17"/>
        <v>0</v>
      </c>
      <c r="L53" s="474" t="e">
        <f t="shared" ref="L53" si="18">+L15-L51-L52</f>
        <v>#VALUE!</v>
      </c>
      <c r="M53" s="474">
        <f t="shared" ref="M53" si="19">+M15-M51-M52</f>
        <v>-74</v>
      </c>
      <c r="N53" s="474">
        <f t="shared" ref="N53" si="20">+N15-N51-N52</f>
        <v>0</v>
      </c>
      <c r="O53" s="474">
        <f t="shared" ref="O53" si="21">+O15-O51-O52</f>
        <v>0</v>
      </c>
      <c r="P53" s="474">
        <f t="shared" ref="P53" si="22">+P15-P51-P52</f>
        <v>0</v>
      </c>
      <c r="Q53" s="474">
        <f t="shared" ref="Q53" si="23">+Q15-Q51-Q52</f>
        <v>0</v>
      </c>
      <c r="R53" s="474">
        <f t="shared" ref="R53" si="24">+R15-R51-R52</f>
        <v>0</v>
      </c>
      <c r="S53" s="474">
        <f t="shared" ref="S53" si="25">+S15-S51-S52</f>
        <v>0</v>
      </c>
      <c r="T53" s="474">
        <f t="shared" ref="T53" si="26">+T15-T51-T52</f>
        <v>10735.783333333333</v>
      </c>
      <c r="U53" s="474">
        <f t="shared" ref="U53" si="27">+U15-U51-U52</f>
        <v>7139.3000000000011</v>
      </c>
      <c r="V53" s="474">
        <f t="shared" ref="V53" si="28">+V15-V51-V52</f>
        <v>9691.0000000000018</v>
      </c>
      <c r="W53" s="474">
        <f t="shared" ref="W53" si="29">+W15-W51-W52</f>
        <v>4250.3</v>
      </c>
      <c r="X53" s="474">
        <f t="shared" ref="X53" si="30">+X15-X51-X52</f>
        <v>0</v>
      </c>
      <c r="Y53" s="474">
        <f t="shared" ref="Y53" si="31">+Y15-Y51-Y52</f>
        <v>0</v>
      </c>
      <c r="Z53" s="474">
        <f t="shared" ref="Z53" si="32">+Z15-Z51-Z52</f>
        <v>0</v>
      </c>
      <c r="AA53" s="474">
        <f t="shared" ref="AA53" si="33">+AA15-AA51-AA52</f>
        <v>0</v>
      </c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</row>
    <row r="54" spans="1:63" s="47" customFormat="1" ht="12" customHeight="1">
      <c r="A54" s="43"/>
      <c r="B54" s="58"/>
      <c r="C54" s="20"/>
      <c r="D54" s="13"/>
      <c r="E54" s="13"/>
      <c r="F54" s="13"/>
      <c r="G54" s="13"/>
      <c r="H54" s="13"/>
      <c r="I54" s="13"/>
      <c r="J54" s="13"/>
      <c r="K54" s="13"/>
      <c r="L54" s="43"/>
      <c r="M54" s="58"/>
      <c r="N54" s="13"/>
      <c r="O54" s="13"/>
      <c r="P54" s="13"/>
      <c r="Q54" s="13"/>
      <c r="R54" s="13"/>
      <c r="S54" s="13"/>
      <c r="T54" s="417"/>
      <c r="U54" s="418"/>
      <c r="V54" s="418"/>
      <c r="W54" s="418"/>
      <c r="X54" s="58"/>
      <c r="Y54" s="58"/>
      <c r="Z54" s="419"/>
      <c r="AA54" s="419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</row>
    <row r="55" spans="1:63" s="43" customFormat="1" ht="12.75">
      <c r="A55" s="38"/>
      <c r="B55" s="38"/>
      <c r="C55" s="39"/>
      <c r="D55" s="39"/>
      <c r="E55" s="38"/>
      <c r="F55" s="39"/>
      <c r="G55" s="39"/>
      <c r="H55" s="39"/>
      <c r="J55" s="38"/>
      <c r="K55" s="38"/>
      <c r="L55" s="38"/>
      <c r="M55" s="38"/>
      <c r="N55" s="261"/>
      <c r="O55" s="261"/>
      <c r="P55" s="262"/>
      <c r="Q55" s="365"/>
      <c r="R55" s="267"/>
      <c r="S55" s="267"/>
      <c r="T55" s="322"/>
      <c r="U55" s="261"/>
      <c r="V55" s="261"/>
      <c r="W55" s="268"/>
      <c r="X55" s="268"/>
      <c r="Y55" s="274"/>
      <c r="Z55" s="274"/>
      <c r="AA55" s="262"/>
      <c r="AB55" s="262"/>
      <c r="AC55" s="275"/>
    </row>
    <row r="56" spans="1:63" s="43" customFormat="1" ht="12.75">
      <c r="A56" s="39"/>
      <c r="B56" s="44"/>
      <c r="C56" s="39"/>
      <c r="D56" s="39"/>
      <c r="E56" s="38"/>
      <c r="F56" s="39"/>
      <c r="G56" s="39"/>
      <c r="H56" s="39"/>
      <c r="J56" s="38"/>
      <c r="K56" s="38"/>
      <c r="L56" s="38"/>
      <c r="M56" s="38"/>
      <c r="N56" s="263"/>
      <c r="O56" s="264"/>
      <c r="P56" s="263"/>
      <c r="Q56" s="365"/>
      <c r="R56" s="263"/>
      <c r="S56" s="263"/>
      <c r="T56" s="323"/>
      <c r="U56" s="269"/>
      <c r="V56" s="269"/>
      <c r="W56" s="268"/>
      <c r="X56" s="268"/>
      <c r="Y56" s="274"/>
      <c r="Z56" s="274"/>
      <c r="AA56" s="262"/>
      <c r="AB56" s="262"/>
      <c r="AC56" s="275"/>
    </row>
    <row r="57" spans="1:63" s="15" customFormat="1" ht="11.25" customHeight="1">
      <c r="A57" s="13"/>
      <c r="I57" s="48"/>
      <c r="J57" s="48"/>
      <c r="N57" s="211"/>
      <c r="O57" s="264"/>
      <c r="P57" s="263"/>
      <c r="Q57" s="365"/>
      <c r="R57" s="263"/>
      <c r="S57" s="263"/>
      <c r="T57" s="324"/>
      <c r="U57" s="264"/>
      <c r="V57" s="264"/>
      <c r="W57" s="270"/>
      <c r="X57" s="270"/>
      <c r="Y57" s="270"/>
      <c r="Z57" s="270"/>
      <c r="AA57" s="262"/>
      <c r="AB57" s="262"/>
      <c r="AC57" s="211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</row>
    <row r="58" spans="1:63" ht="11.25" customHeight="1">
      <c r="I58" s="46"/>
      <c r="J58" s="46"/>
      <c r="N58" s="211"/>
      <c r="O58" s="264"/>
      <c r="P58" s="262"/>
      <c r="Q58" s="365"/>
      <c r="R58" s="263"/>
      <c r="S58" s="263"/>
      <c r="T58" s="324"/>
      <c r="U58" s="264"/>
      <c r="V58" s="264"/>
      <c r="W58" s="271"/>
      <c r="X58" s="271"/>
      <c r="Y58" s="271"/>
      <c r="Z58" s="271"/>
      <c r="AA58" s="262"/>
      <c r="AB58" s="262"/>
      <c r="AC58" s="211"/>
    </row>
    <row r="59" spans="1:63" ht="11.25" customHeight="1">
      <c r="I59" s="54"/>
      <c r="J59" s="54"/>
      <c r="N59" s="264"/>
      <c r="O59" s="264"/>
      <c r="P59" s="263"/>
      <c r="Q59" s="365"/>
      <c r="R59" s="267"/>
      <c r="S59" s="267"/>
      <c r="T59" s="324"/>
      <c r="U59" s="264"/>
      <c r="V59" s="264"/>
      <c r="W59" s="271"/>
      <c r="X59" s="271"/>
      <c r="Y59" s="271"/>
      <c r="Z59" s="271"/>
      <c r="AA59" s="262"/>
      <c r="AB59" s="262"/>
      <c r="AC59" s="211"/>
    </row>
    <row r="60" spans="1:63" ht="14.25" customHeight="1">
      <c r="I60" s="46"/>
      <c r="J60" s="46"/>
      <c r="N60" s="262"/>
      <c r="O60" s="262"/>
      <c r="P60" s="264"/>
      <c r="Q60" s="366"/>
      <c r="R60" s="264"/>
      <c r="S60" s="264"/>
      <c r="T60" s="324"/>
      <c r="U60" s="264"/>
      <c r="V60" s="264"/>
      <c r="W60" s="271"/>
      <c r="X60" s="271"/>
      <c r="Y60" s="271"/>
      <c r="Z60" s="271"/>
      <c r="AA60" s="262"/>
      <c r="AB60" s="262"/>
      <c r="AC60" s="262"/>
    </row>
    <row r="61" spans="1:63" ht="11.25" customHeight="1">
      <c r="I61" s="54"/>
      <c r="J61" s="54"/>
      <c r="N61" s="211"/>
      <c r="O61" s="211"/>
      <c r="P61" s="211"/>
      <c r="Q61" s="367"/>
      <c r="R61" s="211"/>
      <c r="S61" s="211"/>
      <c r="T61" s="325"/>
      <c r="U61" s="211"/>
      <c r="V61" s="211"/>
      <c r="W61" s="211"/>
      <c r="X61" s="211"/>
      <c r="Y61" s="211"/>
      <c r="Z61" s="211"/>
      <c r="AA61" s="211"/>
      <c r="AB61" s="211"/>
      <c r="AC61" s="211"/>
    </row>
    <row r="62" spans="1:63" ht="11.25" customHeight="1">
      <c r="I62" s="46"/>
      <c r="J62" s="46"/>
      <c r="O62" s="48"/>
      <c r="P62" s="48"/>
      <c r="Q62" s="74"/>
      <c r="R62" s="48"/>
      <c r="S62" s="48"/>
    </row>
    <row r="64" spans="1:63" ht="51" customHeight="1"/>
    <row r="65" spans="3:27"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</row>
    <row r="66" spans="3:27">
      <c r="Q66" s="259"/>
      <c r="T66" s="368"/>
      <c r="X66" s="259"/>
      <c r="Y66" s="259"/>
      <c r="Z66" s="259"/>
      <c r="AA66" s="259"/>
    </row>
    <row r="67" spans="3:27">
      <c r="Q67" s="259"/>
    </row>
    <row r="68" spans="3:27"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  <c r="X68" s="369"/>
      <c r="Y68" s="369"/>
      <c r="Z68" s="369"/>
      <c r="AA68" s="369"/>
    </row>
  </sheetData>
  <mergeCells count="33">
    <mergeCell ref="F11:F13"/>
    <mergeCell ref="G12:G13"/>
    <mergeCell ref="A10:A13"/>
    <mergeCell ref="B10:B13"/>
    <mergeCell ref="C10:C13"/>
    <mergeCell ref="D11:D13"/>
    <mergeCell ref="E11:E13"/>
    <mergeCell ref="J1:K1"/>
    <mergeCell ref="Y6:AA6"/>
    <mergeCell ref="B4:J4"/>
    <mergeCell ref="D10:K10"/>
    <mergeCell ref="O10:Q10"/>
    <mergeCell ref="R10:S10"/>
    <mergeCell ref="U10:W10"/>
    <mergeCell ref="X10:AA10"/>
    <mergeCell ref="M10:M13"/>
    <mergeCell ref="N10:N13"/>
    <mergeCell ref="O11:O13"/>
    <mergeCell ref="P11:P13"/>
    <mergeCell ref="Q11:Q13"/>
    <mergeCell ref="W11:W13"/>
    <mergeCell ref="X11:Y12"/>
    <mergeCell ref="Z11:AA12"/>
    <mergeCell ref="H12:H13"/>
    <mergeCell ref="I12:I13"/>
    <mergeCell ref="J12:J13"/>
    <mergeCell ref="K11:K13"/>
    <mergeCell ref="L10:L13"/>
    <mergeCell ref="R11:R13"/>
    <mergeCell ref="S11:S13"/>
    <mergeCell ref="T10:T13"/>
    <mergeCell ref="U11:U13"/>
    <mergeCell ref="V11:V13"/>
  </mergeCells>
  <printOptions horizontalCentered="1"/>
  <pageMargins left="0.25" right="0.25" top="0.61" bottom="0.2" header="0.55000000000000004" footer="0.2"/>
  <pageSetup paperSize="9" scale="53" orientation="landscape" r:id="rId1"/>
  <colBreaks count="1" manualBreakCount="1">
    <brk id="11" max="67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JE62"/>
  <sheetViews>
    <sheetView view="pageBreakPreview" topLeftCell="G1" zoomScale="70" zoomScaleNormal="80" zoomScaleSheetLayoutView="70" zoomScalePageLayoutView="55" workbookViewId="0">
      <selection activeCell="AS52" sqref="AS52"/>
    </sheetView>
  </sheetViews>
  <sheetFormatPr defaultColWidth="7.42578125" defaultRowHeight="12.75"/>
  <cols>
    <col min="1" max="1" width="7.5703125" style="95" customWidth="1"/>
    <col min="2" max="2" width="5.140625" style="95" customWidth="1"/>
    <col min="3" max="3" width="9.85546875" style="95" customWidth="1"/>
    <col min="4" max="4" width="8.42578125" style="95" customWidth="1"/>
    <col min="5" max="5" width="10.28515625" style="95" customWidth="1"/>
    <col min="6" max="6" width="12.5703125" style="95" customWidth="1"/>
    <col min="7" max="8" width="9" style="95" customWidth="1"/>
    <col min="9" max="9" width="10.140625" style="95" customWidth="1"/>
    <col min="10" max="11" width="9.42578125" style="95" customWidth="1"/>
    <col min="12" max="14" width="9.140625" style="95" customWidth="1"/>
    <col min="15" max="15" width="13" style="95" customWidth="1"/>
    <col min="16" max="17" width="9.140625" style="95" customWidth="1"/>
    <col min="18" max="18" width="10.140625" style="95" customWidth="1"/>
    <col min="19" max="20" width="8.85546875" style="95" customWidth="1"/>
    <col min="21" max="21" width="8" style="95" customWidth="1"/>
    <col min="22" max="22" width="9.140625" style="95" customWidth="1"/>
    <col min="23" max="23" width="10.28515625" style="95" customWidth="1"/>
    <col min="24" max="24" width="7.5703125" style="95" customWidth="1"/>
    <col min="25" max="25" width="5.140625" style="95" customWidth="1"/>
    <col min="26" max="26" width="11.7109375" style="95" customWidth="1"/>
    <col min="27" max="27" width="9.42578125" style="95" customWidth="1"/>
    <col min="28" max="28" width="8.85546875" style="95" customWidth="1"/>
    <col min="29" max="29" width="13.140625" style="95" customWidth="1"/>
    <col min="30" max="31" width="8.85546875" style="95" customWidth="1"/>
    <col min="32" max="32" width="11" style="95" customWidth="1"/>
    <col min="33" max="33" width="8.42578125" style="95" customWidth="1"/>
    <col min="34" max="34" width="9.28515625" style="95" customWidth="1"/>
    <col min="35" max="36" width="8.42578125" style="95" customWidth="1"/>
    <col min="37" max="37" width="10" style="95" customWidth="1"/>
    <col min="38" max="38" width="9.5703125" style="95" customWidth="1"/>
    <col min="39" max="39" width="8.42578125" style="95" customWidth="1"/>
    <col min="40" max="40" width="9.85546875" style="95" customWidth="1"/>
    <col min="41" max="41" width="7.7109375" style="95" customWidth="1"/>
    <col min="42" max="42" width="8.42578125" style="95" customWidth="1"/>
    <col min="43" max="43" width="11.28515625" style="95" customWidth="1"/>
    <col min="44" max="44" width="6.85546875" style="95" customWidth="1"/>
    <col min="45" max="45" width="8.42578125" style="95" customWidth="1"/>
    <col min="46" max="46" width="10" style="95" customWidth="1"/>
    <col min="47" max="47" width="11" style="95" customWidth="1"/>
    <col min="48" max="48" width="10.140625" style="95" customWidth="1"/>
    <col min="49" max="49" width="9.7109375" style="95" customWidth="1"/>
    <col min="50" max="203" width="4.28515625" style="95" customWidth="1"/>
    <col min="204" max="204" width="5.85546875" style="95" customWidth="1"/>
    <col min="205" max="205" width="11.7109375" style="95" customWidth="1"/>
    <col min="206" max="212" width="6.42578125" style="95" customWidth="1"/>
    <col min="213" max="213" width="7.140625" style="95" customWidth="1"/>
    <col min="214" max="214" width="6.42578125" style="95" customWidth="1"/>
    <col min="215" max="215" width="5.7109375" style="95" customWidth="1"/>
    <col min="216" max="216" width="6.42578125" style="95" customWidth="1"/>
    <col min="217" max="217" width="5.85546875" style="95" customWidth="1"/>
    <col min="218" max="218" width="7" style="95" customWidth="1"/>
    <col min="219" max="219" width="6.7109375" style="95" customWidth="1"/>
    <col min="220" max="220" width="6.42578125" style="95" customWidth="1"/>
    <col min="221" max="223" width="8.140625" style="95" customWidth="1"/>
    <col min="224" max="230" width="10.42578125" style="95" customWidth="1"/>
    <col min="231" max="231" width="7" style="95" customWidth="1"/>
    <col min="232" max="232" width="6.85546875" style="95" customWidth="1"/>
    <col min="233" max="233" width="6.42578125" style="95" customWidth="1"/>
    <col min="234" max="234" width="6.85546875" style="95" customWidth="1"/>
    <col min="235" max="235" width="6.7109375" style="95" customWidth="1"/>
    <col min="236" max="236" width="6.42578125" style="95" customWidth="1"/>
    <col min="237" max="237" width="5.140625" style="95" customWidth="1"/>
    <col min="238" max="238" width="5.7109375" style="95" customWidth="1"/>
    <col min="239" max="239" width="5.42578125" style="95" customWidth="1"/>
    <col min="240" max="240" width="6.28515625" style="95" customWidth="1"/>
    <col min="241" max="241" width="5.140625" style="95" customWidth="1"/>
    <col min="242" max="244" width="7.42578125" style="95" customWidth="1"/>
    <col min="245" max="16384" width="7.42578125" style="5"/>
  </cols>
  <sheetData>
    <row r="1" spans="1:265" ht="15.7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108"/>
      <c r="V1" s="620" t="s">
        <v>193</v>
      </c>
      <c r="W1" s="620"/>
      <c r="AX1" s="96"/>
      <c r="AY1" s="96"/>
      <c r="AZ1" s="96"/>
      <c r="BA1" s="96"/>
      <c r="BB1" s="96"/>
      <c r="BC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  <c r="IX1" s="96"/>
      <c r="IY1" s="96"/>
      <c r="IZ1" s="96"/>
      <c r="JA1" s="96"/>
      <c r="JB1" s="96"/>
      <c r="JC1" s="96"/>
      <c r="JD1" s="96"/>
      <c r="JE1" s="96"/>
    </row>
    <row r="2" spans="1:265" ht="14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AX2" s="96"/>
      <c r="AY2" s="96"/>
      <c r="AZ2" s="96"/>
      <c r="BA2" s="96"/>
      <c r="BB2" s="96"/>
      <c r="BC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  <c r="IX2" s="96"/>
      <c r="IY2" s="96"/>
      <c r="IZ2" s="96"/>
      <c r="JA2" s="96"/>
      <c r="JB2" s="96"/>
      <c r="JC2" s="96"/>
      <c r="JD2" s="96"/>
      <c r="JE2" s="96"/>
    </row>
    <row r="3" spans="1:265" ht="14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AX3" s="96"/>
      <c r="AY3" s="96"/>
      <c r="AZ3" s="96"/>
      <c r="BA3" s="96"/>
      <c r="BB3" s="96"/>
      <c r="BC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6"/>
      <c r="IY3" s="96"/>
      <c r="IZ3" s="96"/>
      <c r="JA3" s="96"/>
      <c r="JB3" s="96"/>
      <c r="JC3" s="96"/>
      <c r="JD3" s="96"/>
      <c r="JE3" s="96"/>
    </row>
    <row r="4" spans="1:265" ht="39" customHeight="1">
      <c r="A4" s="5"/>
      <c r="B4" s="97"/>
      <c r="E4" s="578" t="s">
        <v>409</v>
      </c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97"/>
      <c r="W4" s="97"/>
      <c r="X4" s="97"/>
      <c r="Y4" s="97"/>
      <c r="Z4" s="97"/>
      <c r="AA4" s="97"/>
      <c r="AB4" s="97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</row>
    <row r="5" spans="1:265" ht="26.25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</row>
    <row r="6" spans="1:265" ht="26.25" customHeight="1">
      <c r="A6" s="99"/>
      <c r="B6" s="99"/>
      <c r="C6" s="99"/>
      <c r="D6" s="99"/>
      <c r="E6" s="99"/>
      <c r="F6" s="99"/>
      <c r="G6" s="99"/>
      <c r="H6" s="99"/>
      <c r="K6" s="99"/>
      <c r="L6" s="99"/>
      <c r="M6" s="99"/>
      <c r="N6" s="99"/>
    </row>
    <row r="7" spans="1:265" ht="26.25" customHeight="1">
      <c r="A7" s="43"/>
      <c r="B7" s="43"/>
      <c r="C7" s="43"/>
      <c r="D7" s="43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620" t="s">
        <v>194</v>
      </c>
      <c r="AU7" s="620"/>
      <c r="AV7" s="620"/>
      <c r="AW7" s="620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</row>
    <row r="8" spans="1:265" ht="26.25" customHeight="1">
      <c r="A8" s="57"/>
      <c r="B8" s="538"/>
      <c r="C8" s="538"/>
      <c r="D8" s="538"/>
      <c r="E8" s="538"/>
      <c r="F8" s="538"/>
      <c r="G8" s="100"/>
      <c r="H8" s="57"/>
      <c r="I8" s="57"/>
      <c r="J8" s="57"/>
      <c r="K8" s="57"/>
      <c r="L8" s="57"/>
      <c r="M8" s="57"/>
      <c r="N8" s="57"/>
      <c r="O8" s="57"/>
      <c r="P8" s="57"/>
      <c r="Q8" s="5"/>
      <c r="R8" s="5"/>
      <c r="S8" s="5"/>
      <c r="T8" s="5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</row>
    <row r="9" spans="1:265">
      <c r="A9" s="43"/>
      <c r="B9" s="43"/>
      <c r="C9" s="43"/>
      <c r="D9" s="43"/>
      <c r="E9" s="621"/>
      <c r="F9" s="621"/>
      <c r="G9" s="621"/>
      <c r="H9" s="621"/>
      <c r="I9" s="621"/>
      <c r="J9" s="621"/>
      <c r="K9" s="621"/>
      <c r="L9" s="6"/>
      <c r="M9" s="6"/>
      <c r="N9" s="6"/>
      <c r="O9" s="621"/>
      <c r="P9" s="621"/>
      <c r="Q9" s="621"/>
      <c r="R9" s="6"/>
      <c r="S9" s="6"/>
      <c r="T9" s="6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</row>
    <row r="10" spans="1:265">
      <c r="A10" s="10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5" t="s">
        <v>2</v>
      </c>
      <c r="X10" s="15"/>
      <c r="Y10" s="15"/>
      <c r="Z10" s="15"/>
      <c r="AA10" s="15"/>
      <c r="AB10" s="1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2"/>
      <c r="AU10" s="2"/>
      <c r="AV10" s="2"/>
      <c r="AW10" s="50" t="s">
        <v>2</v>
      </c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</row>
    <row r="11" spans="1:265" ht="15" customHeight="1">
      <c r="A11" s="536" t="s">
        <v>148</v>
      </c>
      <c r="B11" s="536" t="s">
        <v>4</v>
      </c>
      <c r="C11" s="542" t="s">
        <v>176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9"/>
      <c r="U11" s="102"/>
      <c r="V11" s="102"/>
      <c r="W11" s="110"/>
      <c r="X11" s="536" t="s">
        <v>148</v>
      </c>
      <c r="Y11" s="536" t="s">
        <v>4</v>
      </c>
      <c r="Z11" s="102"/>
      <c r="AA11" s="102"/>
      <c r="AB11" s="102"/>
      <c r="AC11" s="11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17"/>
      <c r="AU11" s="117"/>
      <c r="AV11" s="117"/>
      <c r="AW11" s="119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</row>
    <row r="12" spans="1:265" s="3" customFormat="1" ht="18.75" customHeight="1">
      <c r="A12" s="536"/>
      <c r="B12" s="536"/>
      <c r="C12" s="543"/>
      <c r="D12" s="616" t="s">
        <v>114</v>
      </c>
      <c r="E12" s="616" t="s">
        <v>116</v>
      </c>
      <c r="F12" s="542" t="s">
        <v>15</v>
      </c>
      <c r="G12" s="552"/>
      <c r="H12" s="553"/>
      <c r="I12" s="542" t="s">
        <v>14</v>
      </c>
      <c r="J12" s="552"/>
      <c r="K12" s="553"/>
      <c r="L12" s="542" t="s">
        <v>16</v>
      </c>
      <c r="M12" s="552"/>
      <c r="N12" s="553"/>
      <c r="O12" s="542" t="s">
        <v>195</v>
      </c>
      <c r="P12" s="552"/>
      <c r="Q12" s="552"/>
      <c r="R12" s="542" t="s">
        <v>153</v>
      </c>
      <c r="S12" s="552"/>
      <c r="T12" s="553"/>
      <c r="U12" s="542" t="s">
        <v>154</v>
      </c>
      <c r="V12" s="552"/>
      <c r="W12" s="553"/>
      <c r="X12" s="536"/>
      <c r="Y12" s="536"/>
      <c r="Z12" s="542" t="s">
        <v>155</v>
      </c>
      <c r="AA12" s="552"/>
      <c r="AB12" s="552"/>
      <c r="AC12" s="542" t="s">
        <v>156</v>
      </c>
      <c r="AD12" s="552"/>
      <c r="AE12" s="553"/>
      <c r="AF12" s="542" t="s">
        <v>157</v>
      </c>
      <c r="AG12" s="552"/>
      <c r="AH12" s="552"/>
      <c r="AI12" s="26"/>
      <c r="AJ12" s="114"/>
      <c r="AK12" s="114"/>
      <c r="AL12" s="114"/>
      <c r="AM12" s="114"/>
      <c r="AN12" s="114"/>
      <c r="AO12" s="542" t="s">
        <v>158</v>
      </c>
      <c r="AP12" s="552"/>
      <c r="AQ12" s="553"/>
      <c r="AR12" s="542" t="s">
        <v>13</v>
      </c>
      <c r="AS12" s="552"/>
      <c r="AT12" s="553"/>
      <c r="AU12" s="542" t="s">
        <v>159</v>
      </c>
      <c r="AV12" s="552"/>
      <c r="AW12" s="553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</row>
    <row r="13" spans="1:265" s="3" customFormat="1">
      <c r="A13" s="536"/>
      <c r="B13" s="536"/>
      <c r="C13" s="543"/>
      <c r="D13" s="616"/>
      <c r="E13" s="616"/>
      <c r="F13" s="543"/>
      <c r="G13" s="611" t="s">
        <v>114</v>
      </c>
      <c r="H13" s="611" t="s">
        <v>116</v>
      </c>
      <c r="I13" s="543"/>
      <c r="J13" s="611" t="s">
        <v>114</v>
      </c>
      <c r="K13" s="611" t="s">
        <v>116</v>
      </c>
      <c r="L13" s="543"/>
      <c r="M13" s="611" t="s">
        <v>114</v>
      </c>
      <c r="N13" s="611" t="s">
        <v>116</v>
      </c>
      <c r="O13" s="543"/>
      <c r="P13" s="611" t="s">
        <v>114</v>
      </c>
      <c r="Q13" s="619" t="s">
        <v>116</v>
      </c>
      <c r="R13" s="543"/>
      <c r="S13" s="611" t="s">
        <v>114</v>
      </c>
      <c r="T13" s="611" t="s">
        <v>116</v>
      </c>
      <c r="U13" s="543"/>
      <c r="V13" s="611" t="s">
        <v>114</v>
      </c>
      <c r="W13" s="611" t="s">
        <v>116</v>
      </c>
      <c r="X13" s="536"/>
      <c r="Y13" s="536"/>
      <c r="Z13" s="543"/>
      <c r="AA13" s="611" t="s">
        <v>114</v>
      </c>
      <c r="AB13" s="617" t="s">
        <v>116</v>
      </c>
      <c r="AC13" s="543"/>
      <c r="AD13" s="611" t="s">
        <v>114</v>
      </c>
      <c r="AE13" s="611" t="s">
        <v>116</v>
      </c>
      <c r="AF13" s="543"/>
      <c r="AG13" s="611" t="s">
        <v>114</v>
      </c>
      <c r="AH13" s="611" t="s">
        <v>116</v>
      </c>
      <c r="AI13" s="617" t="s">
        <v>160</v>
      </c>
      <c r="AJ13" s="115"/>
      <c r="AK13" s="116"/>
      <c r="AL13" s="617" t="s">
        <v>161</v>
      </c>
      <c r="AM13" s="115"/>
      <c r="AN13" s="116"/>
      <c r="AO13" s="543"/>
      <c r="AP13" s="611" t="s">
        <v>114</v>
      </c>
      <c r="AQ13" s="611" t="s">
        <v>116</v>
      </c>
      <c r="AR13" s="543"/>
      <c r="AS13" s="611" t="s">
        <v>114</v>
      </c>
      <c r="AT13" s="611" t="s">
        <v>116</v>
      </c>
      <c r="AU13" s="543"/>
      <c r="AV13" s="611" t="s">
        <v>114</v>
      </c>
      <c r="AW13" s="611" t="s">
        <v>116</v>
      </c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</row>
    <row r="14" spans="1:265" s="3" customFormat="1" ht="34.5" customHeight="1">
      <c r="A14" s="536"/>
      <c r="B14" s="536"/>
      <c r="C14" s="544"/>
      <c r="D14" s="616"/>
      <c r="E14" s="616"/>
      <c r="F14" s="544"/>
      <c r="G14" s="612"/>
      <c r="H14" s="612"/>
      <c r="I14" s="544"/>
      <c r="J14" s="612"/>
      <c r="K14" s="612"/>
      <c r="L14" s="544"/>
      <c r="M14" s="612"/>
      <c r="N14" s="612"/>
      <c r="O14" s="544"/>
      <c r="P14" s="612"/>
      <c r="Q14" s="619"/>
      <c r="R14" s="544"/>
      <c r="S14" s="612"/>
      <c r="T14" s="612"/>
      <c r="U14" s="544"/>
      <c r="V14" s="612"/>
      <c r="W14" s="612"/>
      <c r="X14" s="536"/>
      <c r="Y14" s="536"/>
      <c r="Z14" s="544"/>
      <c r="AA14" s="612"/>
      <c r="AB14" s="618"/>
      <c r="AC14" s="544"/>
      <c r="AD14" s="612"/>
      <c r="AE14" s="612"/>
      <c r="AF14" s="544"/>
      <c r="AG14" s="612"/>
      <c r="AH14" s="612"/>
      <c r="AI14" s="612"/>
      <c r="AJ14" s="103" t="s">
        <v>114</v>
      </c>
      <c r="AK14" s="103" t="s">
        <v>116</v>
      </c>
      <c r="AL14" s="612"/>
      <c r="AM14" s="103" t="s">
        <v>114</v>
      </c>
      <c r="AN14" s="103" t="s">
        <v>116</v>
      </c>
      <c r="AO14" s="544"/>
      <c r="AP14" s="612"/>
      <c r="AQ14" s="612"/>
      <c r="AR14" s="544"/>
      <c r="AS14" s="612"/>
      <c r="AT14" s="612"/>
      <c r="AU14" s="544"/>
      <c r="AV14" s="612"/>
      <c r="AW14" s="612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</row>
    <row r="15" spans="1:265" s="64" customFormat="1" ht="15.75" customHeight="1">
      <c r="A15" s="24" t="s">
        <v>30</v>
      </c>
      <c r="B15" s="24" t="s">
        <v>31</v>
      </c>
      <c r="C15" s="31">
        <v>1</v>
      </c>
      <c r="D15" s="31">
        <v>2</v>
      </c>
      <c r="E15" s="31">
        <v>3</v>
      </c>
      <c r="F15" s="31">
        <v>4</v>
      </c>
      <c r="G15" s="31">
        <v>5</v>
      </c>
      <c r="H15" s="31">
        <v>6</v>
      </c>
      <c r="I15" s="31">
        <v>7</v>
      </c>
      <c r="J15" s="31">
        <v>8</v>
      </c>
      <c r="K15" s="31">
        <v>9</v>
      </c>
      <c r="L15" s="31">
        <v>10</v>
      </c>
      <c r="M15" s="31">
        <v>11</v>
      </c>
      <c r="N15" s="31">
        <v>12</v>
      </c>
      <c r="O15" s="31">
        <v>13</v>
      </c>
      <c r="P15" s="31">
        <v>14</v>
      </c>
      <c r="Q15" s="31">
        <v>15</v>
      </c>
      <c r="R15" s="31">
        <v>16</v>
      </c>
      <c r="S15" s="31">
        <v>17</v>
      </c>
      <c r="T15" s="31">
        <v>18</v>
      </c>
      <c r="U15" s="31">
        <v>19</v>
      </c>
      <c r="V15" s="31">
        <v>20</v>
      </c>
      <c r="W15" s="31">
        <v>21</v>
      </c>
      <c r="X15" s="24" t="s">
        <v>30</v>
      </c>
      <c r="Y15" s="24" t="s">
        <v>31</v>
      </c>
      <c r="Z15" s="31">
        <v>22</v>
      </c>
      <c r="AA15" s="31">
        <v>23</v>
      </c>
      <c r="AB15" s="31">
        <v>24</v>
      </c>
      <c r="AC15" s="31">
        <v>25</v>
      </c>
      <c r="AD15" s="31">
        <v>26</v>
      </c>
      <c r="AE15" s="31">
        <v>27</v>
      </c>
      <c r="AF15" s="31">
        <v>28</v>
      </c>
      <c r="AG15" s="31">
        <v>29</v>
      </c>
      <c r="AH15" s="31">
        <v>30</v>
      </c>
      <c r="AI15" s="31">
        <v>31</v>
      </c>
      <c r="AJ15" s="31">
        <v>32</v>
      </c>
      <c r="AK15" s="31">
        <v>33</v>
      </c>
      <c r="AL15" s="31">
        <v>34</v>
      </c>
      <c r="AM15" s="31">
        <v>35</v>
      </c>
      <c r="AN15" s="31">
        <v>36</v>
      </c>
      <c r="AO15" s="31">
        <v>37</v>
      </c>
      <c r="AP15" s="31">
        <v>38</v>
      </c>
      <c r="AQ15" s="31">
        <v>39</v>
      </c>
      <c r="AR15" s="31">
        <v>40</v>
      </c>
      <c r="AS15" s="31">
        <v>41</v>
      </c>
      <c r="AT15" s="31">
        <v>42</v>
      </c>
      <c r="AU15" s="31">
        <v>43</v>
      </c>
      <c r="AV15" s="31">
        <v>44</v>
      </c>
      <c r="AW15" s="31">
        <v>45</v>
      </c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</row>
    <row r="16" spans="1:265" s="448" customFormat="1" ht="15.75" customHeight="1">
      <c r="A16" s="445" t="s">
        <v>162</v>
      </c>
      <c r="B16" s="413">
        <v>1</v>
      </c>
      <c r="C16" s="385">
        <v>20989</v>
      </c>
      <c r="D16" s="385">
        <v>13235</v>
      </c>
      <c r="E16" s="385">
        <v>7754</v>
      </c>
      <c r="F16" s="385">
        <v>2004</v>
      </c>
      <c r="G16" s="385">
        <v>1382</v>
      </c>
      <c r="H16" s="385">
        <v>622</v>
      </c>
      <c r="I16" s="385">
        <v>18682</v>
      </c>
      <c r="J16" s="385">
        <v>11677</v>
      </c>
      <c r="K16" s="385">
        <v>7005</v>
      </c>
      <c r="L16" s="385">
        <v>303</v>
      </c>
      <c r="M16" s="385">
        <v>176</v>
      </c>
      <c r="N16" s="385">
        <v>127</v>
      </c>
      <c r="O16" s="446">
        <v>369</v>
      </c>
      <c r="P16" s="446">
        <v>212</v>
      </c>
      <c r="Q16" s="446">
        <v>157</v>
      </c>
      <c r="R16" s="385">
        <v>103</v>
      </c>
      <c r="S16" s="385">
        <v>55</v>
      </c>
      <c r="T16" s="385">
        <v>48</v>
      </c>
      <c r="U16" s="385">
        <v>27</v>
      </c>
      <c r="V16" s="385">
        <v>14</v>
      </c>
      <c r="W16" s="385">
        <v>13</v>
      </c>
      <c r="X16" s="447" t="s">
        <v>162</v>
      </c>
      <c r="Y16" s="385">
        <v>1</v>
      </c>
      <c r="Z16" s="385">
        <v>26</v>
      </c>
      <c r="AA16" s="385">
        <v>15</v>
      </c>
      <c r="AB16" s="385">
        <v>11</v>
      </c>
      <c r="AC16" s="385">
        <v>52</v>
      </c>
      <c r="AD16" s="385">
        <v>31</v>
      </c>
      <c r="AE16" s="385">
        <v>21</v>
      </c>
      <c r="AF16" s="446">
        <v>73</v>
      </c>
      <c r="AG16" s="446">
        <v>49</v>
      </c>
      <c r="AH16" s="446">
        <v>24</v>
      </c>
      <c r="AI16" s="385">
        <v>11</v>
      </c>
      <c r="AJ16" s="385">
        <v>7</v>
      </c>
      <c r="AK16" s="385">
        <v>4</v>
      </c>
      <c r="AL16" s="385">
        <v>62</v>
      </c>
      <c r="AM16" s="385">
        <v>42</v>
      </c>
      <c r="AN16" s="385">
        <v>20</v>
      </c>
      <c r="AO16" s="385">
        <v>9</v>
      </c>
      <c r="AP16" s="385">
        <v>8</v>
      </c>
      <c r="AQ16" s="385">
        <v>1</v>
      </c>
      <c r="AR16" s="385">
        <v>57</v>
      </c>
      <c r="AS16" s="385">
        <v>29</v>
      </c>
      <c r="AT16" s="385">
        <v>28</v>
      </c>
      <c r="AU16" s="385">
        <v>22</v>
      </c>
      <c r="AV16" s="385">
        <v>11</v>
      </c>
      <c r="AW16" s="385">
        <v>11</v>
      </c>
      <c r="AX16" s="101"/>
      <c r="AY16" s="101"/>
      <c r="AZ16" s="101">
        <f>+C16-F16-I16-L16</f>
        <v>0</v>
      </c>
      <c r="BA16" s="101">
        <f t="shared" ref="BA16:BB16" si="0">+D16-G16-J16-M16</f>
        <v>0</v>
      </c>
      <c r="BB16" s="101">
        <f t="shared" si="0"/>
        <v>0</v>
      </c>
      <c r="BC16" s="101">
        <f>+O16-R16-U16-Z16-AC16-AF16-AO16-AR16-AU16</f>
        <v>0</v>
      </c>
      <c r="BD16" s="101">
        <f t="shared" ref="BD16:BE16" si="1">+P16-S16-V16-AA16-AD16-AG16-AP16-AS16-AV16</f>
        <v>0</v>
      </c>
      <c r="BE16" s="101">
        <f t="shared" si="1"/>
        <v>0</v>
      </c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</row>
    <row r="17" spans="1:244" ht="15.75" customHeight="1">
      <c r="A17" s="31" t="s">
        <v>163</v>
      </c>
      <c r="B17" s="31">
        <v>2</v>
      </c>
      <c r="C17" s="283">
        <v>1</v>
      </c>
      <c r="D17" s="283">
        <v>1</v>
      </c>
      <c r="E17" s="283">
        <v>0</v>
      </c>
      <c r="F17" s="342">
        <v>0</v>
      </c>
      <c r="G17" s="342">
        <v>0</v>
      </c>
      <c r="H17" s="286">
        <v>0</v>
      </c>
      <c r="I17" s="286">
        <v>1</v>
      </c>
      <c r="J17" s="286">
        <v>1</v>
      </c>
      <c r="K17" s="286">
        <v>0</v>
      </c>
      <c r="L17" s="286">
        <v>0</v>
      </c>
      <c r="M17" s="286">
        <v>0</v>
      </c>
      <c r="N17" s="286">
        <v>0</v>
      </c>
      <c r="O17" s="385">
        <v>0</v>
      </c>
      <c r="P17" s="385">
        <v>0</v>
      </c>
      <c r="Q17" s="385">
        <v>0</v>
      </c>
      <c r="R17" s="286">
        <v>0</v>
      </c>
      <c r="S17" s="286">
        <v>0</v>
      </c>
      <c r="T17" s="286">
        <v>0</v>
      </c>
      <c r="U17" s="286">
        <v>0</v>
      </c>
      <c r="V17" s="286">
        <v>0</v>
      </c>
      <c r="W17" s="286">
        <v>0</v>
      </c>
      <c r="X17" s="283" t="s">
        <v>163</v>
      </c>
      <c r="Y17" s="283">
        <v>2</v>
      </c>
      <c r="Z17" s="286">
        <v>0</v>
      </c>
      <c r="AA17" s="286">
        <v>0</v>
      </c>
      <c r="AB17" s="342">
        <v>0</v>
      </c>
      <c r="AC17" s="286">
        <v>0</v>
      </c>
      <c r="AD17" s="286">
        <v>0</v>
      </c>
      <c r="AE17" s="286">
        <v>0</v>
      </c>
      <c r="AF17" s="283">
        <v>0</v>
      </c>
      <c r="AG17" s="283">
        <v>0</v>
      </c>
      <c r="AH17" s="283">
        <v>0</v>
      </c>
      <c r="AI17" s="286">
        <v>0</v>
      </c>
      <c r="AJ17" s="286">
        <v>0</v>
      </c>
      <c r="AK17" s="286">
        <v>0</v>
      </c>
      <c r="AL17" s="286">
        <v>0</v>
      </c>
      <c r="AM17" s="286">
        <v>0</v>
      </c>
      <c r="AN17" s="286">
        <v>0</v>
      </c>
      <c r="AO17" s="286">
        <v>0</v>
      </c>
      <c r="AP17" s="286">
        <v>0</v>
      </c>
      <c r="AQ17" s="286">
        <v>0</v>
      </c>
      <c r="AR17" s="286">
        <v>0</v>
      </c>
      <c r="AS17" s="286">
        <v>0</v>
      </c>
      <c r="AT17" s="286">
        <v>0</v>
      </c>
      <c r="AU17" s="286">
        <v>0</v>
      </c>
      <c r="AV17" s="286">
        <v>0</v>
      </c>
      <c r="AW17" s="286">
        <v>0</v>
      </c>
      <c r="AX17" s="2"/>
      <c r="AY17" s="2"/>
      <c r="AZ17" s="2">
        <f t="shared" ref="AZ17:AZ45" si="2">+C17-F17-I17-L17</f>
        <v>0</v>
      </c>
      <c r="BA17" s="2">
        <f t="shared" ref="BA17:BA45" si="3">+D17-G17-J17-M17</f>
        <v>0</v>
      </c>
      <c r="BB17" s="2">
        <f t="shared" ref="BB17:BB45" si="4">+E17-H17-K17-N17</f>
        <v>0</v>
      </c>
      <c r="BC17" s="2">
        <f t="shared" ref="BC17:BC45" si="5">+O17-R17-U17-Z17-AC17-AF17-AO17-AR17-AU17</f>
        <v>0</v>
      </c>
      <c r="BD17" s="2">
        <f t="shared" ref="BD17:BD45" si="6">+P17-S17-V17-AA17-AD17-AG17-AP17-AS17-AV17</f>
        <v>0</v>
      </c>
      <c r="BE17" s="2">
        <f t="shared" ref="BE17:BE45" si="7">+Q17-T17-W17-AB17-AE17-AH17-AQ17-AT17-AW17</f>
        <v>0</v>
      </c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44" ht="15.75" customHeight="1">
      <c r="A18" s="31">
        <v>14</v>
      </c>
      <c r="B18" s="31">
        <v>3</v>
      </c>
      <c r="C18" s="283">
        <v>275</v>
      </c>
      <c r="D18" s="283">
        <v>191</v>
      </c>
      <c r="E18" s="283">
        <v>84</v>
      </c>
      <c r="F18" s="342">
        <v>0</v>
      </c>
      <c r="G18" s="342">
        <v>0</v>
      </c>
      <c r="H18" s="286">
        <v>0</v>
      </c>
      <c r="I18" s="286">
        <v>275</v>
      </c>
      <c r="J18" s="286">
        <v>191</v>
      </c>
      <c r="K18" s="286">
        <v>84</v>
      </c>
      <c r="L18" s="286">
        <v>0</v>
      </c>
      <c r="M18" s="286">
        <v>0</v>
      </c>
      <c r="N18" s="286">
        <v>0</v>
      </c>
      <c r="O18" s="385">
        <v>2</v>
      </c>
      <c r="P18" s="385">
        <v>2</v>
      </c>
      <c r="Q18" s="385">
        <v>0</v>
      </c>
      <c r="R18" s="286">
        <v>0</v>
      </c>
      <c r="S18" s="286">
        <v>0</v>
      </c>
      <c r="T18" s="286">
        <v>0</v>
      </c>
      <c r="U18" s="286">
        <v>0</v>
      </c>
      <c r="V18" s="286">
        <v>0</v>
      </c>
      <c r="W18" s="286">
        <v>0</v>
      </c>
      <c r="X18" s="283">
        <v>14</v>
      </c>
      <c r="Y18" s="283">
        <v>3</v>
      </c>
      <c r="Z18" s="286">
        <v>2</v>
      </c>
      <c r="AA18" s="286">
        <v>2</v>
      </c>
      <c r="AB18" s="342">
        <v>0</v>
      </c>
      <c r="AC18" s="286">
        <v>0</v>
      </c>
      <c r="AD18" s="286">
        <v>0</v>
      </c>
      <c r="AE18" s="286">
        <v>0</v>
      </c>
      <c r="AF18" s="283">
        <v>0</v>
      </c>
      <c r="AG18" s="283">
        <v>0</v>
      </c>
      <c r="AH18" s="283">
        <v>0</v>
      </c>
      <c r="AI18" s="286">
        <v>0</v>
      </c>
      <c r="AJ18" s="286">
        <v>0</v>
      </c>
      <c r="AK18" s="286">
        <v>0</v>
      </c>
      <c r="AL18" s="286">
        <v>0</v>
      </c>
      <c r="AM18" s="286">
        <v>0</v>
      </c>
      <c r="AN18" s="286">
        <v>0</v>
      </c>
      <c r="AO18" s="286">
        <v>0</v>
      </c>
      <c r="AP18" s="286">
        <v>0</v>
      </c>
      <c r="AQ18" s="286">
        <v>0</v>
      </c>
      <c r="AR18" s="286">
        <v>0</v>
      </c>
      <c r="AS18" s="286">
        <v>0</v>
      </c>
      <c r="AT18" s="286">
        <v>0</v>
      </c>
      <c r="AU18" s="286">
        <v>0</v>
      </c>
      <c r="AV18" s="286">
        <v>0</v>
      </c>
      <c r="AW18" s="286">
        <v>0</v>
      </c>
      <c r="AX18" s="2"/>
      <c r="AY18" s="2"/>
      <c r="AZ18" s="2">
        <f t="shared" si="2"/>
        <v>0</v>
      </c>
      <c r="BA18" s="2">
        <f t="shared" si="3"/>
        <v>0</v>
      </c>
      <c r="BB18" s="2">
        <f t="shared" si="4"/>
        <v>0</v>
      </c>
      <c r="BC18" s="2">
        <f t="shared" si="5"/>
        <v>0</v>
      </c>
      <c r="BD18" s="2">
        <f t="shared" si="6"/>
        <v>0</v>
      </c>
      <c r="BE18" s="2">
        <f t="shared" si="7"/>
        <v>0</v>
      </c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44" ht="15.75" customHeight="1">
      <c r="A19" s="31">
        <v>15</v>
      </c>
      <c r="B19" s="31">
        <v>4</v>
      </c>
      <c r="C19" s="283">
        <v>7173</v>
      </c>
      <c r="D19" s="283">
        <v>5069</v>
      </c>
      <c r="E19" s="283">
        <v>2104</v>
      </c>
      <c r="F19" s="342">
        <v>42</v>
      </c>
      <c r="G19" s="342">
        <v>29</v>
      </c>
      <c r="H19" s="286">
        <v>13</v>
      </c>
      <c r="I19" s="286">
        <v>7131</v>
      </c>
      <c r="J19" s="286">
        <v>5040</v>
      </c>
      <c r="K19" s="286">
        <v>2091</v>
      </c>
      <c r="L19" s="286">
        <v>0</v>
      </c>
      <c r="M19" s="286">
        <v>0</v>
      </c>
      <c r="N19" s="286">
        <v>0</v>
      </c>
      <c r="O19" s="385">
        <v>66</v>
      </c>
      <c r="P19" s="385">
        <v>46</v>
      </c>
      <c r="Q19" s="385">
        <v>20</v>
      </c>
      <c r="R19" s="286">
        <v>13</v>
      </c>
      <c r="S19" s="286">
        <v>9</v>
      </c>
      <c r="T19" s="286">
        <v>4</v>
      </c>
      <c r="U19" s="286">
        <v>7</v>
      </c>
      <c r="V19" s="286">
        <v>2</v>
      </c>
      <c r="W19" s="415">
        <v>5</v>
      </c>
      <c r="X19" s="283">
        <v>15</v>
      </c>
      <c r="Y19" s="283">
        <v>4</v>
      </c>
      <c r="Z19" s="286">
        <v>10</v>
      </c>
      <c r="AA19" s="286">
        <v>7</v>
      </c>
      <c r="AB19" s="342">
        <v>3</v>
      </c>
      <c r="AC19" s="286">
        <v>8</v>
      </c>
      <c r="AD19" s="286">
        <v>7</v>
      </c>
      <c r="AE19" s="286">
        <v>1</v>
      </c>
      <c r="AF19" s="283">
        <v>14</v>
      </c>
      <c r="AG19" s="283">
        <v>11</v>
      </c>
      <c r="AH19" s="283">
        <v>3</v>
      </c>
      <c r="AI19" s="286">
        <v>2</v>
      </c>
      <c r="AJ19" s="286">
        <v>1</v>
      </c>
      <c r="AK19" s="286">
        <v>1</v>
      </c>
      <c r="AL19" s="286">
        <v>12</v>
      </c>
      <c r="AM19" s="286">
        <v>10</v>
      </c>
      <c r="AN19" s="286">
        <v>2</v>
      </c>
      <c r="AO19" s="286">
        <v>0</v>
      </c>
      <c r="AP19" s="286">
        <v>0</v>
      </c>
      <c r="AQ19" s="286">
        <v>0</v>
      </c>
      <c r="AR19" s="286">
        <v>9</v>
      </c>
      <c r="AS19" s="286">
        <v>7</v>
      </c>
      <c r="AT19" s="286">
        <v>2</v>
      </c>
      <c r="AU19" s="286">
        <v>5</v>
      </c>
      <c r="AV19" s="286">
        <v>3</v>
      </c>
      <c r="AW19" s="286">
        <v>2</v>
      </c>
      <c r="AX19" s="2"/>
      <c r="AY19" s="2"/>
      <c r="AZ19" s="2">
        <f t="shared" si="2"/>
        <v>0</v>
      </c>
      <c r="BA19" s="2">
        <f t="shared" si="3"/>
        <v>0</v>
      </c>
      <c r="BB19" s="2">
        <f t="shared" si="4"/>
        <v>0</v>
      </c>
      <c r="BC19" s="2">
        <f t="shared" si="5"/>
        <v>0</v>
      </c>
      <c r="BD19" s="2">
        <f t="shared" si="6"/>
        <v>0</v>
      </c>
      <c r="BE19" s="2">
        <f t="shared" si="7"/>
        <v>0</v>
      </c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44" ht="15.75" customHeight="1">
      <c r="A20" s="31">
        <v>16</v>
      </c>
      <c r="B20" s="31">
        <v>5</v>
      </c>
      <c r="C20" s="283">
        <v>1416</v>
      </c>
      <c r="D20" s="283">
        <v>951</v>
      </c>
      <c r="E20" s="283">
        <v>465</v>
      </c>
      <c r="F20" s="342">
        <v>14</v>
      </c>
      <c r="G20" s="342">
        <v>9</v>
      </c>
      <c r="H20" s="286">
        <v>5</v>
      </c>
      <c r="I20" s="286">
        <v>1401</v>
      </c>
      <c r="J20" s="286">
        <v>941</v>
      </c>
      <c r="K20" s="286">
        <v>460</v>
      </c>
      <c r="L20" s="286">
        <v>1</v>
      </c>
      <c r="M20" s="286">
        <v>1</v>
      </c>
      <c r="N20" s="286">
        <v>0</v>
      </c>
      <c r="O20" s="385">
        <v>35</v>
      </c>
      <c r="P20" s="385">
        <v>21</v>
      </c>
      <c r="Q20" s="385">
        <v>14</v>
      </c>
      <c r="R20" s="286">
        <v>2</v>
      </c>
      <c r="S20" s="286">
        <v>1</v>
      </c>
      <c r="T20" s="286">
        <v>1</v>
      </c>
      <c r="U20" s="286">
        <v>4</v>
      </c>
      <c r="V20" s="286">
        <v>3</v>
      </c>
      <c r="W20" s="286">
        <v>1</v>
      </c>
      <c r="X20" s="283">
        <v>16</v>
      </c>
      <c r="Y20" s="283">
        <v>5</v>
      </c>
      <c r="Z20" s="286">
        <v>3</v>
      </c>
      <c r="AA20" s="286">
        <v>1</v>
      </c>
      <c r="AB20" s="342">
        <v>2</v>
      </c>
      <c r="AC20" s="286">
        <v>9</v>
      </c>
      <c r="AD20" s="286">
        <v>6</v>
      </c>
      <c r="AE20" s="286">
        <v>3</v>
      </c>
      <c r="AF20" s="283">
        <v>10</v>
      </c>
      <c r="AG20" s="283">
        <v>8</v>
      </c>
      <c r="AH20" s="283">
        <v>2</v>
      </c>
      <c r="AI20" s="286">
        <v>2</v>
      </c>
      <c r="AJ20" s="286">
        <v>2</v>
      </c>
      <c r="AK20" s="286">
        <v>0</v>
      </c>
      <c r="AL20" s="286">
        <v>8</v>
      </c>
      <c r="AM20" s="286">
        <v>6</v>
      </c>
      <c r="AN20" s="286">
        <v>2</v>
      </c>
      <c r="AO20" s="286">
        <v>1</v>
      </c>
      <c r="AP20" s="286">
        <v>1</v>
      </c>
      <c r="AQ20" s="286">
        <v>0</v>
      </c>
      <c r="AR20" s="286">
        <v>4</v>
      </c>
      <c r="AS20" s="286">
        <v>1</v>
      </c>
      <c r="AT20" s="286">
        <v>3</v>
      </c>
      <c r="AU20" s="286">
        <v>2</v>
      </c>
      <c r="AV20" s="286">
        <v>0</v>
      </c>
      <c r="AW20" s="286">
        <v>2</v>
      </c>
      <c r="AX20" s="2"/>
      <c r="AY20" s="2"/>
      <c r="AZ20" s="2">
        <f t="shared" si="2"/>
        <v>0</v>
      </c>
      <c r="BA20" s="2">
        <f t="shared" si="3"/>
        <v>0</v>
      </c>
      <c r="BB20" s="2">
        <f t="shared" si="4"/>
        <v>0</v>
      </c>
      <c r="BC20" s="2">
        <f t="shared" si="5"/>
        <v>0</v>
      </c>
      <c r="BD20" s="2">
        <f t="shared" si="6"/>
        <v>0</v>
      </c>
      <c r="BE20" s="2">
        <f t="shared" si="7"/>
        <v>0</v>
      </c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</row>
    <row r="21" spans="1:244" ht="15.75" customHeight="1">
      <c r="A21" s="31">
        <v>17</v>
      </c>
      <c r="B21" s="31">
        <v>6</v>
      </c>
      <c r="C21" s="283">
        <v>377</v>
      </c>
      <c r="D21" s="283">
        <v>247</v>
      </c>
      <c r="E21" s="283">
        <v>130</v>
      </c>
      <c r="F21" s="342">
        <v>46</v>
      </c>
      <c r="G21" s="342">
        <v>31</v>
      </c>
      <c r="H21" s="286">
        <v>15</v>
      </c>
      <c r="I21" s="286">
        <v>323</v>
      </c>
      <c r="J21" s="286">
        <v>211</v>
      </c>
      <c r="K21" s="286">
        <v>112</v>
      </c>
      <c r="L21" s="286">
        <v>8</v>
      </c>
      <c r="M21" s="286">
        <v>5</v>
      </c>
      <c r="N21" s="286">
        <v>3</v>
      </c>
      <c r="O21" s="385">
        <v>20</v>
      </c>
      <c r="P21" s="385">
        <v>14</v>
      </c>
      <c r="Q21" s="385">
        <v>6</v>
      </c>
      <c r="R21" s="286">
        <v>3</v>
      </c>
      <c r="S21" s="286">
        <v>2</v>
      </c>
      <c r="T21" s="286">
        <v>1</v>
      </c>
      <c r="U21" s="286">
        <v>1</v>
      </c>
      <c r="V21" s="286">
        <v>1</v>
      </c>
      <c r="W21" s="286">
        <v>0</v>
      </c>
      <c r="X21" s="283">
        <v>17</v>
      </c>
      <c r="Y21" s="283">
        <v>6</v>
      </c>
      <c r="Z21" s="286">
        <v>2</v>
      </c>
      <c r="AA21" s="286">
        <v>1</v>
      </c>
      <c r="AB21" s="342">
        <v>1</v>
      </c>
      <c r="AC21" s="286">
        <v>1</v>
      </c>
      <c r="AD21" s="286">
        <v>0</v>
      </c>
      <c r="AE21" s="286">
        <v>1</v>
      </c>
      <c r="AF21" s="283">
        <v>5</v>
      </c>
      <c r="AG21" s="283">
        <v>4</v>
      </c>
      <c r="AH21" s="283">
        <v>1</v>
      </c>
      <c r="AI21" s="286">
        <v>2</v>
      </c>
      <c r="AJ21" s="286">
        <v>2</v>
      </c>
      <c r="AK21" s="286">
        <v>0</v>
      </c>
      <c r="AL21" s="286">
        <v>3</v>
      </c>
      <c r="AM21" s="286">
        <v>2</v>
      </c>
      <c r="AN21" s="286">
        <v>1</v>
      </c>
      <c r="AO21" s="286">
        <v>1</v>
      </c>
      <c r="AP21" s="286">
        <v>1</v>
      </c>
      <c r="AQ21" s="286">
        <v>0</v>
      </c>
      <c r="AR21" s="286">
        <v>3</v>
      </c>
      <c r="AS21" s="286">
        <v>2</v>
      </c>
      <c r="AT21" s="286">
        <v>1</v>
      </c>
      <c r="AU21" s="286">
        <v>4</v>
      </c>
      <c r="AV21" s="286">
        <v>3</v>
      </c>
      <c r="AW21" s="286">
        <v>1</v>
      </c>
      <c r="AX21" s="2"/>
      <c r="AY21" s="2"/>
      <c r="AZ21" s="2">
        <f t="shared" si="2"/>
        <v>0</v>
      </c>
      <c r="BA21" s="2">
        <f t="shared" si="3"/>
        <v>0</v>
      </c>
      <c r="BB21" s="2">
        <f t="shared" si="4"/>
        <v>0</v>
      </c>
      <c r="BC21" s="2">
        <f t="shared" si="5"/>
        <v>0</v>
      </c>
      <c r="BD21" s="2">
        <f t="shared" si="6"/>
        <v>0</v>
      </c>
      <c r="BE21" s="2">
        <f t="shared" si="7"/>
        <v>0</v>
      </c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</row>
    <row r="22" spans="1:244" ht="15.75" customHeight="1">
      <c r="A22" s="31">
        <v>18</v>
      </c>
      <c r="B22" s="31">
        <v>7</v>
      </c>
      <c r="C22" s="283">
        <v>1655</v>
      </c>
      <c r="D22" s="283">
        <v>1238</v>
      </c>
      <c r="E22" s="283">
        <v>417</v>
      </c>
      <c r="F22" s="342">
        <v>555</v>
      </c>
      <c r="G22" s="342">
        <v>452</v>
      </c>
      <c r="H22" s="286">
        <v>103</v>
      </c>
      <c r="I22" s="286">
        <v>1066</v>
      </c>
      <c r="J22" s="286">
        <v>754</v>
      </c>
      <c r="K22" s="286">
        <v>312</v>
      </c>
      <c r="L22" s="286">
        <v>34</v>
      </c>
      <c r="M22" s="286">
        <v>32</v>
      </c>
      <c r="N22" s="286">
        <v>2</v>
      </c>
      <c r="O22" s="385">
        <v>28</v>
      </c>
      <c r="P22" s="385">
        <v>15</v>
      </c>
      <c r="Q22" s="385">
        <v>13</v>
      </c>
      <c r="R22" s="286">
        <v>5</v>
      </c>
      <c r="S22" s="286">
        <v>1</v>
      </c>
      <c r="T22" s="286">
        <v>4</v>
      </c>
      <c r="U22" s="286">
        <v>5</v>
      </c>
      <c r="V22" s="286">
        <v>5</v>
      </c>
      <c r="W22" s="286">
        <v>0</v>
      </c>
      <c r="X22" s="283">
        <v>18</v>
      </c>
      <c r="Y22" s="283">
        <v>7</v>
      </c>
      <c r="Z22" s="286">
        <v>2</v>
      </c>
      <c r="AA22" s="286">
        <v>1</v>
      </c>
      <c r="AB22" s="342">
        <v>1</v>
      </c>
      <c r="AC22" s="286">
        <v>1</v>
      </c>
      <c r="AD22" s="286">
        <v>1</v>
      </c>
      <c r="AE22" s="286">
        <v>0</v>
      </c>
      <c r="AF22" s="283">
        <v>12</v>
      </c>
      <c r="AG22" s="283">
        <v>6</v>
      </c>
      <c r="AH22" s="283">
        <v>6</v>
      </c>
      <c r="AI22" s="286">
        <v>1</v>
      </c>
      <c r="AJ22" s="286">
        <v>0</v>
      </c>
      <c r="AK22" s="286">
        <v>1</v>
      </c>
      <c r="AL22" s="286">
        <v>11</v>
      </c>
      <c r="AM22" s="286">
        <v>6</v>
      </c>
      <c r="AN22" s="286">
        <v>5</v>
      </c>
      <c r="AO22" s="286">
        <v>0</v>
      </c>
      <c r="AP22" s="286">
        <v>0</v>
      </c>
      <c r="AQ22" s="286">
        <v>0</v>
      </c>
      <c r="AR22" s="286">
        <v>2</v>
      </c>
      <c r="AS22" s="286">
        <v>1</v>
      </c>
      <c r="AT22" s="286">
        <v>1</v>
      </c>
      <c r="AU22" s="286">
        <v>1</v>
      </c>
      <c r="AV22" s="286">
        <v>0</v>
      </c>
      <c r="AW22" s="286">
        <v>1</v>
      </c>
      <c r="AX22" s="2"/>
      <c r="AY22" s="2"/>
      <c r="AZ22" s="2">
        <f t="shared" si="2"/>
        <v>0</v>
      </c>
      <c r="BA22" s="2">
        <f t="shared" si="3"/>
        <v>0</v>
      </c>
      <c r="BB22" s="2">
        <f t="shared" si="4"/>
        <v>0</v>
      </c>
      <c r="BC22" s="2">
        <f t="shared" si="5"/>
        <v>0</v>
      </c>
      <c r="BD22" s="2">
        <f t="shared" si="6"/>
        <v>0</v>
      </c>
      <c r="BE22" s="2">
        <f t="shared" si="7"/>
        <v>0</v>
      </c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</row>
    <row r="23" spans="1:244" ht="15.75" customHeight="1">
      <c r="A23" s="31">
        <v>19</v>
      </c>
      <c r="B23" s="31">
        <v>8</v>
      </c>
      <c r="C23" s="283">
        <v>996</v>
      </c>
      <c r="D23" s="283">
        <v>757</v>
      </c>
      <c r="E23" s="283">
        <v>239</v>
      </c>
      <c r="F23" s="342">
        <v>202</v>
      </c>
      <c r="G23" s="342">
        <v>144</v>
      </c>
      <c r="H23" s="286">
        <v>58</v>
      </c>
      <c r="I23" s="286">
        <v>773</v>
      </c>
      <c r="J23" s="286">
        <v>596</v>
      </c>
      <c r="K23" s="286">
        <v>177</v>
      </c>
      <c r="L23" s="286">
        <v>21</v>
      </c>
      <c r="M23" s="286">
        <v>17</v>
      </c>
      <c r="N23" s="286">
        <v>4</v>
      </c>
      <c r="O23" s="385">
        <v>19</v>
      </c>
      <c r="P23" s="385">
        <v>10</v>
      </c>
      <c r="Q23" s="385">
        <v>9</v>
      </c>
      <c r="R23" s="286">
        <v>3</v>
      </c>
      <c r="S23" s="286">
        <v>1</v>
      </c>
      <c r="T23" s="286">
        <v>2</v>
      </c>
      <c r="U23" s="286">
        <v>0</v>
      </c>
      <c r="V23" s="286">
        <v>0</v>
      </c>
      <c r="W23" s="286">
        <v>0</v>
      </c>
      <c r="X23" s="283">
        <v>19</v>
      </c>
      <c r="Y23" s="283">
        <v>8</v>
      </c>
      <c r="Z23" s="286">
        <v>3</v>
      </c>
      <c r="AA23" s="286">
        <v>1</v>
      </c>
      <c r="AB23" s="342">
        <v>2</v>
      </c>
      <c r="AC23" s="286">
        <v>1</v>
      </c>
      <c r="AD23" s="286">
        <v>1</v>
      </c>
      <c r="AE23" s="286">
        <v>0</v>
      </c>
      <c r="AF23" s="283">
        <v>2</v>
      </c>
      <c r="AG23" s="283">
        <v>1</v>
      </c>
      <c r="AH23" s="283">
        <v>1</v>
      </c>
      <c r="AI23" s="286">
        <v>1</v>
      </c>
      <c r="AJ23" s="286">
        <v>0</v>
      </c>
      <c r="AK23" s="286">
        <v>1</v>
      </c>
      <c r="AL23" s="286">
        <v>1</v>
      </c>
      <c r="AM23" s="286">
        <v>1</v>
      </c>
      <c r="AN23" s="286">
        <v>0</v>
      </c>
      <c r="AO23" s="286">
        <v>2</v>
      </c>
      <c r="AP23" s="286">
        <v>1</v>
      </c>
      <c r="AQ23" s="286">
        <v>1</v>
      </c>
      <c r="AR23" s="286">
        <v>5</v>
      </c>
      <c r="AS23" s="286">
        <v>2</v>
      </c>
      <c r="AT23" s="286">
        <v>3</v>
      </c>
      <c r="AU23" s="286">
        <v>3</v>
      </c>
      <c r="AV23" s="286">
        <v>3</v>
      </c>
      <c r="AW23" s="286">
        <v>0</v>
      </c>
      <c r="AX23" s="2"/>
      <c r="AY23" s="2"/>
      <c r="AZ23" s="2">
        <f t="shared" si="2"/>
        <v>0</v>
      </c>
      <c r="BA23" s="2">
        <f t="shared" si="3"/>
        <v>0</v>
      </c>
      <c r="BB23" s="2">
        <f t="shared" si="4"/>
        <v>0</v>
      </c>
      <c r="BC23" s="2">
        <f t="shared" si="5"/>
        <v>0</v>
      </c>
      <c r="BD23" s="2">
        <f t="shared" si="6"/>
        <v>0</v>
      </c>
      <c r="BE23" s="2">
        <f t="shared" si="7"/>
        <v>0</v>
      </c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</row>
    <row r="24" spans="1:244" ht="15.75" customHeight="1">
      <c r="A24" s="31">
        <v>20</v>
      </c>
      <c r="B24" s="31">
        <v>9</v>
      </c>
      <c r="C24" s="283">
        <v>562</v>
      </c>
      <c r="D24" s="283">
        <v>375</v>
      </c>
      <c r="E24" s="283">
        <v>187</v>
      </c>
      <c r="F24" s="342">
        <v>125</v>
      </c>
      <c r="G24" s="342">
        <v>85</v>
      </c>
      <c r="H24" s="286">
        <v>40</v>
      </c>
      <c r="I24" s="286">
        <v>432</v>
      </c>
      <c r="J24" s="286">
        <v>286</v>
      </c>
      <c r="K24" s="286">
        <v>146</v>
      </c>
      <c r="L24" s="286">
        <v>5</v>
      </c>
      <c r="M24" s="286">
        <v>4</v>
      </c>
      <c r="N24" s="286">
        <v>1</v>
      </c>
      <c r="O24" s="385">
        <v>10</v>
      </c>
      <c r="P24" s="385">
        <v>6</v>
      </c>
      <c r="Q24" s="385">
        <v>4</v>
      </c>
      <c r="R24" s="286">
        <v>4</v>
      </c>
      <c r="S24" s="286">
        <v>2</v>
      </c>
      <c r="T24" s="286">
        <v>2</v>
      </c>
      <c r="U24" s="286">
        <v>0</v>
      </c>
      <c r="V24" s="286">
        <v>0</v>
      </c>
      <c r="W24" s="286">
        <v>0</v>
      </c>
      <c r="X24" s="283">
        <v>20</v>
      </c>
      <c r="Y24" s="283">
        <v>9</v>
      </c>
      <c r="Z24" s="286">
        <v>2</v>
      </c>
      <c r="AA24" s="286">
        <v>1</v>
      </c>
      <c r="AB24" s="342">
        <v>1</v>
      </c>
      <c r="AC24" s="286">
        <v>1</v>
      </c>
      <c r="AD24" s="286">
        <v>0</v>
      </c>
      <c r="AE24" s="286">
        <v>1</v>
      </c>
      <c r="AF24" s="283">
        <v>2</v>
      </c>
      <c r="AG24" s="283">
        <v>2</v>
      </c>
      <c r="AH24" s="283">
        <v>0</v>
      </c>
      <c r="AI24" s="286">
        <v>0</v>
      </c>
      <c r="AJ24" s="286">
        <v>0</v>
      </c>
      <c r="AK24" s="286">
        <v>0</v>
      </c>
      <c r="AL24" s="286">
        <v>2</v>
      </c>
      <c r="AM24" s="286">
        <v>2</v>
      </c>
      <c r="AN24" s="286">
        <v>0</v>
      </c>
      <c r="AO24" s="286">
        <v>0</v>
      </c>
      <c r="AP24" s="286">
        <v>0</v>
      </c>
      <c r="AQ24" s="286">
        <v>0</v>
      </c>
      <c r="AR24" s="286">
        <v>1</v>
      </c>
      <c r="AS24" s="286">
        <v>1</v>
      </c>
      <c r="AT24" s="286">
        <v>0</v>
      </c>
      <c r="AU24" s="286">
        <v>0</v>
      </c>
      <c r="AV24" s="286">
        <v>0</v>
      </c>
      <c r="AW24" s="286">
        <v>0</v>
      </c>
      <c r="AX24" s="2"/>
      <c r="AY24" s="2"/>
      <c r="AZ24" s="2">
        <f t="shared" si="2"/>
        <v>0</v>
      </c>
      <c r="BA24" s="2">
        <f t="shared" si="3"/>
        <v>0</v>
      </c>
      <c r="BB24" s="2">
        <f t="shared" si="4"/>
        <v>0</v>
      </c>
      <c r="BC24" s="2">
        <f t="shared" si="5"/>
        <v>0</v>
      </c>
      <c r="BD24" s="2">
        <f t="shared" si="6"/>
        <v>0</v>
      </c>
      <c r="BE24" s="2">
        <f t="shared" si="7"/>
        <v>0</v>
      </c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</row>
    <row r="25" spans="1:244" ht="15.75" customHeight="1">
      <c r="A25" s="31">
        <v>21</v>
      </c>
      <c r="B25" s="31">
        <v>10</v>
      </c>
      <c r="C25" s="283">
        <v>410</v>
      </c>
      <c r="D25" s="283">
        <v>267</v>
      </c>
      <c r="E25" s="283">
        <v>143</v>
      </c>
      <c r="F25" s="342">
        <v>83</v>
      </c>
      <c r="G25" s="342">
        <v>54</v>
      </c>
      <c r="H25" s="286">
        <v>29</v>
      </c>
      <c r="I25" s="286">
        <v>316</v>
      </c>
      <c r="J25" s="286">
        <v>204</v>
      </c>
      <c r="K25" s="286">
        <v>112</v>
      </c>
      <c r="L25" s="286">
        <v>11</v>
      </c>
      <c r="M25" s="286">
        <v>9</v>
      </c>
      <c r="N25" s="286">
        <v>2</v>
      </c>
      <c r="O25" s="385">
        <v>10</v>
      </c>
      <c r="P25" s="385">
        <v>6</v>
      </c>
      <c r="Q25" s="385">
        <v>4</v>
      </c>
      <c r="R25" s="286">
        <v>0</v>
      </c>
      <c r="S25" s="286">
        <v>0</v>
      </c>
      <c r="T25" s="286">
        <v>0</v>
      </c>
      <c r="U25" s="286">
        <v>1</v>
      </c>
      <c r="V25" s="286">
        <v>1</v>
      </c>
      <c r="W25" s="286">
        <v>0</v>
      </c>
      <c r="X25" s="283">
        <v>21</v>
      </c>
      <c r="Y25" s="283">
        <v>10</v>
      </c>
      <c r="Z25" s="286">
        <v>0</v>
      </c>
      <c r="AA25" s="286">
        <v>0</v>
      </c>
      <c r="AB25" s="342">
        <v>0</v>
      </c>
      <c r="AC25" s="286">
        <v>1</v>
      </c>
      <c r="AD25" s="286">
        <v>1</v>
      </c>
      <c r="AE25" s="286">
        <v>0</v>
      </c>
      <c r="AF25" s="283">
        <v>4</v>
      </c>
      <c r="AG25" s="283">
        <v>2</v>
      </c>
      <c r="AH25" s="283">
        <v>2</v>
      </c>
      <c r="AI25" s="286">
        <v>1</v>
      </c>
      <c r="AJ25" s="286">
        <v>0</v>
      </c>
      <c r="AK25" s="286">
        <v>1</v>
      </c>
      <c r="AL25" s="286">
        <v>3</v>
      </c>
      <c r="AM25" s="286">
        <v>2</v>
      </c>
      <c r="AN25" s="286">
        <v>1</v>
      </c>
      <c r="AO25" s="286">
        <v>0</v>
      </c>
      <c r="AP25" s="286">
        <v>0</v>
      </c>
      <c r="AQ25" s="286">
        <v>0</v>
      </c>
      <c r="AR25" s="286">
        <v>1</v>
      </c>
      <c r="AS25" s="286">
        <v>1</v>
      </c>
      <c r="AT25" s="286">
        <v>0</v>
      </c>
      <c r="AU25" s="286">
        <v>3</v>
      </c>
      <c r="AV25" s="286">
        <v>1</v>
      </c>
      <c r="AW25" s="286">
        <v>2</v>
      </c>
      <c r="AX25" s="2"/>
      <c r="AY25" s="2"/>
      <c r="AZ25" s="2">
        <f t="shared" si="2"/>
        <v>0</v>
      </c>
      <c r="BA25" s="2">
        <f t="shared" si="3"/>
        <v>0</v>
      </c>
      <c r="BB25" s="2">
        <f t="shared" si="4"/>
        <v>0</v>
      </c>
      <c r="BC25" s="2">
        <f t="shared" si="5"/>
        <v>0</v>
      </c>
      <c r="BD25" s="2">
        <f t="shared" si="6"/>
        <v>0</v>
      </c>
      <c r="BE25" s="2">
        <f t="shared" si="7"/>
        <v>0</v>
      </c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</row>
    <row r="26" spans="1:244" ht="15.75" customHeight="1">
      <c r="A26" s="31">
        <v>22</v>
      </c>
      <c r="B26" s="31">
        <v>11</v>
      </c>
      <c r="C26" s="283">
        <v>396</v>
      </c>
      <c r="D26" s="283">
        <v>224</v>
      </c>
      <c r="E26" s="283">
        <v>172</v>
      </c>
      <c r="F26" s="342">
        <v>72</v>
      </c>
      <c r="G26" s="342">
        <v>56</v>
      </c>
      <c r="H26" s="286">
        <v>16</v>
      </c>
      <c r="I26" s="286">
        <v>317</v>
      </c>
      <c r="J26" s="286">
        <v>166</v>
      </c>
      <c r="K26" s="286">
        <v>151</v>
      </c>
      <c r="L26" s="286">
        <v>7</v>
      </c>
      <c r="M26" s="286">
        <v>2</v>
      </c>
      <c r="N26" s="286">
        <v>5</v>
      </c>
      <c r="O26" s="385">
        <v>8</v>
      </c>
      <c r="P26" s="385">
        <v>5</v>
      </c>
      <c r="Q26" s="385">
        <v>3</v>
      </c>
      <c r="R26" s="286">
        <v>2</v>
      </c>
      <c r="S26" s="286">
        <v>1</v>
      </c>
      <c r="T26" s="286">
        <v>1</v>
      </c>
      <c r="U26" s="286">
        <v>0</v>
      </c>
      <c r="V26" s="286">
        <v>0</v>
      </c>
      <c r="W26" s="286">
        <v>0</v>
      </c>
      <c r="X26" s="283">
        <v>22</v>
      </c>
      <c r="Y26" s="283">
        <v>11</v>
      </c>
      <c r="Z26" s="286">
        <v>0</v>
      </c>
      <c r="AA26" s="286">
        <v>0</v>
      </c>
      <c r="AB26" s="342">
        <v>0</v>
      </c>
      <c r="AC26" s="286">
        <v>2</v>
      </c>
      <c r="AD26" s="286">
        <v>2</v>
      </c>
      <c r="AE26" s="286">
        <v>0</v>
      </c>
      <c r="AF26" s="283">
        <v>2</v>
      </c>
      <c r="AG26" s="283">
        <v>1</v>
      </c>
      <c r="AH26" s="283">
        <v>1</v>
      </c>
      <c r="AI26" s="286">
        <v>0</v>
      </c>
      <c r="AJ26" s="286">
        <v>0</v>
      </c>
      <c r="AK26" s="286">
        <v>0</v>
      </c>
      <c r="AL26" s="286">
        <v>2</v>
      </c>
      <c r="AM26" s="286">
        <v>1</v>
      </c>
      <c r="AN26" s="286">
        <v>1</v>
      </c>
      <c r="AO26" s="286">
        <v>0</v>
      </c>
      <c r="AP26" s="286">
        <v>0</v>
      </c>
      <c r="AQ26" s="286">
        <v>0</v>
      </c>
      <c r="AR26" s="286">
        <v>0</v>
      </c>
      <c r="AS26" s="286">
        <v>0</v>
      </c>
      <c r="AT26" s="286">
        <v>0</v>
      </c>
      <c r="AU26" s="286">
        <v>2</v>
      </c>
      <c r="AV26" s="286">
        <v>1</v>
      </c>
      <c r="AW26" s="286">
        <v>1</v>
      </c>
      <c r="AX26" s="2"/>
      <c r="AY26" s="2"/>
      <c r="AZ26" s="2">
        <f t="shared" si="2"/>
        <v>0</v>
      </c>
      <c r="BA26" s="2">
        <f t="shared" si="3"/>
        <v>0</v>
      </c>
      <c r="BB26" s="2">
        <f t="shared" si="4"/>
        <v>0</v>
      </c>
      <c r="BC26" s="2">
        <f t="shared" si="5"/>
        <v>0</v>
      </c>
      <c r="BD26" s="2">
        <f t="shared" si="6"/>
        <v>0</v>
      </c>
      <c r="BE26" s="2">
        <f t="shared" si="7"/>
        <v>0</v>
      </c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</row>
    <row r="27" spans="1:244" ht="15.75" customHeight="1">
      <c r="A27" s="31">
        <v>23</v>
      </c>
      <c r="B27" s="31">
        <v>12</v>
      </c>
      <c r="C27" s="283">
        <v>357</v>
      </c>
      <c r="D27" s="283">
        <v>211</v>
      </c>
      <c r="E27" s="283">
        <v>146</v>
      </c>
      <c r="F27" s="342">
        <v>62</v>
      </c>
      <c r="G27" s="342">
        <v>46</v>
      </c>
      <c r="H27" s="286">
        <v>16</v>
      </c>
      <c r="I27" s="286">
        <v>287</v>
      </c>
      <c r="J27" s="286">
        <v>161</v>
      </c>
      <c r="K27" s="286">
        <v>126</v>
      </c>
      <c r="L27" s="286">
        <v>8</v>
      </c>
      <c r="M27" s="286">
        <v>4</v>
      </c>
      <c r="N27" s="286">
        <v>4</v>
      </c>
      <c r="O27" s="385">
        <v>8</v>
      </c>
      <c r="P27" s="385">
        <v>6</v>
      </c>
      <c r="Q27" s="385">
        <v>2</v>
      </c>
      <c r="R27" s="286">
        <v>0</v>
      </c>
      <c r="S27" s="286">
        <v>0</v>
      </c>
      <c r="T27" s="286">
        <v>0</v>
      </c>
      <c r="U27" s="286">
        <v>1</v>
      </c>
      <c r="V27" s="286">
        <v>0</v>
      </c>
      <c r="W27" s="286">
        <v>1</v>
      </c>
      <c r="X27" s="283">
        <v>23</v>
      </c>
      <c r="Y27" s="283">
        <v>12</v>
      </c>
      <c r="Z27" s="286">
        <v>0</v>
      </c>
      <c r="AA27" s="286">
        <v>0</v>
      </c>
      <c r="AB27" s="342">
        <v>0</v>
      </c>
      <c r="AC27" s="286">
        <v>2</v>
      </c>
      <c r="AD27" s="286">
        <v>2</v>
      </c>
      <c r="AE27" s="286">
        <v>0</v>
      </c>
      <c r="AF27" s="283">
        <v>2</v>
      </c>
      <c r="AG27" s="283">
        <v>1</v>
      </c>
      <c r="AH27" s="283">
        <v>1</v>
      </c>
      <c r="AI27" s="286">
        <v>1</v>
      </c>
      <c r="AJ27" s="286">
        <v>1</v>
      </c>
      <c r="AK27" s="286">
        <v>0</v>
      </c>
      <c r="AL27" s="286">
        <v>1</v>
      </c>
      <c r="AM27" s="286">
        <v>0</v>
      </c>
      <c r="AN27" s="286">
        <v>1</v>
      </c>
      <c r="AO27" s="286">
        <v>3</v>
      </c>
      <c r="AP27" s="286">
        <v>3</v>
      </c>
      <c r="AQ27" s="286">
        <v>0</v>
      </c>
      <c r="AR27" s="286">
        <v>0</v>
      </c>
      <c r="AS27" s="286">
        <v>0</v>
      </c>
      <c r="AT27" s="286">
        <v>0</v>
      </c>
      <c r="AU27" s="286">
        <v>0</v>
      </c>
      <c r="AV27" s="286">
        <v>0</v>
      </c>
      <c r="AW27" s="286">
        <v>0</v>
      </c>
      <c r="AX27" s="2"/>
      <c r="AY27" s="2"/>
      <c r="AZ27" s="2">
        <f t="shared" si="2"/>
        <v>0</v>
      </c>
      <c r="BA27" s="2">
        <f t="shared" si="3"/>
        <v>0</v>
      </c>
      <c r="BB27" s="2">
        <f t="shared" si="4"/>
        <v>0</v>
      </c>
      <c r="BC27" s="2">
        <f t="shared" si="5"/>
        <v>0</v>
      </c>
      <c r="BD27" s="2">
        <f t="shared" si="6"/>
        <v>0</v>
      </c>
      <c r="BE27" s="2">
        <f t="shared" si="7"/>
        <v>0</v>
      </c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</row>
    <row r="28" spans="1:244" ht="15.75" customHeight="1">
      <c r="A28" s="31">
        <v>24</v>
      </c>
      <c r="B28" s="31">
        <v>13</v>
      </c>
      <c r="C28" s="283">
        <v>331</v>
      </c>
      <c r="D28" s="283">
        <v>183</v>
      </c>
      <c r="E28" s="283">
        <v>148</v>
      </c>
      <c r="F28" s="342">
        <v>52</v>
      </c>
      <c r="G28" s="342">
        <v>32</v>
      </c>
      <c r="H28" s="286">
        <v>20</v>
      </c>
      <c r="I28" s="286">
        <v>267</v>
      </c>
      <c r="J28" s="286">
        <v>143</v>
      </c>
      <c r="K28" s="286">
        <v>124</v>
      </c>
      <c r="L28" s="286">
        <v>12</v>
      </c>
      <c r="M28" s="286">
        <v>8</v>
      </c>
      <c r="N28" s="286">
        <v>4</v>
      </c>
      <c r="O28" s="385">
        <v>6</v>
      </c>
      <c r="P28" s="385">
        <v>3</v>
      </c>
      <c r="Q28" s="385">
        <v>3</v>
      </c>
      <c r="R28" s="286">
        <v>1</v>
      </c>
      <c r="S28" s="286">
        <v>1</v>
      </c>
      <c r="T28" s="286">
        <v>0</v>
      </c>
      <c r="U28" s="286">
        <v>0</v>
      </c>
      <c r="V28" s="286">
        <v>0</v>
      </c>
      <c r="W28" s="286">
        <v>0</v>
      </c>
      <c r="X28" s="283">
        <v>24</v>
      </c>
      <c r="Y28" s="283">
        <v>13</v>
      </c>
      <c r="Z28" s="286">
        <v>0</v>
      </c>
      <c r="AA28" s="286">
        <v>0</v>
      </c>
      <c r="AB28" s="342">
        <v>0</v>
      </c>
      <c r="AC28" s="286">
        <v>2</v>
      </c>
      <c r="AD28" s="286">
        <v>1</v>
      </c>
      <c r="AE28" s="286">
        <v>1</v>
      </c>
      <c r="AF28" s="283">
        <v>2</v>
      </c>
      <c r="AG28" s="283">
        <v>1</v>
      </c>
      <c r="AH28" s="283">
        <v>1</v>
      </c>
      <c r="AI28" s="286">
        <v>0</v>
      </c>
      <c r="AJ28" s="286">
        <v>0</v>
      </c>
      <c r="AK28" s="286">
        <v>0</v>
      </c>
      <c r="AL28" s="286">
        <v>2</v>
      </c>
      <c r="AM28" s="286">
        <v>1</v>
      </c>
      <c r="AN28" s="286">
        <v>1</v>
      </c>
      <c r="AO28" s="286">
        <v>0</v>
      </c>
      <c r="AP28" s="286">
        <v>0</v>
      </c>
      <c r="AQ28" s="286">
        <v>0</v>
      </c>
      <c r="AR28" s="286">
        <v>1</v>
      </c>
      <c r="AS28" s="286">
        <v>0</v>
      </c>
      <c r="AT28" s="286">
        <v>1</v>
      </c>
      <c r="AU28" s="286">
        <v>0</v>
      </c>
      <c r="AV28" s="286">
        <v>0</v>
      </c>
      <c r="AW28" s="286">
        <v>0</v>
      </c>
      <c r="AX28" s="2"/>
      <c r="AY28" s="2"/>
      <c r="AZ28" s="2">
        <f t="shared" si="2"/>
        <v>0</v>
      </c>
      <c r="BA28" s="2">
        <f t="shared" si="3"/>
        <v>0</v>
      </c>
      <c r="BB28" s="2">
        <f t="shared" si="4"/>
        <v>0</v>
      </c>
      <c r="BC28" s="2">
        <f t="shared" si="5"/>
        <v>0</v>
      </c>
      <c r="BD28" s="2">
        <f t="shared" si="6"/>
        <v>0</v>
      </c>
      <c r="BE28" s="2">
        <f t="shared" si="7"/>
        <v>0</v>
      </c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</row>
    <row r="29" spans="1:244" ht="15.75" customHeight="1">
      <c r="A29" s="31">
        <v>25</v>
      </c>
      <c r="B29" s="31">
        <v>14</v>
      </c>
      <c r="C29" s="283">
        <v>337</v>
      </c>
      <c r="D29" s="283">
        <v>174</v>
      </c>
      <c r="E29" s="283">
        <v>163</v>
      </c>
      <c r="F29" s="342">
        <v>55</v>
      </c>
      <c r="G29" s="342">
        <v>34</v>
      </c>
      <c r="H29" s="286">
        <v>21</v>
      </c>
      <c r="I29" s="286">
        <v>280</v>
      </c>
      <c r="J29" s="286">
        <v>139</v>
      </c>
      <c r="K29" s="286">
        <v>141</v>
      </c>
      <c r="L29" s="286">
        <v>2</v>
      </c>
      <c r="M29" s="286">
        <v>1</v>
      </c>
      <c r="N29" s="286">
        <v>1</v>
      </c>
      <c r="O29" s="385">
        <v>3</v>
      </c>
      <c r="P29" s="385">
        <v>3</v>
      </c>
      <c r="Q29" s="385">
        <v>0</v>
      </c>
      <c r="R29" s="286">
        <v>1</v>
      </c>
      <c r="S29" s="286">
        <v>1</v>
      </c>
      <c r="T29" s="286">
        <v>0</v>
      </c>
      <c r="U29" s="286">
        <v>0</v>
      </c>
      <c r="V29" s="286">
        <v>0</v>
      </c>
      <c r="W29" s="286">
        <v>0</v>
      </c>
      <c r="X29" s="283">
        <v>25</v>
      </c>
      <c r="Y29" s="283">
        <v>14</v>
      </c>
      <c r="Z29" s="286">
        <v>0</v>
      </c>
      <c r="AA29" s="286">
        <v>0</v>
      </c>
      <c r="AB29" s="342">
        <v>0</v>
      </c>
      <c r="AC29" s="286">
        <v>1</v>
      </c>
      <c r="AD29" s="286">
        <v>1</v>
      </c>
      <c r="AE29" s="286">
        <v>0</v>
      </c>
      <c r="AF29" s="283">
        <v>0</v>
      </c>
      <c r="AG29" s="283">
        <v>0</v>
      </c>
      <c r="AH29" s="283">
        <v>0</v>
      </c>
      <c r="AI29" s="286">
        <v>0</v>
      </c>
      <c r="AJ29" s="286">
        <v>0</v>
      </c>
      <c r="AK29" s="286">
        <v>0</v>
      </c>
      <c r="AL29" s="286">
        <v>0</v>
      </c>
      <c r="AM29" s="286">
        <v>0</v>
      </c>
      <c r="AN29" s="286">
        <v>0</v>
      </c>
      <c r="AO29" s="286">
        <v>0</v>
      </c>
      <c r="AP29" s="286">
        <v>0</v>
      </c>
      <c r="AQ29" s="286">
        <v>0</v>
      </c>
      <c r="AR29" s="286">
        <v>1</v>
      </c>
      <c r="AS29" s="286">
        <v>1</v>
      </c>
      <c r="AT29" s="286">
        <v>0</v>
      </c>
      <c r="AU29" s="286">
        <v>0</v>
      </c>
      <c r="AV29" s="286">
        <v>0</v>
      </c>
      <c r="AW29" s="286">
        <v>0</v>
      </c>
      <c r="AX29" s="2"/>
      <c r="AY29" s="2"/>
      <c r="AZ29" s="2">
        <f t="shared" si="2"/>
        <v>0</v>
      </c>
      <c r="BA29" s="2">
        <f t="shared" si="3"/>
        <v>0</v>
      </c>
      <c r="BB29" s="2">
        <f t="shared" si="4"/>
        <v>0</v>
      </c>
      <c r="BC29" s="2">
        <f t="shared" si="5"/>
        <v>0</v>
      </c>
      <c r="BD29" s="2">
        <f t="shared" si="6"/>
        <v>0</v>
      </c>
      <c r="BE29" s="2">
        <f t="shared" si="7"/>
        <v>0</v>
      </c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</row>
    <row r="30" spans="1:244" ht="15.75" customHeight="1">
      <c r="A30" s="31">
        <v>26</v>
      </c>
      <c r="B30" s="31">
        <v>15</v>
      </c>
      <c r="C30" s="283">
        <v>316</v>
      </c>
      <c r="D30" s="283">
        <v>181</v>
      </c>
      <c r="E30" s="283">
        <v>135</v>
      </c>
      <c r="F30" s="342">
        <v>48</v>
      </c>
      <c r="G30" s="342">
        <v>40</v>
      </c>
      <c r="H30" s="286">
        <v>8</v>
      </c>
      <c r="I30" s="286">
        <v>254</v>
      </c>
      <c r="J30" s="286">
        <v>134</v>
      </c>
      <c r="K30" s="286">
        <v>120</v>
      </c>
      <c r="L30" s="286">
        <v>14</v>
      </c>
      <c r="M30" s="286">
        <v>7</v>
      </c>
      <c r="N30" s="286">
        <v>7</v>
      </c>
      <c r="O30" s="385">
        <v>3</v>
      </c>
      <c r="P30" s="385">
        <v>1</v>
      </c>
      <c r="Q30" s="385">
        <v>2</v>
      </c>
      <c r="R30" s="286">
        <v>1</v>
      </c>
      <c r="S30" s="286">
        <v>0</v>
      </c>
      <c r="T30" s="286">
        <v>1</v>
      </c>
      <c r="U30" s="286">
        <v>1</v>
      </c>
      <c r="V30" s="286">
        <v>0</v>
      </c>
      <c r="W30" s="286">
        <v>1</v>
      </c>
      <c r="X30" s="283">
        <v>26</v>
      </c>
      <c r="Y30" s="283">
        <v>15</v>
      </c>
      <c r="Z30" s="286">
        <v>0</v>
      </c>
      <c r="AA30" s="286">
        <v>0</v>
      </c>
      <c r="AB30" s="342">
        <v>0</v>
      </c>
      <c r="AC30" s="286">
        <v>0</v>
      </c>
      <c r="AD30" s="286">
        <v>0</v>
      </c>
      <c r="AE30" s="286">
        <v>0</v>
      </c>
      <c r="AF30" s="283">
        <v>1</v>
      </c>
      <c r="AG30" s="283">
        <v>1</v>
      </c>
      <c r="AH30" s="283">
        <v>0</v>
      </c>
      <c r="AI30" s="286">
        <v>1</v>
      </c>
      <c r="AJ30" s="286">
        <v>1</v>
      </c>
      <c r="AK30" s="286">
        <v>0</v>
      </c>
      <c r="AL30" s="286">
        <v>0</v>
      </c>
      <c r="AM30" s="286">
        <v>0</v>
      </c>
      <c r="AN30" s="286">
        <v>0</v>
      </c>
      <c r="AO30" s="286">
        <v>0</v>
      </c>
      <c r="AP30" s="286">
        <v>0</v>
      </c>
      <c r="AQ30" s="286">
        <v>0</v>
      </c>
      <c r="AR30" s="286">
        <v>0</v>
      </c>
      <c r="AS30" s="286">
        <v>0</v>
      </c>
      <c r="AT30" s="286">
        <v>0</v>
      </c>
      <c r="AU30" s="286">
        <v>0</v>
      </c>
      <c r="AV30" s="286">
        <v>0</v>
      </c>
      <c r="AW30" s="286">
        <v>0</v>
      </c>
      <c r="AX30" s="2"/>
      <c r="AY30" s="2"/>
      <c r="AZ30" s="2">
        <f t="shared" si="2"/>
        <v>0</v>
      </c>
      <c r="BA30" s="2">
        <f t="shared" si="3"/>
        <v>0</v>
      </c>
      <c r="BB30" s="2">
        <f t="shared" si="4"/>
        <v>0</v>
      </c>
      <c r="BC30" s="2">
        <f t="shared" si="5"/>
        <v>0</v>
      </c>
      <c r="BD30" s="2">
        <f t="shared" si="6"/>
        <v>0</v>
      </c>
      <c r="BE30" s="2">
        <f t="shared" si="7"/>
        <v>0</v>
      </c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</row>
    <row r="31" spans="1:244" ht="15.75" customHeight="1">
      <c r="A31" s="31">
        <v>27</v>
      </c>
      <c r="B31" s="31">
        <v>16</v>
      </c>
      <c r="C31" s="283">
        <v>300</v>
      </c>
      <c r="D31" s="283">
        <v>152</v>
      </c>
      <c r="E31" s="283">
        <v>148</v>
      </c>
      <c r="F31" s="342">
        <v>37</v>
      </c>
      <c r="G31" s="342">
        <v>22</v>
      </c>
      <c r="H31" s="286">
        <v>15</v>
      </c>
      <c r="I31" s="286">
        <v>258</v>
      </c>
      <c r="J31" s="286">
        <v>127</v>
      </c>
      <c r="K31" s="286">
        <v>131</v>
      </c>
      <c r="L31" s="286">
        <v>5</v>
      </c>
      <c r="M31" s="286">
        <v>3</v>
      </c>
      <c r="N31" s="286">
        <v>2</v>
      </c>
      <c r="O31" s="385">
        <v>8</v>
      </c>
      <c r="P31" s="385">
        <v>3</v>
      </c>
      <c r="Q31" s="385">
        <v>5</v>
      </c>
      <c r="R31" s="286">
        <v>3</v>
      </c>
      <c r="S31" s="286">
        <v>2</v>
      </c>
      <c r="T31" s="286">
        <v>1</v>
      </c>
      <c r="U31" s="286">
        <v>0</v>
      </c>
      <c r="V31" s="286">
        <v>0</v>
      </c>
      <c r="W31" s="286">
        <v>0</v>
      </c>
      <c r="X31" s="283">
        <v>27</v>
      </c>
      <c r="Y31" s="283">
        <v>16</v>
      </c>
      <c r="Z31" s="286">
        <v>0</v>
      </c>
      <c r="AA31" s="286">
        <v>0</v>
      </c>
      <c r="AB31" s="342">
        <v>0</v>
      </c>
      <c r="AC31" s="286">
        <v>1</v>
      </c>
      <c r="AD31" s="286">
        <v>0</v>
      </c>
      <c r="AE31" s="286">
        <v>1</v>
      </c>
      <c r="AF31" s="283">
        <v>2</v>
      </c>
      <c r="AG31" s="283">
        <v>1</v>
      </c>
      <c r="AH31" s="283">
        <v>1</v>
      </c>
      <c r="AI31" s="286">
        <v>0</v>
      </c>
      <c r="AJ31" s="286">
        <v>0</v>
      </c>
      <c r="AK31" s="286">
        <v>0</v>
      </c>
      <c r="AL31" s="286">
        <v>2</v>
      </c>
      <c r="AM31" s="286">
        <v>1</v>
      </c>
      <c r="AN31" s="286">
        <v>1</v>
      </c>
      <c r="AO31" s="286">
        <v>0</v>
      </c>
      <c r="AP31" s="286">
        <v>0</v>
      </c>
      <c r="AQ31" s="286">
        <v>0</v>
      </c>
      <c r="AR31" s="286">
        <v>2</v>
      </c>
      <c r="AS31" s="286">
        <v>0</v>
      </c>
      <c r="AT31" s="286">
        <v>2</v>
      </c>
      <c r="AU31" s="286">
        <v>0</v>
      </c>
      <c r="AV31" s="286">
        <v>0</v>
      </c>
      <c r="AW31" s="286">
        <v>0</v>
      </c>
      <c r="AX31" s="2"/>
      <c r="AY31" s="2"/>
      <c r="AZ31" s="2">
        <f t="shared" si="2"/>
        <v>0</v>
      </c>
      <c r="BA31" s="2">
        <f t="shared" si="3"/>
        <v>0</v>
      </c>
      <c r="BB31" s="2">
        <f t="shared" si="4"/>
        <v>0</v>
      </c>
      <c r="BC31" s="2">
        <f t="shared" si="5"/>
        <v>0</v>
      </c>
      <c r="BD31" s="2">
        <f t="shared" si="6"/>
        <v>0</v>
      </c>
      <c r="BE31" s="2">
        <f t="shared" si="7"/>
        <v>0</v>
      </c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</row>
    <row r="32" spans="1:244" ht="15.75" customHeight="1">
      <c r="A32" s="31">
        <v>28</v>
      </c>
      <c r="B32" s="31">
        <v>17</v>
      </c>
      <c r="C32" s="283">
        <v>345</v>
      </c>
      <c r="D32" s="283">
        <v>187</v>
      </c>
      <c r="E32" s="283">
        <v>158</v>
      </c>
      <c r="F32" s="342">
        <v>58</v>
      </c>
      <c r="G32" s="342">
        <v>37</v>
      </c>
      <c r="H32" s="286">
        <v>21</v>
      </c>
      <c r="I32" s="286">
        <v>272</v>
      </c>
      <c r="J32" s="286">
        <v>143</v>
      </c>
      <c r="K32" s="286">
        <v>129</v>
      </c>
      <c r="L32" s="286">
        <v>15</v>
      </c>
      <c r="M32" s="286">
        <v>7</v>
      </c>
      <c r="N32" s="286">
        <v>8</v>
      </c>
      <c r="O32" s="385">
        <v>9</v>
      </c>
      <c r="P32" s="385">
        <v>6</v>
      </c>
      <c r="Q32" s="385">
        <v>3</v>
      </c>
      <c r="R32" s="286">
        <v>1</v>
      </c>
      <c r="S32" s="286">
        <v>0</v>
      </c>
      <c r="T32" s="286">
        <v>1</v>
      </c>
      <c r="U32" s="286">
        <v>0</v>
      </c>
      <c r="V32" s="286">
        <v>0</v>
      </c>
      <c r="W32" s="286">
        <v>0</v>
      </c>
      <c r="X32" s="283">
        <v>28</v>
      </c>
      <c r="Y32" s="283">
        <v>17</v>
      </c>
      <c r="Z32" s="286">
        <v>0</v>
      </c>
      <c r="AA32" s="286">
        <v>0</v>
      </c>
      <c r="AB32" s="342">
        <v>0</v>
      </c>
      <c r="AC32" s="286">
        <v>2</v>
      </c>
      <c r="AD32" s="286">
        <v>1</v>
      </c>
      <c r="AE32" s="286">
        <v>1</v>
      </c>
      <c r="AF32" s="283">
        <v>2</v>
      </c>
      <c r="AG32" s="283">
        <v>2</v>
      </c>
      <c r="AH32" s="283">
        <v>0</v>
      </c>
      <c r="AI32" s="286">
        <v>0</v>
      </c>
      <c r="AJ32" s="286">
        <v>0</v>
      </c>
      <c r="AK32" s="286">
        <v>0</v>
      </c>
      <c r="AL32" s="286">
        <v>2</v>
      </c>
      <c r="AM32" s="286">
        <v>2</v>
      </c>
      <c r="AN32" s="286">
        <v>0</v>
      </c>
      <c r="AO32" s="286">
        <v>0</v>
      </c>
      <c r="AP32" s="286">
        <v>0</v>
      </c>
      <c r="AQ32" s="286">
        <v>0</v>
      </c>
      <c r="AR32" s="286">
        <v>4</v>
      </c>
      <c r="AS32" s="286">
        <v>3</v>
      </c>
      <c r="AT32" s="286">
        <v>1</v>
      </c>
      <c r="AU32" s="286">
        <v>0</v>
      </c>
      <c r="AV32" s="286">
        <v>0</v>
      </c>
      <c r="AW32" s="286">
        <v>0</v>
      </c>
      <c r="AX32" s="2"/>
      <c r="AY32" s="2"/>
      <c r="AZ32" s="2">
        <f t="shared" si="2"/>
        <v>0</v>
      </c>
      <c r="BA32" s="2">
        <f t="shared" si="3"/>
        <v>0</v>
      </c>
      <c r="BB32" s="2">
        <f t="shared" si="4"/>
        <v>0</v>
      </c>
      <c r="BC32" s="2">
        <f t="shared" si="5"/>
        <v>0</v>
      </c>
      <c r="BD32" s="2">
        <f t="shared" si="6"/>
        <v>0</v>
      </c>
      <c r="BE32" s="2">
        <f t="shared" si="7"/>
        <v>0</v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</row>
    <row r="33" spans="1:244" ht="15.75" customHeight="1">
      <c r="A33" s="31">
        <v>29</v>
      </c>
      <c r="B33" s="31">
        <v>18</v>
      </c>
      <c r="C33" s="283">
        <v>335</v>
      </c>
      <c r="D33" s="283">
        <v>167</v>
      </c>
      <c r="E33" s="283">
        <v>168</v>
      </c>
      <c r="F33" s="342">
        <v>46</v>
      </c>
      <c r="G33" s="342">
        <v>28</v>
      </c>
      <c r="H33" s="286">
        <v>18</v>
      </c>
      <c r="I33" s="286">
        <v>280</v>
      </c>
      <c r="J33" s="286">
        <v>134</v>
      </c>
      <c r="K33" s="286">
        <v>146</v>
      </c>
      <c r="L33" s="286">
        <v>9</v>
      </c>
      <c r="M33" s="286">
        <v>5</v>
      </c>
      <c r="N33" s="286">
        <v>4</v>
      </c>
      <c r="O33" s="385">
        <v>4</v>
      </c>
      <c r="P33" s="385">
        <v>1</v>
      </c>
      <c r="Q33" s="385">
        <v>3</v>
      </c>
      <c r="R33" s="286">
        <v>1</v>
      </c>
      <c r="S33" s="286">
        <v>0</v>
      </c>
      <c r="T33" s="286">
        <v>1</v>
      </c>
      <c r="U33" s="286">
        <v>0</v>
      </c>
      <c r="V33" s="286">
        <v>0</v>
      </c>
      <c r="W33" s="286">
        <v>0</v>
      </c>
      <c r="X33" s="283">
        <v>29</v>
      </c>
      <c r="Y33" s="283">
        <v>18</v>
      </c>
      <c r="Z33" s="286">
        <v>0</v>
      </c>
      <c r="AA33" s="286">
        <v>0</v>
      </c>
      <c r="AB33" s="342">
        <v>0</v>
      </c>
      <c r="AC33" s="286">
        <v>1</v>
      </c>
      <c r="AD33" s="286">
        <v>0</v>
      </c>
      <c r="AE33" s="286">
        <v>1</v>
      </c>
      <c r="AF33" s="283">
        <v>0</v>
      </c>
      <c r="AG33" s="283">
        <v>0</v>
      </c>
      <c r="AH33" s="283">
        <v>0</v>
      </c>
      <c r="AI33" s="286">
        <v>0</v>
      </c>
      <c r="AJ33" s="286">
        <v>0</v>
      </c>
      <c r="AK33" s="286">
        <v>0</v>
      </c>
      <c r="AL33" s="286">
        <v>0</v>
      </c>
      <c r="AM33" s="286">
        <v>0</v>
      </c>
      <c r="AN33" s="286">
        <v>0</v>
      </c>
      <c r="AO33" s="286">
        <v>1</v>
      </c>
      <c r="AP33" s="286">
        <v>1</v>
      </c>
      <c r="AQ33" s="286">
        <v>0</v>
      </c>
      <c r="AR33" s="286">
        <v>1</v>
      </c>
      <c r="AS33" s="286">
        <v>0</v>
      </c>
      <c r="AT33" s="286">
        <v>1</v>
      </c>
      <c r="AU33" s="286">
        <v>0</v>
      </c>
      <c r="AV33" s="286">
        <v>0</v>
      </c>
      <c r="AW33" s="286">
        <v>0</v>
      </c>
      <c r="AX33" s="2"/>
      <c r="AY33" s="2"/>
      <c r="AZ33" s="2">
        <f t="shared" si="2"/>
        <v>0</v>
      </c>
      <c r="BA33" s="2">
        <f t="shared" si="3"/>
        <v>0</v>
      </c>
      <c r="BB33" s="2">
        <f t="shared" si="4"/>
        <v>0</v>
      </c>
      <c r="BC33" s="2">
        <f t="shared" si="5"/>
        <v>0</v>
      </c>
      <c r="BD33" s="2">
        <f t="shared" si="6"/>
        <v>0</v>
      </c>
      <c r="BE33" s="2">
        <f t="shared" si="7"/>
        <v>0</v>
      </c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</row>
    <row r="34" spans="1:244" ht="15.75" customHeight="1">
      <c r="A34" s="31">
        <v>30</v>
      </c>
      <c r="B34" s="31">
        <v>19</v>
      </c>
      <c r="C34" s="283">
        <v>374</v>
      </c>
      <c r="D34" s="283">
        <v>183</v>
      </c>
      <c r="E34" s="283">
        <v>191</v>
      </c>
      <c r="F34" s="342">
        <v>43</v>
      </c>
      <c r="G34" s="342">
        <v>26</v>
      </c>
      <c r="H34" s="286">
        <v>17</v>
      </c>
      <c r="I34" s="286">
        <v>319</v>
      </c>
      <c r="J34" s="286">
        <v>153</v>
      </c>
      <c r="K34" s="286">
        <v>166</v>
      </c>
      <c r="L34" s="286">
        <v>12</v>
      </c>
      <c r="M34" s="286">
        <v>4</v>
      </c>
      <c r="N34" s="286">
        <v>8</v>
      </c>
      <c r="O34" s="385">
        <v>6</v>
      </c>
      <c r="P34" s="385">
        <v>3</v>
      </c>
      <c r="Q34" s="385">
        <v>3</v>
      </c>
      <c r="R34" s="286">
        <v>3</v>
      </c>
      <c r="S34" s="286">
        <v>2</v>
      </c>
      <c r="T34" s="286">
        <v>1</v>
      </c>
      <c r="U34" s="286">
        <v>0</v>
      </c>
      <c r="V34" s="286">
        <v>0</v>
      </c>
      <c r="W34" s="286">
        <v>0</v>
      </c>
      <c r="X34" s="283">
        <v>30</v>
      </c>
      <c r="Y34" s="283">
        <v>19</v>
      </c>
      <c r="Z34" s="286">
        <v>0</v>
      </c>
      <c r="AA34" s="286">
        <v>0</v>
      </c>
      <c r="AB34" s="342">
        <v>0</v>
      </c>
      <c r="AC34" s="286">
        <v>1</v>
      </c>
      <c r="AD34" s="286">
        <v>0</v>
      </c>
      <c r="AE34" s="286">
        <v>1</v>
      </c>
      <c r="AF34" s="283">
        <v>1</v>
      </c>
      <c r="AG34" s="283">
        <v>1</v>
      </c>
      <c r="AH34" s="283">
        <v>0</v>
      </c>
      <c r="AI34" s="286">
        <v>0</v>
      </c>
      <c r="AJ34" s="286">
        <v>0</v>
      </c>
      <c r="AK34" s="286">
        <v>0</v>
      </c>
      <c r="AL34" s="286">
        <v>1</v>
      </c>
      <c r="AM34" s="286">
        <v>1</v>
      </c>
      <c r="AN34" s="286">
        <v>0</v>
      </c>
      <c r="AO34" s="286">
        <v>0</v>
      </c>
      <c r="AP34" s="286">
        <v>0</v>
      </c>
      <c r="AQ34" s="286">
        <v>0</v>
      </c>
      <c r="AR34" s="286">
        <v>0</v>
      </c>
      <c r="AS34" s="286">
        <v>0</v>
      </c>
      <c r="AT34" s="286">
        <v>0</v>
      </c>
      <c r="AU34" s="286">
        <v>1</v>
      </c>
      <c r="AV34" s="286">
        <v>0</v>
      </c>
      <c r="AW34" s="286">
        <v>1</v>
      </c>
      <c r="AX34" s="2"/>
      <c r="AY34" s="2"/>
      <c r="AZ34" s="2">
        <f t="shared" si="2"/>
        <v>0</v>
      </c>
      <c r="BA34" s="2">
        <f t="shared" si="3"/>
        <v>0</v>
      </c>
      <c r="BB34" s="2">
        <f t="shared" si="4"/>
        <v>0</v>
      </c>
      <c r="BC34" s="2">
        <f t="shared" si="5"/>
        <v>0</v>
      </c>
      <c r="BD34" s="2">
        <f t="shared" si="6"/>
        <v>0</v>
      </c>
      <c r="BE34" s="2">
        <f t="shared" si="7"/>
        <v>0</v>
      </c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</row>
    <row r="35" spans="1:244" ht="15.75" customHeight="1">
      <c r="A35" s="31">
        <v>31</v>
      </c>
      <c r="B35" s="31">
        <v>20</v>
      </c>
      <c r="C35" s="283">
        <v>358</v>
      </c>
      <c r="D35" s="283">
        <v>178</v>
      </c>
      <c r="E35" s="283">
        <v>180</v>
      </c>
      <c r="F35" s="342">
        <v>41</v>
      </c>
      <c r="G35" s="342">
        <v>26</v>
      </c>
      <c r="H35" s="286">
        <v>15</v>
      </c>
      <c r="I35" s="286">
        <v>304</v>
      </c>
      <c r="J35" s="286">
        <v>146</v>
      </c>
      <c r="K35" s="286">
        <v>158</v>
      </c>
      <c r="L35" s="286">
        <v>13</v>
      </c>
      <c r="M35" s="286">
        <v>6</v>
      </c>
      <c r="N35" s="286">
        <v>7</v>
      </c>
      <c r="O35" s="385">
        <v>5</v>
      </c>
      <c r="P35" s="385">
        <v>1</v>
      </c>
      <c r="Q35" s="385">
        <v>4</v>
      </c>
      <c r="R35" s="286">
        <v>0</v>
      </c>
      <c r="S35" s="286">
        <v>0</v>
      </c>
      <c r="T35" s="286">
        <v>0</v>
      </c>
      <c r="U35" s="286">
        <v>0</v>
      </c>
      <c r="V35" s="286">
        <v>0</v>
      </c>
      <c r="W35" s="286">
        <v>0</v>
      </c>
      <c r="X35" s="283">
        <v>31</v>
      </c>
      <c r="Y35" s="283">
        <v>20</v>
      </c>
      <c r="Z35" s="286">
        <v>0</v>
      </c>
      <c r="AA35" s="286">
        <v>0</v>
      </c>
      <c r="AB35" s="342">
        <v>0</v>
      </c>
      <c r="AC35" s="286">
        <v>0</v>
      </c>
      <c r="AD35" s="286">
        <v>0</v>
      </c>
      <c r="AE35" s="286">
        <v>0</v>
      </c>
      <c r="AF35" s="283">
        <v>2</v>
      </c>
      <c r="AG35" s="283">
        <v>1</v>
      </c>
      <c r="AH35" s="283">
        <v>1</v>
      </c>
      <c r="AI35" s="286">
        <v>0</v>
      </c>
      <c r="AJ35" s="286">
        <v>0</v>
      </c>
      <c r="AK35" s="286">
        <v>0</v>
      </c>
      <c r="AL35" s="286">
        <v>2</v>
      </c>
      <c r="AM35" s="286">
        <v>1</v>
      </c>
      <c r="AN35" s="286">
        <v>1</v>
      </c>
      <c r="AO35" s="286">
        <v>0</v>
      </c>
      <c r="AP35" s="286">
        <v>0</v>
      </c>
      <c r="AQ35" s="286">
        <v>0</v>
      </c>
      <c r="AR35" s="286">
        <v>3</v>
      </c>
      <c r="AS35" s="286">
        <v>0</v>
      </c>
      <c r="AT35" s="286">
        <v>3</v>
      </c>
      <c r="AU35" s="286">
        <v>0</v>
      </c>
      <c r="AV35" s="286">
        <v>0</v>
      </c>
      <c r="AW35" s="286">
        <v>0</v>
      </c>
      <c r="AX35" s="2"/>
      <c r="AY35" s="2"/>
      <c r="AZ35" s="2">
        <f t="shared" si="2"/>
        <v>0</v>
      </c>
      <c r="BA35" s="2">
        <f t="shared" si="3"/>
        <v>0</v>
      </c>
      <c r="BB35" s="2">
        <f t="shared" si="4"/>
        <v>0</v>
      </c>
      <c r="BC35" s="2">
        <f t="shared" si="5"/>
        <v>0</v>
      </c>
      <c r="BD35" s="2">
        <f t="shared" si="6"/>
        <v>0</v>
      </c>
      <c r="BE35" s="2">
        <f t="shared" si="7"/>
        <v>0</v>
      </c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</row>
    <row r="36" spans="1:244" ht="15.75" customHeight="1">
      <c r="A36" s="31">
        <v>32</v>
      </c>
      <c r="B36" s="31">
        <v>21</v>
      </c>
      <c r="C36" s="283">
        <v>327</v>
      </c>
      <c r="D36" s="283">
        <v>165</v>
      </c>
      <c r="E36" s="283">
        <v>162</v>
      </c>
      <c r="F36" s="342">
        <v>42</v>
      </c>
      <c r="G36" s="342">
        <v>24</v>
      </c>
      <c r="H36" s="286">
        <v>18</v>
      </c>
      <c r="I36" s="286">
        <v>278</v>
      </c>
      <c r="J36" s="286">
        <v>138</v>
      </c>
      <c r="K36" s="286">
        <v>140</v>
      </c>
      <c r="L36" s="286">
        <v>7</v>
      </c>
      <c r="M36" s="286">
        <v>3</v>
      </c>
      <c r="N36" s="286">
        <v>4</v>
      </c>
      <c r="O36" s="385">
        <v>4</v>
      </c>
      <c r="P36" s="385">
        <v>1</v>
      </c>
      <c r="Q36" s="385">
        <v>3</v>
      </c>
      <c r="R36" s="286">
        <v>0</v>
      </c>
      <c r="S36" s="286">
        <v>0</v>
      </c>
      <c r="T36" s="286">
        <v>0</v>
      </c>
      <c r="U36" s="286">
        <v>1</v>
      </c>
      <c r="V36" s="286">
        <v>0</v>
      </c>
      <c r="W36" s="286">
        <v>1</v>
      </c>
      <c r="X36" s="283">
        <v>32</v>
      </c>
      <c r="Y36" s="283">
        <v>21</v>
      </c>
      <c r="Z36" s="286">
        <v>0</v>
      </c>
      <c r="AA36" s="286">
        <v>0</v>
      </c>
      <c r="AB36" s="342">
        <v>0</v>
      </c>
      <c r="AC36" s="286">
        <v>1</v>
      </c>
      <c r="AD36" s="286">
        <v>0</v>
      </c>
      <c r="AE36" s="286">
        <v>1</v>
      </c>
      <c r="AF36" s="283">
        <v>1</v>
      </c>
      <c r="AG36" s="283">
        <v>0</v>
      </c>
      <c r="AH36" s="283">
        <v>1</v>
      </c>
      <c r="AI36" s="286">
        <v>0</v>
      </c>
      <c r="AJ36" s="286">
        <v>0</v>
      </c>
      <c r="AK36" s="286">
        <v>0</v>
      </c>
      <c r="AL36" s="286">
        <v>1</v>
      </c>
      <c r="AM36" s="286">
        <v>0</v>
      </c>
      <c r="AN36" s="286">
        <v>1</v>
      </c>
      <c r="AO36" s="286">
        <v>0</v>
      </c>
      <c r="AP36" s="286">
        <v>0</v>
      </c>
      <c r="AQ36" s="286">
        <v>0</v>
      </c>
      <c r="AR36" s="286">
        <v>1</v>
      </c>
      <c r="AS36" s="286">
        <v>1</v>
      </c>
      <c r="AT36" s="286">
        <v>0</v>
      </c>
      <c r="AU36" s="286">
        <v>0</v>
      </c>
      <c r="AV36" s="286">
        <v>0</v>
      </c>
      <c r="AW36" s="286">
        <v>0</v>
      </c>
      <c r="AX36" s="2"/>
      <c r="AY36" s="2"/>
      <c r="AZ36" s="2">
        <f t="shared" si="2"/>
        <v>0</v>
      </c>
      <c r="BA36" s="2">
        <f t="shared" si="3"/>
        <v>0</v>
      </c>
      <c r="BB36" s="2">
        <f t="shared" si="4"/>
        <v>0</v>
      </c>
      <c r="BC36" s="2">
        <f t="shared" si="5"/>
        <v>0</v>
      </c>
      <c r="BD36" s="2">
        <f t="shared" si="6"/>
        <v>0</v>
      </c>
      <c r="BE36" s="2">
        <f t="shared" si="7"/>
        <v>0</v>
      </c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</row>
    <row r="37" spans="1:244" ht="15.75" customHeight="1">
      <c r="A37" s="31">
        <v>33</v>
      </c>
      <c r="B37" s="31">
        <v>22</v>
      </c>
      <c r="C37" s="283">
        <v>367</v>
      </c>
      <c r="D37" s="283">
        <v>201</v>
      </c>
      <c r="E37" s="283">
        <v>166</v>
      </c>
      <c r="F37" s="342">
        <v>26</v>
      </c>
      <c r="G37" s="342">
        <v>17</v>
      </c>
      <c r="H37" s="286">
        <v>9</v>
      </c>
      <c r="I37" s="286">
        <v>335</v>
      </c>
      <c r="J37" s="286">
        <v>181</v>
      </c>
      <c r="K37" s="286">
        <v>154</v>
      </c>
      <c r="L37" s="286">
        <v>6</v>
      </c>
      <c r="M37" s="286">
        <v>3</v>
      </c>
      <c r="N37" s="286">
        <v>3</v>
      </c>
      <c r="O37" s="385">
        <v>6</v>
      </c>
      <c r="P37" s="385">
        <v>3</v>
      </c>
      <c r="Q37" s="385">
        <v>3</v>
      </c>
      <c r="R37" s="286">
        <v>3</v>
      </c>
      <c r="S37" s="286">
        <v>2</v>
      </c>
      <c r="T37" s="286">
        <v>1</v>
      </c>
      <c r="U37" s="286">
        <v>1</v>
      </c>
      <c r="V37" s="286">
        <v>0</v>
      </c>
      <c r="W37" s="286">
        <v>1</v>
      </c>
      <c r="X37" s="283">
        <v>33</v>
      </c>
      <c r="Y37" s="283">
        <v>22</v>
      </c>
      <c r="Z37" s="286">
        <v>0</v>
      </c>
      <c r="AA37" s="286">
        <v>0</v>
      </c>
      <c r="AB37" s="342">
        <v>0</v>
      </c>
      <c r="AC37" s="286">
        <v>2</v>
      </c>
      <c r="AD37" s="286">
        <v>1</v>
      </c>
      <c r="AE37" s="286">
        <v>1</v>
      </c>
      <c r="AF37" s="283">
        <v>0</v>
      </c>
      <c r="AG37" s="283">
        <v>0</v>
      </c>
      <c r="AH37" s="283">
        <v>0</v>
      </c>
      <c r="AI37" s="286">
        <v>0</v>
      </c>
      <c r="AJ37" s="286">
        <v>0</v>
      </c>
      <c r="AK37" s="286">
        <v>0</v>
      </c>
      <c r="AL37" s="286">
        <v>0</v>
      </c>
      <c r="AM37" s="286">
        <v>0</v>
      </c>
      <c r="AN37" s="286">
        <v>0</v>
      </c>
      <c r="AO37" s="286">
        <v>0</v>
      </c>
      <c r="AP37" s="286">
        <v>0</v>
      </c>
      <c r="AQ37" s="286">
        <v>0</v>
      </c>
      <c r="AR37" s="286">
        <v>0</v>
      </c>
      <c r="AS37" s="286">
        <v>0</v>
      </c>
      <c r="AT37" s="286">
        <v>0</v>
      </c>
      <c r="AU37" s="286">
        <v>0</v>
      </c>
      <c r="AV37" s="286">
        <v>0</v>
      </c>
      <c r="AW37" s="286">
        <v>0</v>
      </c>
      <c r="AX37" s="2"/>
      <c r="AY37" s="2"/>
      <c r="AZ37" s="2">
        <f t="shared" si="2"/>
        <v>0</v>
      </c>
      <c r="BA37" s="2">
        <f t="shared" si="3"/>
        <v>0</v>
      </c>
      <c r="BB37" s="2">
        <f t="shared" si="4"/>
        <v>0</v>
      </c>
      <c r="BC37" s="2">
        <f t="shared" si="5"/>
        <v>0</v>
      </c>
      <c r="BD37" s="2">
        <f t="shared" si="6"/>
        <v>0</v>
      </c>
      <c r="BE37" s="2">
        <f t="shared" si="7"/>
        <v>0</v>
      </c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</row>
    <row r="38" spans="1:244" ht="15.75" customHeight="1">
      <c r="A38" s="31">
        <v>34</v>
      </c>
      <c r="B38" s="31">
        <v>23</v>
      </c>
      <c r="C38" s="283">
        <v>402</v>
      </c>
      <c r="D38" s="283">
        <v>213</v>
      </c>
      <c r="E38" s="283">
        <v>189</v>
      </c>
      <c r="F38" s="342">
        <v>51</v>
      </c>
      <c r="G38" s="342">
        <v>38</v>
      </c>
      <c r="H38" s="286">
        <v>13</v>
      </c>
      <c r="I38" s="286">
        <v>343</v>
      </c>
      <c r="J38" s="286">
        <v>171</v>
      </c>
      <c r="K38" s="286">
        <v>172</v>
      </c>
      <c r="L38" s="286">
        <v>8</v>
      </c>
      <c r="M38" s="286">
        <v>4</v>
      </c>
      <c r="N38" s="286">
        <v>4</v>
      </c>
      <c r="O38" s="385">
        <v>9</v>
      </c>
      <c r="P38" s="385">
        <v>6</v>
      </c>
      <c r="Q38" s="385">
        <v>3</v>
      </c>
      <c r="R38" s="286">
        <v>1</v>
      </c>
      <c r="S38" s="286">
        <v>0</v>
      </c>
      <c r="T38" s="286">
        <v>1</v>
      </c>
      <c r="U38" s="286">
        <v>3</v>
      </c>
      <c r="V38" s="286">
        <v>2</v>
      </c>
      <c r="W38" s="286">
        <v>1</v>
      </c>
      <c r="X38" s="283">
        <v>34</v>
      </c>
      <c r="Y38" s="283">
        <v>23</v>
      </c>
      <c r="Z38" s="286">
        <v>0</v>
      </c>
      <c r="AA38" s="286">
        <v>0</v>
      </c>
      <c r="AB38" s="342">
        <v>0</v>
      </c>
      <c r="AC38" s="286">
        <v>2</v>
      </c>
      <c r="AD38" s="286">
        <v>1</v>
      </c>
      <c r="AE38" s="286">
        <v>1</v>
      </c>
      <c r="AF38" s="283">
        <v>0</v>
      </c>
      <c r="AG38" s="283">
        <v>0</v>
      </c>
      <c r="AH38" s="283">
        <v>0</v>
      </c>
      <c r="AI38" s="286">
        <v>0</v>
      </c>
      <c r="AJ38" s="286">
        <v>0</v>
      </c>
      <c r="AK38" s="286">
        <v>0</v>
      </c>
      <c r="AL38" s="286">
        <v>0</v>
      </c>
      <c r="AM38" s="286">
        <v>0</v>
      </c>
      <c r="AN38" s="286">
        <v>0</v>
      </c>
      <c r="AO38" s="286">
        <v>0</v>
      </c>
      <c r="AP38" s="286">
        <v>0</v>
      </c>
      <c r="AQ38" s="286">
        <v>0</v>
      </c>
      <c r="AR38" s="286">
        <v>3</v>
      </c>
      <c r="AS38" s="286">
        <v>3</v>
      </c>
      <c r="AT38" s="286">
        <v>0</v>
      </c>
      <c r="AU38" s="286">
        <v>0</v>
      </c>
      <c r="AV38" s="286">
        <v>0</v>
      </c>
      <c r="AW38" s="286">
        <v>0</v>
      </c>
      <c r="AX38" s="2"/>
      <c r="AY38" s="2"/>
      <c r="AZ38" s="2">
        <f t="shared" si="2"/>
        <v>0</v>
      </c>
      <c r="BA38" s="2">
        <f t="shared" si="3"/>
        <v>0</v>
      </c>
      <c r="BB38" s="2">
        <f t="shared" si="4"/>
        <v>0</v>
      </c>
      <c r="BC38" s="2">
        <f t="shared" si="5"/>
        <v>0</v>
      </c>
      <c r="BD38" s="2">
        <f t="shared" si="6"/>
        <v>0</v>
      </c>
      <c r="BE38" s="2">
        <f t="shared" si="7"/>
        <v>0</v>
      </c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</row>
    <row r="39" spans="1:244" ht="15.75" customHeight="1">
      <c r="A39" s="31">
        <v>35</v>
      </c>
      <c r="B39" s="31">
        <v>24</v>
      </c>
      <c r="C39" s="283">
        <v>406</v>
      </c>
      <c r="D39" s="283">
        <v>207</v>
      </c>
      <c r="E39" s="283">
        <v>199</v>
      </c>
      <c r="F39" s="342">
        <v>48</v>
      </c>
      <c r="G39" s="342">
        <v>25</v>
      </c>
      <c r="H39" s="286">
        <v>23</v>
      </c>
      <c r="I39" s="286">
        <v>348</v>
      </c>
      <c r="J39" s="286">
        <v>177</v>
      </c>
      <c r="K39" s="286">
        <v>171</v>
      </c>
      <c r="L39" s="286">
        <v>10</v>
      </c>
      <c r="M39" s="286">
        <v>5</v>
      </c>
      <c r="N39" s="286">
        <v>5</v>
      </c>
      <c r="O39" s="385">
        <v>7</v>
      </c>
      <c r="P39" s="385">
        <v>4</v>
      </c>
      <c r="Q39" s="385">
        <v>3</v>
      </c>
      <c r="R39" s="286">
        <v>2</v>
      </c>
      <c r="S39" s="286">
        <v>1</v>
      </c>
      <c r="T39" s="286">
        <v>1</v>
      </c>
      <c r="U39" s="286">
        <v>0</v>
      </c>
      <c r="V39" s="286">
        <v>0</v>
      </c>
      <c r="W39" s="286">
        <v>0</v>
      </c>
      <c r="X39" s="283">
        <v>35</v>
      </c>
      <c r="Y39" s="283">
        <v>24</v>
      </c>
      <c r="Z39" s="286">
        <v>0</v>
      </c>
      <c r="AA39" s="286">
        <v>0</v>
      </c>
      <c r="AB39" s="342">
        <v>0</v>
      </c>
      <c r="AC39" s="286">
        <v>2</v>
      </c>
      <c r="AD39" s="286">
        <v>1</v>
      </c>
      <c r="AE39" s="286">
        <v>1</v>
      </c>
      <c r="AF39" s="283">
        <v>1</v>
      </c>
      <c r="AG39" s="283">
        <v>1</v>
      </c>
      <c r="AH39" s="283">
        <v>0</v>
      </c>
      <c r="AI39" s="286">
        <v>0</v>
      </c>
      <c r="AJ39" s="286">
        <v>0</v>
      </c>
      <c r="AK39" s="286">
        <v>0</v>
      </c>
      <c r="AL39" s="286">
        <v>1</v>
      </c>
      <c r="AM39" s="286">
        <v>1</v>
      </c>
      <c r="AN39" s="286">
        <v>0</v>
      </c>
      <c r="AO39" s="286">
        <v>1</v>
      </c>
      <c r="AP39" s="286">
        <v>1</v>
      </c>
      <c r="AQ39" s="286">
        <v>0</v>
      </c>
      <c r="AR39" s="286">
        <v>1</v>
      </c>
      <c r="AS39" s="286">
        <v>0</v>
      </c>
      <c r="AT39" s="286">
        <v>1</v>
      </c>
      <c r="AU39" s="286">
        <v>0</v>
      </c>
      <c r="AV39" s="286">
        <v>0</v>
      </c>
      <c r="AW39" s="286">
        <v>0</v>
      </c>
      <c r="AX39" s="2"/>
      <c r="AY39" s="2"/>
      <c r="AZ39" s="2">
        <f t="shared" si="2"/>
        <v>0</v>
      </c>
      <c r="BA39" s="2">
        <f t="shared" si="3"/>
        <v>0</v>
      </c>
      <c r="BB39" s="2">
        <f t="shared" si="4"/>
        <v>0</v>
      </c>
      <c r="BC39" s="2">
        <f t="shared" si="5"/>
        <v>0</v>
      </c>
      <c r="BD39" s="2">
        <f t="shared" si="6"/>
        <v>0</v>
      </c>
      <c r="BE39" s="2">
        <f t="shared" si="7"/>
        <v>0</v>
      </c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</row>
    <row r="40" spans="1:244" ht="15.75" customHeight="1">
      <c r="A40" s="31">
        <v>36</v>
      </c>
      <c r="B40" s="31">
        <v>25</v>
      </c>
      <c r="C40" s="283">
        <v>413</v>
      </c>
      <c r="D40" s="283">
        <v>201</v>
      </c>
      <c r="E40" s="283">
        <v>212</v>
      </c>
      <c r="F40" s="342">
        <v>37</v>
      </c>
      <c r="G40" s="342">
        <v>22</v>
      </c>
      <c r="H40" s="286">
        <v>15</v>
      </c>
      <c r="I40" s="286">
        <v>364</v>
      </c>
      <c r="J40" s="286">
        <v>172</v>
      </c>
      <c r="K40" s="286">
        <v>192</v>
      </c>
      <c r="L40" s="286">
        <v>12</v>
      </c>
      <c r="M40" s="286">
        <v>7</v>
      </c>
      <c r="N40" s="286">
        <v>5</v>
      </c>
      <c r="O40" s="385">
        <v>5</v>
      </c>
      <c r="P40" s="385">
        <v>1</v>
      </c>
      <c r="Q40" s="385">
        <v>4</v>
      </c>
      <c r="R40" s="286">
        <v>3</v>
      </c>
      <c r="S40" s="286">
        <v>1</v>
      </c>
      <c r="T40" s="286">
        <v>2</v>
      </c>
      <c r="U40" s="286">
        <v>0</v>
      </c>
      <c r="V40" s="286">
        <v>0</v>
      </c>
      <c r="W40" s="286">
        <v>0</v>
      </c>
      <c r="X40" s="283">
        <v>36</v>
      </c>
      <c r="Y40" s="283">
        <v>25</v>
      </c>
      <c r="Z40" s="286">
        <v>0</v>
      </c>
      <c r="AA40" s="286">
        <v>0</v>
      </c>
      <c r="AB40" s="342">
        <v>0</v>
      </c>
      <c r="AC40" s="286">
        <v>0</v>
      </c>
      <c r="AD40" s="286">
        <v>0</v>
      </c>
      <c r="AE40" s="286">
        <v>0</v>
      </c>
      <c r="AF40" s="283">
        <v>0</v>
      </c>
      <c r="AG40" s="283">
        <v>0</v>
      </c>
      <c r="AH40" s="283">
        <v>0</v>
      </c>
      <c r="AI40" s="286">
        <v>0</v>
      </c>
      <c r="AJ40" s="286">
        <v>0</v>
      </c>
      <c r="AK40" s="286">
        <v>0</v>
      </c>
      <c r="AL40" s="286">
        <v>0</v>
      </c>
      <c r="AM40" s="286">
        <v>0</v>
      </c>
      <c r="AN40" s="286">
        <v>0</v>
      </c>
      <c r="AO40" s="286">
        <v>0</v>
      </c>
      <c r="AP40" s="286">
        <v>0</v>
      </c>
      <c r="AQ40" s="286">
        <v>0</v>
      </c>
      <c r="AR40" s="286">
        <v>2</v>
      </c>
      <c r="AS40" s="286">
        <v>0</v>
      </c>
      <c r="AT40" s="286">
        <v>2</v>
      </c>
      <c r="AU40" s="286">
        <v>0</v>
      </c>
      <c r="AV40" s="286">
        <v>0</v>
      </c>
      <c r="AW40" s="286">
        <v>0</v>
      </c>
      <c r="AX40" s="2"/>
      <c r="AY40" s="2"/>
      <c r="AZ40" s="2">
        <f t="shared" si="2"/>
        <v>0</v>
      </c>
      <c r="BA40" s="2">
        <f t="shared" si="3"/>
        <v>0</v>
      </c>
      <c r="BB40" s="2">
        <f t="shared" si="4"/>
        <v>0</v>
      </c>
      <c r="BC40" s="2">
        <f t="shared" si="5"/>
        <v>0</v>
      </c>
      <c r="BD40" s="2">
        <f t="shared" si="6"/>
        <v>0</v>
      </c>
      <c r="BE40" s="2">
        <f t="shared" si="7"/>
        <v>0</v>
      </c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</row>
    <row r="41" spans="1:244" ht="15.75" customHeight="1">
      <c r="A41" s="31">
        <v>37</v>
      </c>
      <c r="B41" s="31">
        <v>26</v>
      </c>
      <c r="C41" s="283">
        <v>383</v>
      </c>
      <c r="D41" s="283">
        <v>166</v>
      </c>
      <c r="E41" s="283">
        <v>217</v>
      </c>
      <c r="F41" s="342">
        <v>28</v>
      </c>
      <c r="G41" s="342">
        <v>14</v>
      </c>
      <c r="H41" s="286">
        <v>14</v>
      </c>
      <c r="I41" s="286">
        <v>346</v>
      </c>
      <c r="J41" s="286">
        <v>150</v>
      </c>
      <c r="K41" s="286">
        <v>196</v>
      </c>
      <c r="L41" s="286">
        <v>9</v>
      </c>
      <c r="M41" s="286">
        <v>2</v>
      </c>
      <c r="N41" s="286">
        <v>7</v>
      </c>
      <c r="O41" s="385">
        <v>6</v>
      </c>
      <c r="P41" s="385">
        <v>2</v>
      </c>
      <c r="Q41" s="385">
        <v>4</v>
      </c>
      <c r="R41" s="286">
        <v>3</v>
      </c>
      <c r="S41" s="286">
        <v>1</v>
      </c>
      <c r="T41" s="286">
        <v>2</v>
      </c>
      <c r="U41" s="286">
        <v>0</v>
      </c>
      <c r="V41" s="286">
        <v>0</v>
      </c>
      <c r="W41" s="286">
        <v>0</v>
      </c>
      <c r="X41" s="283">
        <v>37</v>
      </c>
      <c r="Y41" s="283">
        <v>26</v>
      </c>
      <c r="Z41" s="286">
        <v>0</v>
      </c>
      <c r="AA41" s="286">
        <v>0</v>
      </c>
      <c r="AB41" s="342">
        <v>0</v>
      </c>
      <c r="AC41" s="286">
        <v>0</v>
      </c>
      <c r="AD41" s="286">
        <v>0</v>
      </c>
      <c r="AE41" s="286">
        <v>0</v>
      </c>
      <c r="AF41" s="283">
        <v>2</v>
      </c>
      <c r="AG41" s="283">
        <v>1</v>
      </c>
      <c r="AH41" s="283">
        <v>1</v>
      </c>
      <c r="AI41" s="286">
        <v>0</v>
      </c>
      <c r="AJ41" s="286">
        <v>0</v>
      </c>
      <c r="AK41" s="286">
        <v>0</v>
      </c>
      <c r="AL41" s="286">
        <v>2</v>
      </c>
      <c r="AM41" s="286">
        <v>1</v>
      </c>
      <c r="AN41" s="286">
        <v>1</v>
      </c>
      <c r="AO41" s="286">
        <v>0</v>
      </c>
      <c r="AP41" s="286">
        <v>0</v>
      </c>
      <c r="AQ41" s="286">
        <v>0</v>
      </c>
      <c r="AR41" s="286">
        <v>1</v>
      </c>
      <c r="AS41" s="286">
        <v>0</v>
      </c>
      <c r="AT41" s="286">
        <v>1</v>
      </c>
      <c r="AU41" s="286">
        <v>0</v>
      </c>
      <c r="AV41" s="286">
        <v>0</v>
      </c>
      <c r="AW41" s="286">
        <v>0</v>
      </c>
      <c r="AX41" s="2"/>
      <c r="AY41" s="2"/>
      <c r="AZ41" s="2">
        <f t="shared" si="2"/>
        <v>0</v>
      </c>
      <c r="BA41" s="2">
        <f t="shared" si="3"/>
        <v>0</v>
      </c>
      <c r="BB41" s="2">
        <f t="shared" si="4"/>
        <v>0</v>
      </c>
      <c r="BC41" s="2">
        <f t="shared" si="5"/>
        <v>0</v>
      </c>
      <c r="BD41" s="2">
        <f t="shared" si="6"/>
        <v>0</v>
      </c>
      <c r="BE41" s="2">
        <f t="shared" si="7"/>
        <v>0</v>
      </c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</row>
    <row r="42" spans="1:244" ht="15.75" customHeight="1">
      <c r="A42" s="31">
        <v>38</v>
      </c>
      <c r="B42" s="31">
        <v>27</v>
      </c>
      <c r="C42" s="283">
        <v>359</v>
      </c>
      <c r="D42" s="283">
        <v>182</v>
      </c>
      <c r="E42" s="283">
        <v>177</v>
      </c>
      <c r="F42" s="342">
        <v>34</v>
      </c>
      <c r="G42" s="342">
        <v>24</v>
      </c>
      <c r="H42" s="286">
        <v>10</v>
      </c>
      <c r="I42" s="286">
        <v>313</v>
      </c>
      <c r="J42" s="286">
        <v>154</v>
      </c>
      <c r="K42" s="286">
        <v>159</v>
      </c>
      <c r="L42" s="286">
        <v>12</v>
      </c>
      <c r="M42" s="286">
        <v>4</v>
      </c>
      <c r="N42" s="286">
        <v>8</v>
      </c>
      <c r="O42" s="385">
        <v>9</v>
      </c>
      <c r="P42" s="385">
        <v>8</v>
      </c>
      <c r="Q42" s="385">
        <v>1</v>
      </c>
      <c r="R42" s="286">
        <v>2</v>
      </c>
      <c r="S42" s="286">
        <v>2</v>
      </c>
      <c r="T42" s="286">
        <v>0</v>
      </c>
      <c r="U42" s="286">
        <v>0</v>
      </c>
      <c r="V42" s="286">
        <v>0</v>
      </c>
      <c r="W42" s="286">
        <v>0</v>
      </c>
      <c r="X42" s="283">
        <v>38</v>
      </c>
      <c r="Y42" s="283">
        <v>27</v>
      </c>
      <c r="Z42" s="286">
        <v>1</v>
      </c>
      <c r="AA42" s="286">
        <v>1</v>
      </c>
      <c r="AB42" s="342">
        <v>0</v>
      </c>
      <c r="AC42" s="286">
        <v>2</v>
      </c>
      <c r="AD42" s="286">
        <v>2</v>
      </c>
      <c r="AE42" s="286">
        <v>0</v>
      </c>
      <c r="AF42" s="283">
        <v>0</v>
      </c>
      <c r="AG42" s="283">
        <v>0</v>
      </c>
      <c r="AH42" s="283">
        <v>0</v>
      </c>
      <c r="AI42" s="286">
        <v>0</v>
      </c>
      <c r="AJ42" s="286">
        <v>0</v>
      </c>
      <c r="AK42" s="286">
        <v>0</v>
      </c>
      <c r="AL42" s="286">
        <v>0</v>
      </c>
      <c r="AM42" s="286">
        <v>0</v>
      </c>
      <c r="AN42" s="286">
        <v>0</v>
      </c>
      <c r="AO42" s="286">
        <v>0</v>
      </c>
      <c r="AP42" s="286">
        <v>0</v>
      </c>
      <c r="AQ42" s="286">
        <v>0</v>
      </c>
      <c r="AR42" s="286">
        <v>4</v>
      </c>
      <c r="AS42" s="286">
        <v>3</v>
      </c>
      <c r="AT42" s="286">
        <v>1</v>
      </c>
      <c r="AU42" s="286">
        <v>0</v>
      </c>
      <c r="AV42" s="286">
        <v>0</v>
      </c>
      <c r="AW42" s="286">
        <v>0</v>
      </c>
      <c r="AX42" s="2"/>
      <c r="AY42" s="2"/>
      <c r="AZ42" s="2">
        <f t="shared" si="2"/>
        <v>0</v>
      </c>
      <c r="BA42" s="2">
        <f t="shared" si="3"/>
        <v>0</v>
      </c>
      <c r="BB42" s="2">
        <f t="shared" si="4"/>
        <v>0</v>
      </c>
      <c r="BC42" s="2">
        <f t="shared" si="5"/>
        <v>0</v>
      </c>
      <c r="BD42" s="2">
        <f t="shared" si="6"/>
        <v>0</v>
      </c>
      <c r="BE42" s="2">
        <f t="shared" si="7"/>
        <v>0</v>
      </c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</row>
    <row r="43" spans="1:244" ht="15.75" customHeight="1">
      <c r="A43" s="31">
        <v>39</v>
      </c>
      <c r="B43" s="31">
        <v>28</v>
      </c>
      <c r="C43" s="283">
        <v>342</v>
      </c>
      <c r="D43" s="283">
        <v>147</v>
      </c>
      <c r="E43" s="283">
        <v>195</v>
      </c>
      <c r="F43" s="342">
        <v>37</v>
      </c>
      <c r="G43" s="342">
        <v>18</v>
      </c>
      <c r="H43" s="286">
        <v>19</v>
      </c>
      <c r="I43" s="286">
        <v>300</v>
      </c>
      <c r="J43" s="286">
        <v>126</v>
      </c>
      <c r="K43" s="286">
        <v>174</v>
      </c>
      <c r="L43" s="286">
        <v>5</v>
      </c>
      <c r="M43" s="286">
        <v>3</v>
      </c>
      <c r="N43" s="286">
        <v>2</v>
      </c>
      <c r="O43" s="385">
        <v>10</v>
      </c>
      <c r="P43" s="385">
        <v>2</v>
      </c>
      <c r="Q43" s="385">
        <v>8</v>
      </c>
      <c r="R43" s="286">
        <v>4</v>
      </c>
      <c r="S43" s="286">
        <v>1</v>
      </c>
      <c r="T43" s="286">
        <v>3</v>
      </c>
      <c r="U43" s="286">
        <v>0</v>
      </c>
      <c r="V43" s="286">
        <v>0</v>
      </c>
      <c r="W43" s="286">
        <v>0</v>
      </c>
      <c r="X43" s="283">
        <v>39</v>
      </c>
      <c r="Y43" s="283">
        <v>28</v>
      </c>
      <c r="Z43" s="286">
        <v>1</v>
      </c>
      <c r="AA43" s="286">
        <v>0</v>
      </c>
      <c r="AB43" s="342">
        <v>1</v>
      </c>
      <c r="AC43" s="286">
        <v>2</v>
      </c>
      <c r="AD43" s="286">
        <v>0</v>
      </c>
      <c r="AE43" s="286">
        <v>2</v>
      </c>
      <c r="AF43" s="283">
        <v>1</v>
      </c>
      <c r="AG43" s="283">
        <v>0</v>
      </c>
      <c r="AH43" s="283">
        <v>1</v>
      </c>
      <c r="AI43" s="286">
        <v>0</v>
      </c>
      <c r="AJ43" s="286">
        <v>0</v>
      </c>
      <c r="AK43" s="286">
        <v>0</v>
      </c>
      <c r="AL43" s="286">
        <v>1</v>
      </c>
      <c r="AM43" s="286">
        <v>0</v>
      </c>
      <c r="AN43" s="286">
        <v>1</v>
      </c>
      <c r="AO43" s="286">
        <v>0</v>
      </c>
      <c r="AP43" s="286">
        <v>0</v>
      </c>
      <c r="AQ43" s="286">
        <v>0</v>
      </c>
      <c r="AR43" s="286">
        <v>2</v>
      </c>
      <c r="AS43" s="286">
        <v>1</v>
      </c>
      <c r="AT43" s="286">
        <v>1</v>
      </c>
      <c r="AU43" s="286">
        <v>0</v>
      </c>
      <c r="AV43" s="286">
        <v>0</v>
      </c>
      <c r="AW43" s="286">
        <v>0</v>
      </c>
      <c r="AX43" s="2"/>
      <c r="AY43" s="2"/>
      <c r="AZ43" s="2">
        <f t="shared" si="2"/>
        <v>0</v>
      </c>
      <c r="BA43" s="2">
        <f t="shared" si="3"/>
        <v>0</v>
      </c>
      <c r="BB43" s="2">
        <f t="shared" si="4"/>
        <v>0</v>
      </c>
      <c r="BC43" s="2">
        <f t="shared" si="5"/>
        <v>0</v>
      </c>
      <c r="BD43" s="2">
        <f t="shared" si="6"/>
        <v>0</v>
      </c>
      <c r="BE43" s="2">
        <f t="shared" si="7"/>
        <v>0</v>
      </c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</row>
    <row r="44" spans="1:244" ht="15.75" customHeight="1">
      <c r="A44" s="31">
        <v>40</v>
      </c>
      <c r="B44" s="31">
        <v>29</v>
      </c>
      <c r="C44" s="283">
        <v>316</v>
      </c>
      <c r="D44" s="283">
        <v>143</v>
      </c>
      <c r="E44" s="283">
        <v>173</v>
      </c>
      <c r="F44" s="342">
        <v>17</v>
      </c>
      <c r="G44" s="342">
        <v>6</v>
      </c>
      <c r="H44" s="286">
        <v>11</v>
      </c>
      <c r="I44" s="286">
        <v>291</v>
      </c>
      <c r="J44" s="286">
        <v>133</v>
      </c>
      <c r="K44" s="286">
        <v>158</v>
      </c>
      <c r="L44" s="286">
        <v>8</v>
      </c>
      <c r="M44" s="286">
        <v>4</v>
      </c>
      <c r="N44" s="286">
        <v>4</v>
      </c>
      <c r="O44" s="385">
        <v>9</v>
      </c>
      <c r="P44" s="385">
        <v>8</v>
      </c>
      <c r="Q44" s="385">
        <v>1</v>
      </c>
      <c r="R44" s="286">
        <v>4</v>
      </c>
      <c r="S44" s="286">
        <v>4</v>
      </c>
      <c r="T44" s="286">
        <v>0</v>
      </c>
      <c r="U44" s="286">
        <v>1</v>
      </c>
      <c r="V44" s="286">
        <v>0</v>
      </c>
      <c r="W44" s="286">
        <v>1</v>
      </c>
      <c r="X44" s="283">
        <v>40</v>
      </c>
      <c r="Y44" s="283">
        <v>29</v>
      </c>
      <c r="Z44" s="286">
        <v>0</v>
      </c>
      <c r="AA44" s="286">
        <v>0</v>
      </c>
      <c r="AB44" s="342">
        <v>0</v>
      </c>
      <c r="AC44" s="286">
        <v>0</v>
      </c>
      <c r="AD44" s="286">
        <v>0</v>
      </c>
      <c r="AE44" s="286">
        <v>0</v>
      </c>
      <c r="AF44" s="283">
        <v>2</v>
      </c>
      <c r="AG44" s="283">
        <v>2</v>
      </c>
      <c r="AH44" s="283">
        <v>0</v>
      </c>
      <c r="AI44" s="286">
        <v>0</v>
      </c>
      <c r="AJ44" s="286">
        <v>0</v>
      </c>
      <c r="AK44" s="286">
        <v>0</v>
      </c>
      <c r="AL44" s="286">
        <v>2</v>
      </c>
      <c r="AM44" s="286">
        <v>2</v>
      </c>
      <c r="AN44" s="286">
        <v>0</v>
      </c>
      <c r="AO44" s="286">
        <v>0</v>
      </c>
      <c r="AP44" s="286">
        <v>0</v>
      </c>
      <c r="AQ44" s="286">
        <v>0</v>
      </c>
      <c r="AR44" s="286">
        <v>2</v>
      </c>
      <c r="AS44" s="286">
        <v>2</v>
      </c>
      <c r="AT44" s="286">
        <v>0</v>
      </c>
      <c r="AU44" s="286">
        <v>0</v>
      </c>
      <c r="AV44" s="286">
        <v>0</v>
      </c>
      <c r="AW44" s="286">
        <v>0</v>
      </c>
      <c r="AX44" s="2"/>
      <c r="AY44" s="2"/>
      <c r="AZ44" s="2">
        <f t="shared" si="2"/>
        <v>0</v>
      </c>
      <c r="BA44" s="2">
        <f t="shared" si="3"/>
        <v>0</v>
      </c>
      <c r="BB44" s="2">
        <f t="shared" si="4"/>
        <v>0</v>
      </c>
      <c r="BC44" s="2">
        <f t="shared" si="5"/>
        <v>0</v>
      </c>
      <c r="BD44" s="2">
        <f t="shared" si="6"/>
        <v>0</v>
      </c>
      <c r="BE44" s="2">
        <f t="shared" si="7"/>
        <v>0</v>
      </c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</row>
    <row r="45" spans="1:244" ht="15.75" customHeight="1">
      <c r="A45" s="31" t="s">
        <v>164</v>
      </c>
      <c r="B45" s="31">
        <v>30</v>
      </c>
      <c r="C45" s="283">
        <v>1360</v>
      </c>
      <c r="D45" s="283">
        <v>674</v>
      </c>
      <c r="E45" s="283">
        <v>686</v>
      </c>
      <c r="F45" s="342">
        <v>103</v>
      </c>
      <c r="G45" s="342">
        <v>43</v>
      </c>
      <c r="H45" s="286">
        <v>60</v>
      </c>
      <c r="I45" s="286">
        <v>1208</v>
      </c>
      <c r="J45" s="286">
        <v>605</v>
      </c>
      <c r="K45" s="286">
        <v>603</v>
      </c>
      <c r="L45" s="286">
        <v>49</v>
      </c>
      <c r="M45" s="286">
        <v>26</v>
      </c>
      <c r="N45" s="286">
        <v>23</v>
      </c>
      <c r="O45" s="385">
        <v>54</v>
      </c>
      <c r="P45" s="385">
        <v>25</v>
      </c>
      <c r="Q45" s="385">
        <v>29</v>
      </c>
      <c r="R45" s="286">
        <v>38</v>
      </c>
      <c r="S45" s="286">
        <v>20</v>
      </c>
      <c r="T45" s="286">
        <v>18</v>
      </c>
      <c r="U45" s="286">
        <v>1</v>
      </c>
      <c r="V45" s="286">
        <v>0</v>
      </c>
      <c r="W45" s="286">
        <v>1</v>
      </c>
      <c r="X45" s="283" t="s">
        <v>164</v>
      </c>
      <c r="Y45" s="283">
        <v>30</v>
      </c>
      <c r="Z45" s="286">
        <v>0</v>
      </c>
      <c r="AA45" s="286">
        <v>0</v>
      </c>
      <c r="AB45" s="342">
        <v>0</v>
      </c>
      <c r="AC45" s="286">
        <v>7</v>
      </c>
      <c r="AD45" s="286">
        <v>3</v>
      </c>
      <c r="AE45" s="286">
        <v>4</v>
      </c>
      <c r="AF45" s="283">
        <v>3</v>
      </c>
      <c r="AG45" s="283">
        <v>2</v>
      </c>
      <c r="AH45" s="283">
        <v>1</v>
      </c>
      <c r="AI45" s="286">
        <v>0</v>
      </c>
      <c r="AJ45" s="286">
        <v>0</v>
      </c>
      <c r="AK45" s="286">
        <v>0</v>
      </c>
      <c r="AL45" s="286">
        <v>3</v>
      </c>
      <c r="AM45" s="286">
        <v>2</v>
      </c>
      <c r="AN45" s="286">
        <v>1</v>
      </c>
      <c r="AO45" s="286">
        <v>0</v>
      </c>
      <c r="AP45" s="286">
        <v>0</v>
      </c>
      <c r="AQ45" s="286">
        <v>0</v>
      </c>
      <c r="AR45" s="286">
        <v>4</v>
      </c>
      <c r="AS45" s="286">
        <v>0</v>
      </c>
      <c r="AT45" s="286">
        <v>4</v>
      </c>
      <c r="AU45" s="286">
        <v>1</v>
      </c>
      <c r="AV45" s="286">
        <v>0</v>
      </c>
      <c r="AW45" s="286">
        <v>1</v>
      </c>
      <c r="AX45" s="2"/>
      <c r="AY45" s="2"/>
      <c r="AZ45" s="2">
        <f t="shared" si="2"/>
        <v>0</v>
      </c>
      <c r="BA45" s="2">
        <f t="shared" si="3"/>
        <v>0</v>
      </c>
      <c r="BB45" s="2">
        <f t="shared" si="4"/>
        <v>0</v>
      </c>
      <c r="BC45" s="2">
        <f t="shared" si="5"/>
        <v>0</v>
      </c>
      <c r="BD45" s="2">
        <f t="shared" si="6"/>
        <v>0</v>
      </c>
      <c r="BE45" s="2">
        <f t="shared" si="7"/>
        <v>0</v>
      </c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</row>
    <row r="46" spans="1:244">
      <c r="A46" s="104" t="s">
        <v>127</v>
      </c>
      <c r="B46" s="104"/>
      <c r="C46" s="104"/>
      <c r="D46" s="613" t="s">
        <v>196</v>
      </c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111"/>
      <c r="R46" s="40"/>
      <c r="S46" s="40"/>
      <c r="T46" s="40"/>
      <c r="U46" s="5"/>
      <c r="V46" s="5"/>
      <c r="W46" s="5"/>
      <c r="X46" s="40"/>
      <c r="Y46" s="40"/>
      <c r="Z46" s="40"/>
      <c r="AA46" s="40"/>
      <c r="AB46" s="40"/>
      <c r="AC46" s="40"/>
      <c r="AD46" s="40"/>
      <c r="AE46" s="5"/>
      <c r="AF46" s="40"/>
      <c r="AG46" s="40"/>
      <c r="AH46" s="40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</row>
    <row r="47" spans="1:244">
      <c r="A47" s="105"/>
      <c r="B47" s="105"/>
      <c r="C47" s="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111"/>
      <c r="R47" s="40"/>
      <c r="S47" s="40"/>
      <c r="T47" s="40"/>
      <c r="U47" s="5"/>
      <c r="V47" s="5"/>
      <c r="W47" s="5"/>
      <c r="X47" s="40"/>
      <c r="Y47" s="40"/>
      <c r="Z47" s="15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</row>
    <row r="48" spans="1:244" ht="14.25">
      <c r="A48" s="75"/>
      <c r="B48" s="48"/>
      <c r="C48" s="5"/>
      <c r="D48" s="40" t="s">
        <v>197</v>
      </c>
      <c r="Z48" s="113"/>
      <c r="AA48" s="40"/>
      <c r="AC48" s="15"/>
      <c r="AD48" s="15"/>
      <c r="AE48" s="48"/>
      <c r="AF48" s="15"/>
      <c r="AG48" s="48"/>
      <c r="AH48" s="48"/>
      <c r="AI48" s="38"/>
      <c r="AJ48" s="38"/>
      <c r="AK48" s="38"/>
      <c r="AL48" s="45"/>
      <c r="AM48" s="45"/>
      <c r="AN48" s="64"/>
      <c r="AO48" s="64"/>
      <c r="AP48" s="48"/>
      <c r="AQ48" s="48"/>
      <c r="AR48" s="65"/>
      <c r="AS48" s="65"/>
      <c r="AT48" s="65"/>
      <c r="AU48" s="92"/>
      <c r="AV48" s="92"/>
    </row>
    <row r="49" spans="1:50" ht="14.25">
      <c r="A49" s="106"/>
      <c r="B49" s="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40"/>
      <c r="Q49" s="40"/>
      <c r="R49" s="40"/>
      <c r="S49" s="40"/>
      <c r="Y49" s="2"/>
      <c r="Z49" s="15"/>
      <c r="AA49" s="15"/>
      <c r="AB49" s="48"/>
      <c r="AC49" s="47"/>
      <c r="AD49" s="54"/>
      <c r="AE49" s="54"/>
      <c r="AF49" s="15"/>
      <c r="AG49" s="15"/>
      <c r="AH49" s="15"/>
      <c r="AI49" s="45"/>
      <c r="AJ49" s="45"/>
      <c r="AK49" s="64"/>
      <c r="AL49" s="64"/>
      <c r="AM49" s="48"/>
      <c r="AN49" s="48"/>
      <c r="AO49" s="40"/>
      <c r="AP49" s="46"/>
      <c r="AQ49" s="46"/>
      <c r="AR49" s="65"/>
      <c r="AS49" s="65"/>
      <c r="AT49" s="65"/>
      <c r="AU49" s="93"/>
      <c r="AV49" s="93"/>
    </row>
    <row r="50" spans="1:50" ht="14.25">
      <c r="A50" s="106"/>
      <c r="B50" s="10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Y50" s="2"/>
      <c r="Z50" s="46"/>
      <c r="AA50" s="47"/>
      <c r="AB50" s="46"/>
      <c r="AC50" s="47"/>
      <c r="AD50" s="46"/>
      <c r="AE50" s="46"/>
      <c r="AF50" s="38"/>
      <c r="AG50" s="38"/>
      <c r="AH50" s="38"/>
      <c r="AI50" s="45"/>
      <c r="AJ50" s="45"/>
      <c r="AK50" s="64"/>
      <c r="AL50" s="64"/>
      <c r="AM50" s="48"/>
      <c r="AN50" s="48"/>
      <c r="AO50" s="40"/>
      <c r="AP50" s="54"/>
      <c r="AQ50" s="54"/>
      <c r="AR50" s="65"/>
      <c r="AS50" s="65"/>
      <c r="AT50" s="65"/>
      <c r="AU50" s="93"/>
      <c r="AV50" s="93"/>
    </row>
    <row r="51" spans="1:50" ht="14.25">
      <c r="A51" s="75"/>
      <c r="B51" s="2"/>
      <c r="F51" s="48"/>
      <c r="G51" s="48"/>
      <c r="H51" s="54"/>
      <c r="I51" s="54"/>
      <c r="J51" s="54"/>
      <c r="K51" s="54"/>
      <c r="L51" s="54"/>
      <c r="M51" s="54"/>
      <c r="N51" s="54"/>
      <c r="Y51" s="2"/>
      <c r="Z51" s="2"/>
      <c r="AA51" s="47"/>
      <c r="AB51" s="46"/>
      <c r="AC51" s="47"/>
      <c r="AD51" s="46"/>
      <c r="AE51" s="46"/>
      <c r="AF51" s="47"/>
      <c r="AG51" s="47"/>
      <c r="AH51" s="47"/>
      <c r="AI51" s="58"/>
      <c r="AJ51" s="58"/>
      <c r="AK51" s="58"/>
      <c r="AL51" s="58"/>
      <c r="AM51" s="48"/>
      <c r="AN51" s="48"/>
      <c r="AO51" s="2"/>
      <c r="AP51" s="46"/>
      <c r="AQ51" s="46"/>
      <c r="AR51" s="65"/>
      <c r="AS51" s="65"/>
      <c r="AT51" s="65"/>
      <c r="AU51" s="93"/>
      <c r="AV51" s="93"/>
    </row>
    <row r="52" spans="1:50" ht="14.25">
      <c r="A52" s="75"/>
      <c r="B52" s="107"/>
      <c r="F52" s="46"/>
      <c r="G52" s="46"/>
      <c r="H52" s="46"/>
      <c r="I52" s="46"/>
      <c r="J52" s="46"/>
      <c r="K52" s="46"/>
      <c r="L52" s="46"/>
      <c r="M52" s="46"/>
      <c r="N52" s="46"/>
      <c r="Y52" s="2"/>
      <c r="Z52" s="2"/>
      <c r="AA52" s="47"/>
      <c r="AB52" s="48"/>
      <c r="AC52" s="47"/>
      <c r="AD52" s="46"/>
      <c r="AE52" s="46"/>
      <c r="AF52" s="47"/>
      <c r="AG52" s="47"/>
      <c r="AH52" s="47"/>
      <c r="AI52" s="59"/>
      <c r="AJ52" s="59"/>
      <c r="AK52" s="59"/>
      <c r="AL52" s="59"/>
      <c r="AM52" s="48"/>
      <c r="AN52" s="48"/>
      <c r="AO52" s="2"/>
      <c r="AP52" s="54"/>
      <c r="AQ52" s="54"/>
      <c r="AR52" s="65"/>
      <c r="AS52" s="65"/>
      <c r="AT52" s="65"/>
      <c r="AU52" s="93"/>
      <c r="AV52" s="93"/>
    </row>
    <row r="53" spans="1:50" ht="14.25">
      <c r="B53" s="48"/>
      <c r="F53" s="48"/>
      <c r="G53" s="48"/>
      <c r="H53" s="46"/>
      <c r="I53" s="46"/>
      <c r="J53" s="46"/>
      <c r="K53" s="46"/>
      <c r="L53" s="46"/>
      <c r="M53" s="46"/>
      <c r="N53" s="46"/>
      <c r="Y53" s="2"/>
      <c r="Z53" s="47"/>
      <c r="AA53" s="47"/>
      <c r="AB53" s="46"/>
      <c r="AC53" s="47"/>
      <c r="AD53" s="54"/>
      <c r="AE53" s="54"/>
      <c r="AF53" s="47"/>
      <c r="AG53" s="47"/>
      <c r="AH53" s="47"/>
      <c r="AI53" s="59"/>
      <c r="AJ53" s="59"/>
      <c r="AK53" s="59"/>
      <c r="AL53" s="59"/>
      <c r="AM53" s="48"/>
      <c r="AN53" s="48"/>
      <c r="AO53" s="2"/>
      <c r="AP53" s="75"/>
      <c r="AQ53" s="75"/>
      <c r="AR53" s="65"/>
      <c r="AS53" s="65"/>
      <c r="AT53" s="65"/>
      <c r="AU53" s="93"/>
      <c r="AV53" s="93"/>
    </row>
    <row r="54" spans="1:50" ht="15" customHeight="1">
      <c r="F54" s="46"/>
      <c r="G54" s="46"/>
      <c r="H54" s="54"/>
      <c r="I54" s="54"/>
      <c r="J54" s="54"/>
      <c r="K54" s="54"/>
      <c r="L54" s="54"/>
      <c r="M54" s="54"/>
      <c r="N54" s="54"/>
      <c r="X54" s="76"/>
      <c r="Y54" s="76"/>
      <c r="Z54" s="48"/>
      <c r="AA54" s="48"/>
      <c r="AB54" s="47"/>
      <c r="AC54" s="272"/>
      <c r="AD54" s="47"/>
      <c r="AE54" s="47"/>
      <c r="AF54" s="47"/>
      <c r="AG54" s="47"/>
      <c r="AH54" s="47"/>
      <c r="AI54" s="59"/>
      <c r="AJ54" s="59"/>
      <c r="AK54" s="59"/>
      <c r="AL54" s="59"/>
      <c r="AM54" s="48"/>
      <c r="AN54" s="48"/>
      <c r="AO54" s="48"/>
      <c r="AP54" s="76"/>
      <c r="AQ54" s="76"/>
      <c r="AR54" s="76"/>
      <c r="AS54" s="76"/>
      <c r="AT54" s="76"/>
      <c r="AU54" s="76"/>
      <c r="AV54" s="76"/>
      <c r="AW54" s="76"/>
    </row>
    <row r="55" spans="1:50" ht="14.25">
      <c r="Z55" s="2"/>
      <c r="AA55" s="2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</row>
    <row r="60" spans="1:50" ht="47.25" customHeight="1"/>
    <row r="61" spans="1:50">
      <c r="C61" s="95">
        <f>SUM(C17:C45)</f>
        <v>20989</v>
      </c>
      <c r="D61" s="95">
        <f t="shared" ref="D61:AX61" si="8">SUM(D17:D45)</f>
        <v>13235</v>
      </c>
      <c r="E61" s="95">
        <f t="shared" si="8"/>
        <v>7754</v>
      </c>
      <c r="F61" s="95">
        <f t="shared" si="8"/>
        <v>2004</v>
      </c>
      <c r="G61" s="95">
        <f t="shared" si="8"/>
        <v>1382</v>
      </c>
      <c r="H61" s="95">
        <f t="shared" si="8"/>
        <v>622</v>
      </c>
      <c r="I61" s="95">
        <f t="shared" si="8"/>
        <v>18682</v>
      </c>
      <c r="J61" s="95">
        <f t="shared" si="8"/>
        <v>11677</v>
      </c>
      <c r="K61" s="95">
        <f t="shared" si="8"/>
        <v>7005</v>
      </c>
      <c r="L61" s="95">
        <f t="shared" si="8"/>
        <v>303</v>
      </c>
      <c r="M61" s="95">
        <f t="shared" si="8"/>
        <v>176</v>
      </c>
      <c r="N61" s="95">
        <f t="shared" si="8"/>
        <v>127</v>
      </c>
      <c r="O61" s="95">
        <f t="shared" si="8"/>
        <v>369</v>
      </c>
      <c r="P61" s="95">
        <f t="shared" si="8"/>
        <v>212</v>
      </c>
      <c r="Q61" s="95">
        <f t="shared" si="8"/>
        <v>157</v>
      </c>
      <c r="R61" s="95">
        <f t="shared" si="8"/>
        <v>103</v>
      </c>
      <c r="S61" s="95">
        <f t="shared" si="8"/>
        <v>55</v>
      </c>
      <c r="T61" s="95">
        <f t="shared" si="8"/>
        <v>48</v>
      </c>
      <c r="U61" s="95">
        <f t="shared" si="8"/>
        <v>27</v>
      </c>
      <c r="V61" s="95">
        <f t="shared" si="8"/>
        <v>14</v>
      </c>
      <c r="W61" s="95">
        <f t="shared" si="8"/>
        <v>13</v>
      </c>
      <c r="Z61" s="95">
        <f t="shared" si="8"/>
        <v>26</v>
      </c>
      <c r="AA61" s="95">
        <f t="shared" si="8"/>
        <v>15</v>
      </c>
      <c r="AB61" s="95">
        <f t="shared" si="8"/>
        <v>11</v>
      </c>
      <c r="AC61" s="95">
        <f t="shared" si="8"/>
        <v>52</v>
      </c>
      <c r="AD61" s="95">
        <f t="shared" si="8"/>
        <v>31</v>
      </c>
      <c r="AE61" s="95">
        <f t="shared" si="8"/>
        <v>21</v>
      </c>
      <c r="AF61" s="95">
        <f t="shared" si="8"/>
        <v>73</v>
      </c>
      <c r="AG61" s="95">
        <f t="shared" si="8"/>
        <v>49</v>
      </c>
      <c r="AH61" s="95">
        <f t="shared" si="8"/>
        <v>24</v>
      </c>
      <c r="AI61" s="95">
        <f t="shared" si="8"/>
        <v>11</v>
      </c>
      <c r="AJ61" s="95">
        <f t="shared" si="8"/>
        <v>7</v>
      </c>
      <c r="AK61" s="95">
        <f t="shared" si="8"/>
        <v>4</v>
      </c>
      <c r="AL61" s="95">
        <f t="shared" si="8"/>
        <v>62</v>
      </c>
      <c r="AM61" s="95">
        <f t="shared" si="8"/>
        <v>42</v>
      </c>
      <c r="AN61" s="95">
        <f t="shared" si="8"/>
        <v>20</v>
      </c>
      <c r="AO61" s="95">
        <f t="shared" si="8"/>
        <v>9</v>
      </c>
      <c r="AP61" s="95">
        <f t="shared" si="8"/>
        <v>8</v>
      </c>
      <c r="AQ61" s="95">
        <f t="shared" si="8"/>
        <v>1</v>
      </c>
      <c r="AR61" s="95">
        <f t="shared" si="8"/>
        <v>57</v>
      </c>
      <c r="AS61" s="95">
        <f t="shared" si="8"/>
        <v>29</v>
      </c>
      <c r="AT61" s="95">
        <f t="shared" si="8"/>
        <v>28</v>
      </c>
      <c r="AU61" s="95">
        <f t="shared" si="8"/>
        <v>22</v>
      </c>
      <c r="AV61" s="95">
        <f t="shared" si="8"/>
        <v>11</v>
      </c>
      <c r="AW61" s="95">
        <f t="shared" si="8"/>
        <v>11</v>
      </c>
      <c r="AX61" s="95">
        <f t="shared" si="8"/>
        <v>0</v>
      </c>
    </row>
    <row r="62" spans="1:50">
      <c r="C62" s="95">
        <f>+C61-C16</f>
        <v>0</v>
      </c>
      <c r="D62" s="95">
        <f t="shared" ref="D62:AX62" si="9">+D61-D16</f>
        <v>0</v>
      </c>
      <c r="E62" s="95">
        <f t="shared" si="9"/>
        <v>0</v>
      </c>
      <c r="F62" s="95">
        <f t="shared" si="9"/>
        <v>0</v>
      </c>
      <c r="G62" s="95">
        <f t="shared" si="9"/>
        <v>0</v>
      </c>
      <c r="H62" s="95">
        <f t="shared" si="9"/>
        <v>0</v>
      </c>
      <c r="I62" s="95">
        <f t="shared" si="9"/>
        <v>0</v>
      </c>
      <c r="J62" s="95">
        <f t="shared" si="9"/>
        <v>0</v>
      </c>
      <c r="K62" s="95">
        <f t="shared" si="9"/>
        <v>0</v>
      </c>
      <c r="L62" s="95">
        <f t="shared" si="9"/>
        <v>0</v>
      </c>
      <c r="M62" s="95">
        <f t="shared" si="9"/>
        <v>0</v>
      </c>
      <c r="N62" s="95">
        <f t="shared" si="9"/>
        <v>0</v>
      </c>
      <c r="O62" s="95">
        <f t="shared" si="9"/>
        <v>0</v>
      </c>
      <c r="P62" s="95">
        <f t="shared" si="9"/>
        <v>0</v>
      </c>
      <c r="Q62" s="95">
        <f t="shared" si="9"/>
        <v>0</v>
      </c>
      <c r="R62" s="95">
        <f t="shared" si="9"/>
        <v>0</v>
      </c>
      <c r="S62" s="95">
        <f t="shared" si="9"/>
        <v>0</v>
      </c>
      <c r="T62" s="95">
        <f t="shared" si="9"/>
        <v>0</v>
      </c>
      <c r="U62" s="95">
        <f t="shared" si="9"/>
        <v>0</v>
      </c>
      <c r="V62" s="95">
        <f t="shared" si="9"/>
        <v>0</v>
      </c>
      <c r="W62" s="95">
        <f t="shared" si="9"/>
        <v>0</v>
      </c>
      <c r="Z62" s="95">
        <f t="shared" si="9"/>
        <v>0</v>
      </c>
      <c r="AA62" s="95">
        <f t="shared" si="9"/>
        <v>0</v>
      </c>
      <c r="AB62" s="95">
        <f t="shared" si="9"/>
        <v>0</v>
      </c>
      <c r="AC62" s="95">
        <f t="shared" si="9"/>
        <v>0</v>
      </c>
      <c r="AD62" s="95">
        <f t="shared" si="9"/>
        <v>0</v>
      </c>
      <c r="AE62" s="95">
        <f t="shared" si="9"/>
        <v>0</v>
      </c>
      <c r="AF62" s="95">
        <f t="shared" si="9"/>
        <v>0</v>
      </c>
      <c r="AG62" s="95">
        <f t="shared" si="9"/>
        <v>0</v>
      </c>
      <c r="AH62" s="95">
        <f t="shared" si="9"/>
        <v>0</v>
      </c>
      <c r="AI62" s="95">
        <f t="shared" si="9"/>
        <v>0</v>
      </c>
      <c r="AJ62" s="95">
        <f t="shared" si="9"/>
        <v>0</v>
      </c>
      <c r="AK62" s="95">
        <f t="shared" si="9"/>
        <v>0</v>
      </c>
      <c r="AL62" s="95">
        <f t="shared" si="9"/>
        <v>0</v>
      </c>
      <c r="AM62" s="95">
        <f t="shared" si="9"/>
        <v>0</v>
      </c>
      <c r="AN62" s="95">
        <f t="shared" si="9"/>
        <v>0</v>
      </c>
      <c r="AO62" s="95">
        <f t="shared" si="9"/>
        <v>0</v>
      </c>
      <c r="AP62" s="95">
        <f t="shared" si="9"/>
        <v>0</v>
      </c>
      <c r="AQ62" s="95">
        <f t="shared" si="9"/>
        <v>0</v>
      </c>
      <c r="AR62" s="95">
        <f t="shared" si="9"/>
        <v>0</v>
      </c>
      <c r="AS62" s="95">
        <f t="shared" si="9"/>
        <v>0</v>
      </c>
      <c r="AT62" s="95">
        <f t="shared" si="9"/>
        <v>0</v>
      </c>
      <c r="AU62" s="95">
        <f t="shared" si="9"/>
        <v>0</v>
      </c>
      <c r="AV62" s="95">
        <f t="shared" si="9"/>
        <v>0</v>
      </c>
      <c r="AW62" s="95">
        <f t="shared" si="9"/>
        <v>0</v>
      </c>
      <c r="AX62" s="95">
        <f t="shared" si="9"/>
        <v>0</v>
      </c>
    </row>
  </sheetData>
  <mergeCells count="64">
    <mergeCell ref="V1:W1"/>
    <mergeCell ref="AT7:AW7"/>
    <mergeCell ref="B8:F8"/>
    <mergeCell ref="E9:K9"/>
    <mergeCell ref="O9:Q9"/>
    <mergeCell ref="E4:U4"/>
    <mergeCell ref="G12:H12"/>
    <mergeCell ref="J12:K12"/>
    <mergeCell ref="M12:N12"/>
    <mergeCell ref="P12:Q12"/>
    <mergeCell ref="S12:T12"/>
    <mergeCell ref="O12:O14"/>
    <mergeCell ref="P13:P14"/>
    <mergeCell ref="Q13:Q14"/>
    <mergeCell ref="R12:R14"/>
    <mergeCell ref="S13:S14"/>
    <mergeCell ref="T13:T14"/>
    <mergeCell ref="AA12:AB12"/>
    <mergeCell ref="AD12:AE12"/>
    <mergeCell ref="AG12:AH12"/>
    <mergeCell ref="AP12:AQ12"/>
    <mergeCell ref="Z12:Z14"/>
    <mergeCell ref="AA13:AA14"/>
    <mergeCell ref="AB13:AB14"/>
    <mergeCell ref="AC12:AC14"/>
    <mergeCell ref="AD13:AD14"/>
    <mergeCell ref="AE13:AE14"/>
    <mergeCell ref="AF12:AF14"/>
    <mergeCell ref="AG13:AG14"/>
    <mergeCell ref="AH13:AH14"/>
    <mergeCell ref="AI13:AI14"/>
    <mergeCell ref="AL13:AL14"/>
    <mergeCell ref="AV12:AW12"/>
    <mergeCell ref="A11:A14"/>
    <mergeCell ref="B11:B14"/>
    <mergeCell ref="C11:C14"/>
    <mergeCell ref="D12:D14"/>
    <mergeCell ref="E12:E14"/>
    <mergeCell ref="F12:F14"/>
    <mergeCell ref="G13:G14"/>
    <mergeCell ref="H13:H14"/>
    <mergeCell ref="I12:I14"/>
    <mergeCell ref="J13:J14"/>
    <mergeCell ref="K13:K14"/>
    <mergeCell ref="L12:L14"/>
    <mergeCell ref="M13:M14"/>
    <mergeCell ref="N13:N14"/>
    <mergeCell ref="V12:W12"/>
    <mergeCell ref="AT13:AT14"/>
    <mergeCell ref="AU12:AU14"/>
    <mergeCell ref="AV13:AV14"/>
    <mergeCell ref="AW13:AW14"/>
    <mergeCell ref="D46:P47"/>
    <mergeCell ref="AO12:AO14"/>
    <mergeCell ref="AP13:AP14"/>
    <mergeCell ref="AQ13:AQ14"/>
    <mergeCell ref="AR12:AR14"/>
    <mergeCell ref="AS13:AS14"/>
    <mergeCell ref="U12:U14"/>
    <mergeCell ref="V13:V14"/>
    <mergeCell ref="W13:W14"/>
    <mergeCell ref="X11:X14"/>
    <mergeCell ref="Y11:Y14"/>
    <mergeCell ref="AS12:AT12"/>
  </mergeCells>
  <printOptions horizontalCentered="1"/>
  <pageMargins left="0.2" right="0.2" top="0.4" bottom="0.25" header="0.3" footer="0.3"/>
  <pageSetup paperSize="9" scale="58" orientation="landscape" r:id="rId1"/>
  <colBreaks count="1" manualBreakCount="1">
    <brk id="23" max="5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HR217"/>
  <sheetViews>
    <sheetView view="pageBreakPreview" zoomScaleNormal="100" zoomScaleSheetLayoutView="100" workbookViewId="0">
      <selection activeCell="N137" sqref="N137"/>
    </sheetView>
  </sheetViews>
  <sheetFormatPr defaultColWidth="7.42578125" defaultRowHeight="11.25"/>
  <cols>
    <col min="1" max="1" width="21.5703125" style="464" customWidth="1"/>
    <col min="2" max="2" width="7" style="316" customWidth="1"/>
    <col min="3" max="3" width="40.140625" style="464" customWidth="1"/>
    <col min="4" max="4" width="4.42578125" style="95" customWidth="1"/>
    <col min="5" max="16" width="9.7109375" style="316" customWidth="1"/>
    <col min="17" max="17" width="9" style="95" customWidth="1"/>
    <col min="18" max="172" width="4.28515625" style="95" customWidth="1"/>
    <col min="173" max="173" width="5.85546875" style="95" customWidth="1"/>
    <col min="174" max="174" width="11.7109375" style="95" customWidth="1"/>
    <col min="175" max="181" width="6.42578125" style="95" customWidth="1"/>
    <col min="182" max="182" width="7.140625" style="95" customWidth="1"/>
    <col min="183" max="183" width="6.42578125" style="95" customWidth="1"/>
    <col min="184" max="184" width="5.7109375" style="95" customWidth="1"/>
    <col min="185" max="185" width="6.42578125" style="95" customWidth="1"/>
    <col min="186" max="186" width="5.85546875" style="95" customWidth="1"/>
    <col min="187" max="187" width="7" style="95" customWidth="1"/>
    <col min="188" max="188" width="6.7109375" style="95" customWidth="1"/>
    <col min="189" max="189" width="6.42578125" style="95" customWidth="1"/>
    <col min="190" max="192" width="8.140625" style="95" customWidth="1"/>
    <col min="193" max="199" width="10.42578125" style="95" customWidth="1"/>
    <col min="200" max="200" width="7" style="95" customWidth="1"/>
    <col min="201" max="201" width="6.85546875" style="95" customWidth="1"/>
    <col min="202" max="202" width="6.42578125" style="95" customWidth="1"/>
    <col min="203" max="203" width="6.85546875" style="95" customWidth="1"/>
    <col min="204" max="204" width="6.7109375" style="95" customWidth="1"/>
    <col min="205" max="205" width="6.42578125" style="95" customWidth="1"/>
    <col min="206" max="206" width="5.140625" style="95" customWidth="1"/>
    <col min="207" max="207" width="5.7109375" style="95" customWidth="1"/>
    <col min="208" max="208" width="5.42578125" style="95" customWidth="1"/>
    <col min="209" max="209" width="6.28515625" style="95" customWidth="1"/>
    <col min="210" max="210" width="5.140625" style="95" customWidth="1"/>
    <col min="211" max="213" width="7.42578125" style="95" customWidth="1"/>
    <col min="214" max="16384" width="7.42578125" style="120"/>
  </cols>
  <sheetData>
    <row r="1" spans="1:226" ht="32.25" customHeight="1">
      <c r="A1" s="121"/>
      <c r="B1" s="380"/>
      <c r="C1" s="121"/>
      <c r="D1" s="120"/>
      <c r="E1" s="380"/>
      <c r="F1" s="380"/>
      <c r="G1" s="380"/>
      <c r="H1" s="380"/>
      <c r="I1" s="380"/>
      <c r="J1" s="380"/>
      <c r="K1" s="380"/>
      <c r="L1" s="380"/>
      <c r="M1" s="380"/>
      <c r="N1" s="625" t="s">
        <v>190</v>
      </c>
      <c r="O1" s="625"/>
      <c r="P1" s="625"/>
      <c r="Q1" s="120"/>
      <c r="R1" s="120"/>
      <c r="S1" s="120"/>
      <c r="T1" s="120"/>
      <c r="U1" s="120"/>
      <c r="V1" s="120"/>
      <c r="W1" s="120"/>
      <c r="X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</row>
    <row r="2" spans="1:226" ht="19.5" customHeight="1">
      <c r="A2" s="121"/>
      <c r="B2" s="380"/>
      <c r="C2" s="121"/>
      <c r="D2" s="12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120"/>
      <c r="R2" s="120"/>
      <c r="S2" s="120"/>
      <c r="T2" s="120"/>
      <c r="U2" s="120"/>
      <c r="V2" s="120"/>
      <c r="W2" s="120"/>
      <c r="X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</row>
    <row r="3" spans="1:226" ht="19.5" customHeight="1">
      <c r="A3" s="121"/>
      <c r="B3" s="380"/>
      <c r="C3" s="121"/>
      <c r="D3" s="12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120"/>
      <c r="R3" s="120"/>
      <c r="S3" s="120"/>
      <c r="T3" s="120"/>
      <c r="U3" s="120"/>
      <c r="V3" s="120"/>
      <c r="W3" s="120"/>
      <c r="X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</row>
    <row r="4" spans="1:226" ht="34.5" customHeight="1">
      <c r="A4" s="628" t="s">
        <v>406</v>
      </c>
      <c r="B4" s="628"/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449"/>
      <c r="AN4" s="449"/>
      <c r="AO4" s="449"/>
      <c r="AP4" s="449"/>
      <c r="AQ4" s="449"/>
      <c r="AR4" s="449"/>
      <c r="AS4" s="449"/>
      <c r="AT4" s="449"/>
      <c r="AU4" s="449"/>
      <c r="AV4" s="449"/>
      <c r="AW4" s="449"/>
      <c r="AX4" s="449"/>
      <c r="AY4" s="449"/>
      <c r="AZ4" s="449"/>
      <c r="BA4" s="449"/>
      <c r="BB4" s="449"/>
      <c r="BC4" s="449"/>
      <c r="BD4" s="449"/>
      <c r="BE4" s="449"/>
      <c r="BF4" s="449"/>
      <c r="BG4" s="449"/>
      <c r="BH4" s="449"/>
      <c r="BI4" s="449"/>
      <c r="BJ4" s="449"/>
      <c r="BK4" s="449"/>
      <c r="BL4" s="449"/>
      <c r="BM4" s="449"/>
      <c r="BN4" s="449"/>
      <c r="BO4" s="449"/>
      <c r="BP4" s="449"/>
      <c r="BQ4" s="449"/>
      <c r="BR4" s="449"/>
      <c r="BS4" s="449"/>
      <c r="BT4" s="449"/>
      <c r="BU4" s="449"/>
      <c r="BV4" s="449"/>
      <c r="BW4" s="449"/>
      <c r="BX4" s="449"/>
      <c r="BY4" s="449"/>
      <c r="BZ4" s="449"/>
      <c r="CA4" s="449"/>
      <c r="CB4" s="449"/>
      <c r="CC4" s="449"/>
      <c r="CD4" s="449"/>
      <c r="CE4" s="449"/>
      <c r="CF4" s="449"/>
      <c r="CG4" s="449"/>
      <c r="CH4" s="449"/>
      <c r="CI4" s="449"/>
      <c r="CJ4" s="449"/>
      <c r="CK4" s="449"/>
      <c r="CL4" s="449"/>
      <c r="CM4" s="449"/>
      <c r="CN4" s="449"/>
      <c r="CO4" s="449"/>
      <c r="CP4" s="449"/>
      <c r="CQ4" s="449"/>
      <c r="CR4" s="449"/>
      <c r="CS4" s="449"/>
      <c r="CT4" s="449"/>
      <c r="CU4" s="449"/>
      <c r="CV4" s="449"/>
      <c r="CW4" s="449"/>
      <c r="CX4" s="449"/>
      <c r="CY4" s="449"/>
      <c r="CZ4" s="449"/>
      <c r="DA4" s="449"/>
      <c r="DB4" s="449"/>
      <c r="DC4" s="449"/>
      <c r="DD4" s="449"/>
      <c r="DE4" s="449"/>
      <c r="DF4" s="449"/>
      <c r="DG4" s="449"/>
      <c r="DH4" s="449"/>
      <c r="DI4" s="449"/>
      <c r="DJ4" s="449"/>
      <c r="DK4" s="449"/>
      <c r="DL4" s="449"/>
      <c r="DM4" s="449"/>
      <c r="DN4" s="449"/>
      <c r="DO4" s="449"/>
      <c r="DP4" s="449"/>
      <c r="DQ4" s="449"/>
      <c r="DR4" s="449"/>
      <c r="DS4" s="449"/>
      <c r="DT4" s="449"/>
      <c r="DU4" s="449"/>
      <c r="DV4" s="449"/>
      <c r="DW4" s="449"/>
      <c r="DX4" s="449"/>
      <c r="DY4" s="449"/>
      <c r="DZ4" s="449"/>
      <c r="EA4" s="449"/>
      <c r="EB4" s="449"/>
      <c r="EC4" s="449"/>
      <c r="ED4" s="449"/>
      <c r="EE4" s="449"/>
      <c r="EF4" s="449"/>
      <c r="EG4" s="449"/>
      <c r="EH4" s="449"/>
      <c r="EI4" s="449"/>
      <c r="EJ4" s="449"/>
      <c r="EK4" s="449"/>
      <c r="EL4" s="449"/>
      <c r="EM4" s="449"/>
      <c r="EN4" s="449"/>
      <c r="EO4" s="449"/>
      <c r="EP4" s="449"/>
      <c r="EQ4" s="449"/>
      <c r="ER4" s="449"/>
      <c r="ES4" s="449"/>
      <c r="ET4" s="449"/>
      <c r="EU4" s="449"/>
      <c r="EV4" s="449"/>
      <c r="EW4" s="449"/>
      <c r="EX4" s="449"/>
      <c r="EY4" s="449"/>
      <c r="EZ4" s="449"/>
      <c r="FA4" s="449"/>
      <c r="FB4" s="449"/>
      <c r="FC4" s="449"/>
      <c r="FD4" s="449"/>
      <c r="FE4" s="449"/>
      <c r="FF4" s="449"/>
      <c r="FG4" s="449"/>
      <c r="FH4" s="449"/>
      <c r="FI4" s="449"/>
      <c r="FJ4" s="449"/>
      <c r="FK4" s="449"/>
      <c r="FL4" s="449"/>
      <c r="FM4" s="449"/>
      <c r="FN4" s="449"/>
      <c r="FO4" s="449"/>
      <c r="FP4" s="449"/>
      <c r="FQ4" s="449"/>
      <c r="FR4" s="449"/>
      <c r="FS4" s="449"/>
      <c r="FT4" s="449"/>
      <c r="FU4" s="449"/>
      <c r="FV4" s="449"/>
      <c r="FW4" s="449"/>
      <c r="FX4" s="449"/>
      <c r="FY4" s="449"/>
      <c r="FZ4" s="449"/>
      <c r="GA4" s="449"/>
      <c r="GB4" s="449"/>
      <c r="GC4" s="449"/>
      <c r="GD4" s="449"/>
      <c r="GE4" s="449"/>
      <c r="GF4" s="449"/>
      <c r="GG4" s="449"/>
      <c r="GH4" s="449"/>
      <c r="GI4" s="449"/>
      <c r="GJ4" s="449"/>
      <c r="GK4" s="449"/>
      <c r="GL4" s="449"/>
      <c r="GM4" s="449"/>
      <c r="GN4" s="449"/>
      <c r="GO4" s="449"/>
      <c r="GP4" s="449"/>
      <c r="GQ4" s="449"/>
      <c r="GR4" s="449"/>
      <c r="GS4" s="449"/>
      <c r="GT4" s="449"/>
      <c r="GU4" s="449"/>
      <c r="GV4" s="449"/>
      <c r="GW4" s="449"/>
      <c r="GX4" s="449"/>
      <c r="GY4" s="449"/>
      <c r="GZ4" s="449"/>
      <c r="HA4" s="449"/>
      <c r="HB4" s="449"/>
      <c r="HC4" s="449"/>
      <c r="HD4" s="449"/>
      <c r="HE4" s="449"/>
    </row>
    <row r="5" spans="1:226" ht="28.5" customHeight="1">
      <c r="A5" s="122"/>
      <c r="B5" s="381"/>
      <c r="C5" s="122"/>
      <c r="D5" s="123"/>
      <c r="E5" s="450"/>
      <c r="F5" s="450"/>
      <c r="G5" s="450"/>
      <c r="H5" s="450"/>
      <c r="I5" s="450"/>
      <c r="J5" s="450"/>
      <c r="K5" s="450"/>
      <c r="L5" s="450"/>
      <c r="M5" s="450"/>
      <c r="N5" s="381"/>
      <c r="O5" s="381"/>
      <c r="P5" s="381"/>
    </row>
    <row r="6" spans="1:226" ht="19.5" customHeight="1">
      <c r="A6" s="124"/>
      <c r="B6" s="125"/>
      <c r="C6" s="124"/>
      <c r="D6" s="125"/>
      <c r="E6" s="451"/>
      <c r="F6" s="451"/>
      <c r="G6" s="451"/>
      <c r="H6" s="451"/>
      <c r="I6" s="451"/>
      <c r="J6" s="451"/>
      <c r="K6" s="451"/>
      <c r="L6" s="451"/>
      <c r="M6" s="451"/>
      <c r="N6" s="125"/>
      <c r="O6" s="125"/>
      <c r="P6" s="125"/>
    </row>
    <row r="7" spans="1:226" ht="34.5" customHeight="1">
      <c r="A7" s="126"/>
      <c r="B7" s="382"/>
      <c r="C7" s="126"/>
      <c r="D7" s="127"/>
      <c r="E7" s="382"/>
      <c r="F7" s="382"/>
      <c r="G7" s="382"/>
      <c r="H7" s="382"/>
      <c r="I7" s="382"/>
      <c r="J7" s="382"/>
      <c r="M7" s="382"/>
      <c r="N7" s="382"/>
      <c r="O7" s="382"/>
      <c r="P7" s="382"/>
    </row>
    <row r="8" spans="1:226" ht="18" customHeight="1">
      <c r="A8" s="128"/>
      <c r="B8" s="383"/>
      <c r="C8" s="128"/>
      <c r="D8" s="129"/>
      <c r="E8" s="383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</row>
    <row r="9" spans="1:226" ht="12.75" customHeight="1">
      <c r="A9" s="568" t="s">
        <v>132</v>
      </c>
      <c r="B9" s="568" t="s">
        <v>133</v>
      </c>
      <c r="C9" s="568" t="s">
        <v>191</v>
      </c>
      <c r="D9" s="568" t="s">
        <v>4</v>
      </c>
      <c r="E9" s="542" t="s">
        <v>176</v>
      </c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7"/>
    </row>
    <row r="10" spans="1:226" ht="18" customHeight="1">
      <c r="A10" s="569"/>
      <c r="B10" s="569"/>
      <c r="C10" s="569"/>
      <c r="D10" s="569"/>
      <c r="E10" s="543"/>
      <c r="F10" s="568" t="s">
        <v>114</v>
      </c>
      <c r="G10" s="568" t="s">
        <v>116</v>
      </c>
      <c r="H10" s="542" t="s">
        <v>15</v>
      </c>
      <c r="I10" s="452"/>
      <c r="J10" s="453"/>
      <c r="K10" s="542" t="s">
        <v>14</v>
      </c>
      <c r="L10" s="454"/>
      <c r="M10" s="453"/>
      <c r="N10" s="542" t="s">
        <v>16</v>
      </c>
      <c r="O10" s="454"/>
      <c r="P10" s="455"/>
    </row>
    <row r="11" spans="1:226" ht="20.25" customHeight="1">
      <c r="A11" s="545"/>
      <c r="B11" s="545"/>
      <c r="C11" s="545"/>
      <c r="D11" s="545"/>
      <c r="E11" s="544"/>
      <c r="F11" s="545"/>
      <c r="G11" s="545"/>
      <c r="H11" s="544"/>
      <c r="I11" s="24" t="s">
        <v>114</v>
      </c>
      <c r="J11" s="24" t="s">
        <v>116</v>
      </c>
      <c r="K11" s="544"/>
      <c r="L11" s="24" t="s">
        <v>114</v>
      </c>
      <c r="M11" s="24" t="s">
        <v>116</v>
      </c>
      <c r="N11" s="544"/>
      <c r="O11" s="24" t="s">
        <v>114</v>
      </c>
      <c r="P11" s="24" t="s">
        <v>116</v>
      </c>
    </row>
    <row r="12" spans="1:226" s="456" customFormat="1" ht="27" customHeight="1">
      <c r="A12" s="24" t="s">
        <v>30</v>
      </c>
      <c r="B12" s="52" t="s">
        <v>31</v>
      </c>
      <c r="C12" s="24" t="s">
        <v>141</v>
      </c>
      <c r="D12" s="24" t="s">
        <v>192</v>
      </c>
      <c r="E12" s="31">
        <v>1</v>
      </c>
      <c r="F12" s="31">
        <v>2</v>
      </c>
      <c r="G12" s="31">
        <v>3</v>
      </c>
      <c r="H12" s="31">
        <v>4</v>
      </c>
      <c r="I12" s="31">
        <v>5</v>
      </c>
      <c r="J12" s="31">
        <v>6</v>
      </c>
      <c r="K12" s="31">
        <v>7</v>
      </c>
      <c r="L12" s="31">
        <v>8</v>
      </c>
      <c r="M12" s="31">
        <v>9</v>
      </c>
      <c r="N12" s="31">
        <v>10</v>
      </c>
      <c r="O12" s="31">
        <v>11</v>
      </c>
      <c r="P12" s="31">
        <v>12</v>
      </c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3"/>
      <c r="BQ12" s="383"/>
      <c r="BR12" s="383"/>
      <c r="BS12" s="383"/>
      <c r="BT12" s="383"/>
      <c r="BU12" s="383"/>
      <c r="BV12" s="383"/>
      <c r="BW12" s="383"/>
      <c r="BX12" s="383"/>
      <c r="BY12" s="383"/>
      <c r="BZ12" s="383"/>
      <c r="CA12" s="383"/>
      <c r="CB12" s="383"/>
      <c r="CC12" s="383"/>
      <c r="CD12" s="383"/>
      <c r="CE12" s="383"/>
      <c r="CF12" s="383"/>
      <c r="CG12" s="383"/>
      <c r="CH12" s="383"/>
      <c r="CI12" s="383"/>
      <c r="CJ12" s="383"/>
      <c r="CK12" s="383"/>
      <c r="CL12" s="383"/>
      <c r="CM12" s="383"/>
      <c r="CN12" s="383"/>
      <c r="CO12" s="383"/>
      <c r="CP12" s="383"/>
      <c r="CQ12" s="383"/>
      <c r="CR12" s="383"/>
      <c r="CS12" s="383"/>
      <c r="CT12" s="383"/>
      <c r="CU12" s="383"/>
      <c r="CV12" s="383"/>
      <c r="CW12" s="383"/>
      <c r="CX12" s="383"/>
      <c r="CY12" s="383"/>
      <c r="CZ12" s="383"/>
      <c r="DA12" s="383"/>
      <c r="DB12" s="383"/>
      <c r="DC12" s="383"/>
      <c r="DD12" s="383"/>
      <c r="DE12" s="383"/>
      <c r="DF12" s="383"/>
      <c r="DG12" s="383"/>
      <c r="DH12" s="383"/>
      <c r="DI12" s="383"/>
      <c r="DJ12" s="383"/>
      <c r="DK12" s="383"/>
      <c r="DL12" s="383"/>
      <c r="DM12" s="383"/>
      <c r="DN12" s="383"/>
      <c r="DO12" s="383"/>
      <c r="DP12" s="383"/>
      <c r="DQ12" s="383"/>
      <c r="DR12" s="383"/>
      <c r="DS12" s="383"/>
      <c r="DT12" s="383"/>
      <c r="DU12" s="383"/>
      <c r="DV12" s="383"/>
      <c r="DW12" s="383"/>
      <c r="DX12" s="383"/>
      <c r="DY12" s="383"/>
      <c r="DZ12" s="383"/>
      <c r="EA12" s="383"/>
      <c r="EB12" s="383"/>
      <c r="EC12" s="383"/>
      <c r="ED12" s="383"/>
      <c r="EE12" s="383"/>
      <c r="EF12" s="383"/>
      <c r="EG12" s="383"/>
      <c r="EH12" s="383"/>
      <c r="EI12" s="383"/>
      <c r="EJ12" s="383"/>
      <c r="EK12" s="383"/>
      <c r="EL12" s="383"/>
      <c r="EM12" s="383"/>
      <c r="EN12" s="383"/>
      <c r="EO12" s="383"/>
      <c r="EP12" s="383"/>
      <c r="EQ12" s="383"/>
      <c r="ER12" s="383"/>
      <c r="ES12" s="383"/>
      <c r="ET12" s="383"/>
      <c r="EU12" s="383"/>
      <c r="EV12" s="383"/>
      <c r="EW12" s="383"/>
      <c r="EX12" s="383"/>
      <c r="EY12" s="383"/>
      <c r="EZ12" s="383"/>
      <c r="FA12" s="383"/>
      <c r="FB12" s="383"/>
      <c r="FC12" s="383"/>
      <c r="FD12" s="383"/>
      <c r="FE12" s="383"/>
      <c r="FF12" s="383"/>
      <c r="FG12" s="383"/>
      <c r="FH12" s="383"/>
      <c r="FI12" s="383"/>
      <c r="FJ12" s="383"/>
      <c r="FK12" s="383"/>
      <c r="FL12" s="383"/>
      <c r="FM12" s="383"/>
      <c r="FN12" s="383"/>
      <c r="FO12" s="383"/>
      <c r="FP12" s="383"/>
      <c r="FQ12" s="383"/>
      <c r="FR12" s="383"/>
      <c r="FS12" s="383"/>
      <c r="FT12" s="383"/>
      <c r="FU12" s="383"/>
      <c r="FV12" s="383"/>
      <c r="FW12" s="383"/>
      <c r="FX12" s="383"/>
      <c r="FY12" s="383"/>
      <c r="FZ12" s="383"/>
      <c r="GA12" s="383"/>
      <c r="GB12" s="383"/>
      <c r="GC12" s="383"/>
      <c r="GD12" s="383"/>
      <c r="GE12" s="383"/>
      <c r="GF12" s="383"/>
      <c r="GG12" s="383"/>
      <c r="GH12" s="383"/>
      <c r="GI12" s="383"/>
      <c r="GJ12" s="383"/>
      <c r="GK12" s="383"/>
      <c r="GL12" s="383"/>
      <c r="GM12" s="383"/>
      <c r="GN12" s="383"/>
      <c r="GO12" s="383"/>
      <c r="GP12" s="383"/>
      <c r="GQ12" s="383"/>
      <c r="GR12" s="383"/>
      <c r="GS12" s="383"/>
      <c r="GT12" s="383"/>
      <c r="GU12" s="383"/>
      <c r="GV12" s="383"/>
      <c r="GW12" s="383"/>
      <c r="GX12" s="383"/>
      <c r="GY12" s="383"/>
      <c r="GZ12" s="383"/>
      <c r="HA12" s="383"/>
      <c r="HB12" s="383"/>
      <c r="HC12" s="383"/>
      <c r="HD12" s="383"/>
      <c r="HE12" s="383"/>
    </row>
    <row r="13" spans="1:226" s="460" customFormat="1" ht="21" customHeight="1">
      <c r="A13" s="622" t="s">
        <v>388</v>
      </c>
      <c r="B13" s="623"/>
      <c r="C13" s="624"/>
      <c r="D13" s="457">
        <v>1</v>
      </c>
      <c r="E13" s="458">
        <v>20989</v>
      </c>
      <c r="F13" s="458">
        <v>13235</v>
      </c>
      <c r="G13" s="458">
        <v>7754</v>
      </c>
      <c r="H13" s="458">
        <v>2004</v>
      </c>
      <c r="I13" s="458">
        <v>1382</v>
      </c>
      <c r="J13" s="458">
        <v>622</v>
      </c>
      <c r="K13" s="458">
        <v>18682</v>
      </c>
      <c r="L13" s="458">
        <v>11677</v>
      </c>
      <c r="M13" s="458">
        <v>7005</v>
      </c>
      <c r="N13" s="458">
        <v>303</v>
      </c>
      <c r="O13" s="458">
        <v>176</v>
      </c>
      <c r="P13" s="458">
        <v>127</v>
      </c>
      <c r="Q13" s="459"/>
      <c r="R13" s="459">
        <f>+E13-H13-K13-N13</f>
        <v>0</v>
      </c>
      <c r="S13" s="459">
        <f t="shared" ref="S13:T13" si="0">+F13-I13-L13-O13</f>
        <v>0</v>
      </c>
      <c r="T13" s="459">
        <f t="shared" si="0"/>
        <v>0</v>
      </c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59"/>
      <c r="BC13" s="459"/>
      <c r="BD13" s="459"/>
      <c r="BE13" s="459"/>
      <c r="BF13" s="459"/>
      <c r="BG13" s="459"/>
      <c r="BH13" s="459"/>
      <c r="BI13" s="459"/>
      <c r="BJ13" s="459"/>
      <c r="BK13" s="459"/>
      <c r="BL13" s="459"/>
      <c r="BM13" s="459"/>
      <c r="BN13" s="459"/>
      <c r="BO13" s="459"/>
      <c r="BP13" s="459"/>
      <c r="BQ13" s="459"/>
      <c r="BR13" s="459"/>
      <c r="BS13" s="459"/>
      <c r="BT13" s="459"/>
      <c r="BU13" s="459"/>
      <c r="BV13" s="459"/>
      <c r="BW13" s="459"/>
      <c r="BX13" s="459"/>
      <c r="BY13" s="459"/>
      <c r="BZ13" s="459"/>
      <c r="CA13" s="459"/>
      <c r="CB13" s="459"/>
      <c r="CC13" s="459"/>
      <c r="CD13" s="459"/>
      <c r="CE13" s="459"/>
      <c r="CF13" s="459"/>
      <c r="CG13" s="459"/>
      <c r="CH13" s="459"/>
      <c r="CI13" s="459"/>
      <c r="CJ13" s="459"/>
      <c r="CK13" s="459"/>
      <c r="CL13" s="459"/>
      <c r="CM13" s="459"/>
      <c r="CN13" s="459"/>
      <c r="CO13" s="459"/>
      <c r="CP13" s="459"/>
      <c r="CQ13" s="459"/>
      <c r="CR13" s="459"/>
      <c r="CS13" s="459"/>
      <c r="CT13" s="459"/>
      <c r="CU13" s="459"/>
      <c r="CV13" s="459"/>
      <c r="CW13" s="459"/>
      <c r="CX13" s="459"/>
      <c r="CY13" s="459"/>
      <c r="CZ13" s="459"/>
      <c r="DA13" s="459"/>
      <c r="DB13" s="459"/>
      <c r="DC13" s="459"/>
      <c r="DD13" s="459"/>
      <c r="DE13" s="459"/>
      <c r="DF13" s="459"/>
      <c r="DG13" s="459"/>
      <c r="DH13" s="459"/>
      <c r="DI13" s="459"/>
      <c r="DJ13" s="459"/>
      <c r="DK13" s="459"/>
      <c r="DL13" s="459"/>
      <c r="DM13" s="459"/>
      <c r="DN13" s="459"/>
      <c r="DO13" s="459"/>
      <c r="DP13" s="459"/>
      <c r="DQ13" s="459"/>
      <c r="DR13" s="459"/>
      <c r="DS13" s="459"/>
      <c r="DT13" s="459"/>
      <c r="DU13" s="459"/>
      <c r="DV13" s="459"/>
      <c r="DW13" s="459"/>
      <c r="DX13" s="459"/>
      <c r="DY13" s="459"/>
      <c r="DZ13" s="459"/>
      <c r="EA13" s="459"/>
      <c r="EB13" s="459"/>
      <c r="EC13" s="459"/>
      <c r="ED13" s="459"/>
      <c r="EE13" s="459"/>
      <c r="EF13" s="459"/>
      <c r="EG13" s="459"/>
      <c r="EH13" s="459"/>
      <c r="EI13" s="459"/>
      <c r="EJ13" s="459"/>
      <c r="EK13" s="459"/>
      <c r="EL13" s="459"/>
      <c r="EM13" s="459"/>
      <c r="EN13" s="459"/>
      <c r="EO13" s="459"/>
      <c r="EP13" s="459"/>
      <c r="EQ13" s="459"/>
      <c r="ER13" s="459"/>
      <c r="ES13" s="459"/>
      <c r="ET13" s="459"/>
      <c r="EU13" s="459"/>
      <c r="EV13" s="459"/>
      <c r="EW13" s="459"/>
      <c r="EX13" s="459"/>
      <c r="EY13" s="459"/>
      <c r="EZ13" s="459"/>
      <c r="FA13" s="459"/>
      <c r="FB13" s="459"/>
      <c r="FC13" s="459"/>
      <c r="FD13" s="459"/>
      <c r="FE13" s="459"/>
      <c r="FF13" s="459"/>
      <c r="FG13" s="459"/>
      <c r="FH13" s="459"/>
      <c r="FI13" s="459"/>
      <c r="FJ13" s="459"/>
      <c r="FK13" s="459"/>
      <c r="FL13" s="459"/>
      <c r="FM13" s="459"/>
      <c r="FN13" s="459"/>
      <c r="FO13" s="459"/>
      <c r="FP13" s="459"/>
      <c r="FQ13" s="459"/>
      <c r="FR13" s="459"/>
      <c r="FS13" s="459"/>
      <c r="FT13" s="459"/>
      <c r="FU13" s="459"/>
      <c r="FV13" s="459"/>
      <c r="FW13" s="459"/>
      <c r="FX13" s="459"/>
      <c r="FY13" s="459"/>
      <c r="FZ13" s="459"/>
      <c r="GA13" s="459"/>
      <c r="GB13" s="459"/>
      <c r="GC13" s="459"/>
      <c r="GD13" s="459"/>
      <c r="GE13" s="459"/>
      <c r="GF13" s="459"/>
      <c r="GG13" s="459"/>
      <c r="GH13" s="459"/>
      <c r="GI13" s="459"/>
      <c r="GJ13" s="459"/>
      <c r="GK13" s="459"/>
      <c r="GL13" s="459"/>
      <c r="GM13" s="459"/>
      <c r="GN13" s="459"/>
      <c r="GO13" s="459"/>
      <c r="GP13" s="459"/>
      <c r="GQ13" s="459"/>
      <c r="GR13" s="459"/>
      <c r="GS13" s="459"/>
      <c r="GT13" s="459"/>
      <c r="GU13" s="459"/>
      <c r="GV13" s="459"/>
      <c r="GW13" s="459"/>
      <c r="GX13" s="459"/>
      <c r="GY13" s="459"/>
      <c r="GZ13" s="459"/>
      <c r="HA13" s="459"/>
      <c r="HB13" s="459"/>
      <c r="HC13" s="459"/>
      <c r="HD13" s="459"/>
      <c r="HE13" s="459"/>
    </row>
    <row r="14" spans="1:226" s="460" customFormat="1" ht="16.5" customHeight="1">
      <c r="A14" s="622" t="s">
        <v>394</v>
      </c>
      <c r="B14" s="623"/>
      <c r="C14" s="624"/>
      <c r="D14" s="457">
        <v>2</v>
      </c>
      <c r="E14" s="458">
        <f>SUM(E15:E16)</f>
        <v>97</v>
      </c>
      <c r="F14" s="458">
        <f t="shared" ref="F14:P14" si="1">SUM(F15:F16)</f>
        <v>14</v>
      </c>
      <c r="G14" s="458">
        <f t="shared" si="1"/>
        <v>83</v>
      </c>
      <c r="H14" s="458">
        <f t="shared" si="1"/>
        <v>20</v>
      </c>
      <c r="I14" s="458">
        <f t="shared" si="1"/>
        <v>8</v>
      </c>
      <c r="J14" s="458">
        <f t="shared" si="1"/>
        <v>12</v>
      </c>
      <c r="K14" s="458">
        <f t="shared" si="1"/>
        <v>77</v>
      </c>
      <c r="L14" s="458">
        <f t="shared" si="1"/>
        <v>6</v>
      </c>
      <c r="M14" s="458">
        <f t="shared" si="1"/>
        <v>71</v>
      </c>
      <c r="N14" s="458">
        <f t="shared" si="1"/>
        <v>0</v>
      </c>
      <c r="O14" s="458">
        <f t="shared" si="1"/>
        <v>0</v>
      </c>
      <c r="P14" s="458">
        <f t="shared" si="1"/>
        <v>0</v>
      </c>
      <c r="Q14" s="459"/>
      <c r="R14" s="459">
        <f t="shared" ref="R14:R77" si="2">+E14-H14-K14-N14</f>
        <v>0</v>
      </c>
      <c r="S14" s="459">
        <f t="shared" ref="S14:S77" si="3">+F14-I14-L14-O14</f>
        <v>0</v>
      </c>
      <c r="T14" s="459">
        <f t="shared" ref="T14:T77" si="4">+G14-J14-M14-P14</f>
        <v>0</v>
      </c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  <c r="EG14" s="459"/>
      <c r="EH14" s="459"/>
      <c r="EI14" s="459"/>
      <c r="EJ14" s="459"/>
      <c r="EK14" s="459"/>
      <c r="EL14" s="459"/>
      <c r="EM14" s="459"/>
      <c r="EN14" s="459"/>
      <c r="EO14" s="459"/>
      <c r="EP14" s="459"/>
      <c r="EQ14" s="459"/>
      <c r="ER14" s="459"/>
      <c r="ES14" s="459"/>
      <c r="ET14" s="459"/>
      <c r="EU14" s="459"/>
      <c r="EV14" s="459"/>
      <c r="EW14" s="459"/>
      <c r="EX14" s="459"/>
      <c r="EY14" s="459"/>
      <c r="EZ14" s="459"/>
      <c r="FA14" s="459"/>
      <c r="FB14" s="459"/>
      <c r="FC14" s="459"/>
      <c r="FD14" s="459"/>
      <c r="FE14" s="459"/>
      <c r="FF14" s="459"/>
      <c r="FG14" s="459"/>
      <c r="FH14" s="459"/>
      <c r="FI14" s="459"/>
      <c r="FJ14" s="459"/>
      <c r="FK14" s="459"/>
      <c r="FL14" s="459"/>
      <c r="FM14" s="459"/>
      <c r="FN14" s="459"/>
      <c r="FO14" s="459"/>
      <c r="FP14" s="459"/>
      <c r="FQ14" s="459"/>
      <c r="FR14" s="459"/>
      <c r="FS14" s="459"/>
      <c r="FT14" s="459"/>
      <c r="FU14" s="459"/>
      <c r="FV14" s="459"/>
      <c r="FW14" s="459"/>
      <c r="FX14" s="459"/>
      <c r="FY14" s="459"/>
      <c r="FZ14" s="459"/>
      <c r="GA14" s="459"/>
      <c r="GB14" s="459"/>
      <c r="GC14" s="459"/>
      <c r="GD14" s="459"/>
      <c r="GE14" s="459"/>
      <c r="GF14" s="459"/>
      <c r="GG14" s="459"/>
      <c r="GH14" s="459"/>
      <c r="GI14" s="459"/>
      <c r="GJ14" s="459"/>
      <c r="GK14" s="459"/>
      <c r="GL14" s="459"/>
      <c r="GM14" s="459"/>
      <c r="GN14" s="459"/>
      <c r="GO14" s="459"/>
      <c r="GP14" s="459"/>
      <c r="GQ14" s="459"/>
      <c r="GR14" s="459"/>
      <c r="GS14" s="459"/>
      <c r="GT14" s="459"/>
      <c r="GU14" s="459"/>
      <c r="GV14" s="459"/>
      <c r="GW14" s="459"/>
      <c r="GX14" s="459"/>
      <c r="GY14" s="459"/>
      <c r="GZ14" s="459"/>
      <c r="HA14" s="459"/>
      <c r="HB14" s="459"/>
      <c r="HC14" s="459"/>
      <c r="HD14" s="459"/>
      <c r="HE14" s="459"/>
    </row>
    <row r="15" spans="1:226" ht="12.75" customHeight="1">
      <c r="A15" s="461" t="s">
        <v>395</v>
      </c>
      <c r="B15" s="462">
        <v>11203</v>
      </c>
      <c r="C15" s="461" t="s">
        <v>396</v>
      </c>
      <c r="D15" s="461">
        <v>3</v>
      </c>
      <c r="E15" s="328">
        <v>77</v>
      </c>
      <c r="F15" s="328">
        <v>6</v>
      </c>
      <c r="G15" s="328">
        <v>71</v>
      </c>
      <c r="H15" s="328">
        <v>0</v>
      </c>
      <c r="I15" s="328">
        <v>0</v>
      </c>
      <c r="J15" s="328">
        <v>0</v>
      </c>
      <c r="K15" s="328">
        <v>77</v>
      </c>
      <c r="L15" s="328">
        <v>6</v>
      </c>
      <c r="M15" s="328">
        <v>71</v>
      </c>
      <c r="N15" s="328">
        <v>0</v>
      </c>
      <c r="O15" s="328">
        <v>0</v>
      </c>
      <c r="P15" s="328">
        <v>0</v>
      </c>
      <c r="R15" s="459">
        <f t="shared" si="2"/>
        <v>0</v>
      </c>
      <c r="S15" s="459">
        <f t="shared" si="3"/>
        <v>0</v>
      </c>
      <c r="T15" s="459">
        <f t="shared" si="4"/>
        <v>0</v>
      </c>
    </row>
    <row r="16" spans="1:226" s="460" customFormat="1" ht="12.75" customHeight="1">
      <c r="A16" s="461" t="s">
        <v>395</v>
      </c>
      <c r="B16" s="462">
        <v>11441</v>
      </c>
      <c r="C16" s="461" t="s">
        <v>397</v>
      </c>
      <c r="D16" s="461">
        <v>4</v>
      </c>
      <c r="E16" s="328">
        <v>20</v>
      </c>
      <c r="F16" s="328">
        <v>8</v>
      </c>
      <c r="G16" s="328">
        <v>12</v>
      </c>
      <c r="H16" s="328">
        <v>20</v>
      </c>
      <c r="I16" s="328">
        <v>8</v>
      </c>
      <c r="J16" s="328">
        <v>12</v>
      </c>
      <c r="K16" s="328">
        <v>0</v>
      </c>
      <c r="L16" s="328">
        <v>0</v>
      </c>
      <c r="M16" s="328">
        <v>0</v>
      </c>
      <c r="N16" s="328">
        <v>0</v>
      </c>
      <c r="O16" s="328"/>
      <c r="P16" s="328"/>
      <c r="Q16" s="459"/>
      <c r="R16" s="459">
        <f t="shared" si="2"/>
        <v>0</v>
      </c>
      <c r="S16" s="459">
        <f t="shared" si="3"/>
        <v>0</v>
      </c>
      <c r="T16" s="459">
        <f t="shared" si="4"/>
        <v>0</v>
      </c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  <c r="AJ16" s="459"/>
      <c r="AK16" s="459"/>
      <c r="AL16" s="459"/>
      <c r="AM16" s="459"/>
      <c r="AN16" s="459"/>
      <c r="AO16" s="459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  <c r="BI16" s="459"/>
      <c r="BJ16" s="459"/>
      <c r="BK16" s="459"/>
      <c r="BL16" s="459"/>
      <c r="BM16" s="459"/>
      <c r="BN16" s="459"/>
      <c r="BO16" s="459"/>
      <c r="BP16" s="459"/>
      <c r="BQ16" s="459"/>
      <c r="BR16" s="459"/>
      <c r="BS16" s="459"/>
      <c r="BT16" s="459"/>
      <c r="BU16" s="459"/>
      <c r="BV16" s="459"/>
      <c r="BW16" s="459"/>
      <c r="BX16" s="459"/>
      <c r="BY16" s="459"/>
      <c r="BZ16" s="459"/>
      <c r="CA16" s="459"/>
      <c r="CB16" s="459"/>
      <c r="CC16" s="459"/>
      <c r="CD16" s="459"/>
      <c r="CE16" s="459"/>
      <c r="CF16" s="459"/>
      <c r="CG16" s="459"/>
      <c r="CH16" s="459"/>
      <c r="CI16" s="459"/>
      <c r="CJ16" s="459"/>
      <c r="CK16" s="459"/>
      <c r="CL16" s="459"/>
      <c r="CM16" s="459"/>
      <c r="CN16" s="459"/>
      <c r="CO16" s="459"/>
      <c r="CP16" s="459"/>
      <c r="CQ16" s="459"/>
      <c r="CR16" s="459"/>
      <c r="CS16" s="459"/>
      <c r="CT16" s="459"/>
      <c r="CU16" s="459"/>
      <c r="CV16" s="459"/>
      <c r="CW16" s="459"/>
      <c r="CX16" s="459"/>
      <c r="CY16" s="459"/>
      <c r="CZ16" s="459"/>
      <c r="DA16" s="459"/>
      <c r="DB16" s="459"/>
      <c r="DC16" s="459"/>
      <c r="DD16" s="459"/>
      <c r="DE16" s="459"/>
      <c r="DF16" s="459"/>
      <c r="DG16" s="459"/>
      <c r="DH16" s="459"/>
      <c r="DI16" s="459"/>
      <c r="DJ16" s="459"/>
      <c r="DK16" s="459"/>
      <c r="DL16" s="459"/>
      <c r="DM16" s="459"/>
      <c r="DN16" s="459"/>
      <c r="DO16" s="459"/>
      <c r="DP16" s="459"/>
      <c r="DQ16" s="459"/>
      <c r="DR16" s="459"/>
      <c r="DS16" s="459"/>
      <c r="DT16" s="459"/>
      <c r="DU16" s="459"/>
      <c r="DV16" s="459"/>
      <c r="DW16" s="459"/>
      <c r="DX16" s="459"/>
      <c r="DY16" s="459"/>
      <c r="DZ16" s="459"/>
      <c r="EA16" s="459"/>
      <c r="EB16" s="459"/>
      <c r="EC16" s="459"/>
      <c r="ED16" s="459"/>
      <c r="EE16" s="459"/>
      <c r="EF16" s="459"/>
      <c r="EG16" s="459"/>
      <c r="EH16" s="459"/>
      <c r="EI16" s="459"/>
      <c r="EJ16" s="459"/>
      <c r="EK16" s="459"/>
      <c r="EL16" s="459"/>
      <c r="EM16" s="459"/>
      <c r="EN16" s="459"/>
      <c r="EO16" s="459"/>
      <c r="EP16" s="459"/>
      <c r="EQ16" s="459"/>
      <c r="ER16" s="459"/>
      <c r="ES16" s="459"/>
      <c r="ET16" s="459"/>
      <c r="EU16" s="459"/>
      <c r="EV16" s="459"/>
      <c r="EW16" s="459"/>
      <c r="EX16" s="459"/>
      <c r="EY16" s="459"/>
      <c r="EZ16" s="459"/>
      <c r="FA16" s="459"/>
      <c r="FB16" s="459"/>
      <c r="FC16" s="459"/>
      <c r="FD16" s="459"/>
      <c r="FE16" s="459"/>
      <c r="FF16" s="459"/>
      <c r="FG16" s="459"/>
      <c r="FH16" s="459"/>
      <c r="FI16" s="459"/>
      <c r="FJ16" s="459"/>
      <c r="FK16" s="459"/>
      <c r="FL16" s="459"/>
      <c r="FM16" s="459"/>
      <c r="FN16" s="459"/>
      <c r="FO16" s="459"/>
      <c r="FP16" s="459"/>
      <c r="FQ16" s="459"/>
      <c r="FR16" s="459"/>
      <c r="FS16" s="459"/>
      <c r="FT16" s="459"/>
      <c r="FU16" s="459"/>
      <c r="FV16" s="459"/>
      <c r="FW16" s="459"/>
      <c r="FX16" s="459"/>
      <c r="FY16" s="459"/>
      <c r="FZ16" s="459"/>
      <c r="GA16" s="459"/>
      <c r="GB16" s="459"/>
      <c r="GC16" s="459"/>
      <c r="GD16" s="459"/>
      <c r="GE16" s="459"/>
      <c r="GF16" s="459"/>
      <c r="GG16" s="459"/>
      <c r="GH16" s="459"/>
      <c r="GI16" s="459"/>
      <c r="GJ16" s="459"/>
      <c r="GK16" s="459"/>
      <c r="GL16" s="459"/>
      <c r="GM16" s="459"/>
      <c r="GN16" s="459"/>
      <c r="GO16" s="459"/>
      <c r="GP16" s="459"/>
      <c r="GQ16" s="459"/>
      <c r="GR16" s="459"/>
      <c r="GS16" s="459"/>
      <c r="GT16" s="459"/>
      <c r="GU16" s="459"/>
      <c r="GV16" s="459"/>
      <c r="GW16" s="459"/>
      <c r="GX16" s="459"/>
      <c r="GY16" s="459"/>
      <c r="GZ16" s="459"/>
      <c r="HA16" s="459"/>
      <c r="HB16" s="459"/>
      <c r="HC16" s="459"/>
      <c r="HD16" s="459"/>
      <c r="HE16" s="459"/>
    </row>
    <row r="17" spans="1:20" ht="12.75" customHeight="1">
      <c r="A17" s="622" t="s">
        <v>275</v>
      </c>
      <c r="B17" s="623"/>
      <c r="C17" s="624"/>
      <c r="D17" s="457">
        <v>5</v>
      </c>
      <c r="E17" s="458">
        <f>SUM(E18:E34)</f>
        <v>1161</v>
      </c>
      <c r="F17" s="458">
        <f t="shared" ref="F17:P17" si="5">SUM(F18:F34)</f>
        <v>598</v>
      </c>
      <c r="G17" s="458">
        <f t="shared" si="5"/>
        <v>563</v>
      </c>
      <c r="H17" s="458">
        <f t="shared" si="5"/>
        <v>109</v>
      </c>
      <c r="I17" s="458">
        <f t="shared" si="5"/>
        <v>58</v>
      </c>
      <c r="J17" s="458">
        <f t="shared" si="5"/>
        <v>51</v>
      </c>
      <c r="K17" s="458">
        <f t="shared" si="5"/>
        <v>1052</v>
      </c>
      <c r="L17" s="458">
        <f t="shared" si="5"/>
        <v>540</v>
      </c>
      <c r="M17" s="458">
        <f t="shared" si="5"/>
        <v>512</v>
      </c>
      <c r="N17" s="458">
        <f t="shared" si="5"/>
        <v>0</v>
      </c>
      <c r="O17" s="458">
        <f t="shared" si="5"/>
        <v>0</v>
      </c>
      <c r="P17" s="458">
        <f t="shared" si="5"/>
        <v>0</v>
      </c>
      <c r="R17" s="459">
        <f t="shared" si="2"/>
        <v>0</v>
      </c>
      <c r="S17" s="459">
        <f t="shared" si="3"/>
        <v>0</v>
      </c>
      <c r="T17" s="459">
        <f t="shared" si="4"/>
        <v>0</v>
      </c>
    </row>
    <row r="18" spans="1:20" ht="12.75" customHeight="1">
      <c r="A18" s="461" t="s">
        <v>276</v>
      </c>
      <c r="B18" s="462">
        <v>21101</v>
      </c>
      <c r="C18" s="461" t="s">
        <v>279</v>
      </c>
      <c r="D18" s="461">
        <v>6</v>
      </c>
      <c r="E18" s="328">
        <v>17</v>
      </c>
      <c r="F18" s="328">
        <v>17</v>
      </c>
      <c r="G18" s="328">
        <v>0</v>
      </c>
      <c r="H18" s="328">
        <v>0</v>
      </c>
      <c r="I18" s="328">
        <v>0</v>
      </c>
      <c r="J18" s="328">
        <v>0</v>
      </c>
      <c r="K18" s="328">
        <v>17</v>
      </c>
      <c r="L18" s="328">
        <v>17</v>
      </c>
      <c r="M18" s="328">
        <v>0</v>
      </c>
      <c r="N18" s="328">
        <v>0</v>
      </c>
      <c r="O18" s="328"/>
      <c r="P18" s="328"/>
      <c r="R18" s="459">
        <f t="shared" si="2"/>
        <v>0</v>
      </c>
      <c r="S18" s="459">
        <f t="shared" si="3"/>
        <v>0</v>
      </c>
      <c r="T18" s="459">
        <f t="shared" si="4"/>
        <v>0</v>
      </c>
    </row>
    <row r="19" spans="1:20" ht="12.75" customHeight="1">
      <c r="A19" s="461" t="s">
        <v>276</v>
      </c>
      <c r="B19" s="462">
        <v>21103</v>
      </c>
      <c r="C19" s="461" t="s">
        <v>285</v>
      </c>
      <c r="D19" s="461">
        <v>7</v>
      </c>
      <c r="E19" s="328">
        <v>56</v>
      </c>
      <c r="F19" s="328">
        <v>45</v>
      </c>
      <c r="G19" s="328">
        <v>11</v>
      </c>
      <c r="H19" s="328">
        <v>0</v>
      </c>
      <c r="I19" s="328">
        <v>0</v>
      </c>
      <c r="J19" s="328">
        <v>0</v>
      </c>
      <c r="K19" s="328">
        <v>56</v>
      </c>
      <c r="L19" s="328">
        <v>45</v>
      </c>
      <c r="M19" s="328">
        <v>11</v>
      </c>
      <c r="N19" s="328">
        <v>0</v>
      </c>
      <c r="O19" s="328">
        <v>0</v>
      </c>
      <c r="P19" s="328">
        <v>0</v>
      </c>
      <c r="R19" s="459">
        <f t="shared" si="2"/>
        <v>0</v>
      </c>
      <c r="S19" s="459">
        <f t="shared" si="3"/>
        <v>0</v>
      </c>
      <c r="T19" s="459">
        <f t="shared" si="4"/>
        <v>0</v>
      </c>
    </row>
    <row r="20" spans="1:20" ht="12.75" customHeight="1">
      <c r="A20" s="461" t="s">
        <v>276</v>
      </c>
      <c r="B20" s="462">
        <v>21105</v>
      </c>
      <c r="C20" s="461" t="s">
        <v>292</v>
      </c>
      <c r="D20" s="461">
        <v>8</v>
      </c>
      <c r="E20" s="328">
        <v>439</v>
      </c>
      <c r="F20" s="328">
        <v>235</v>
      </c>
      <c r="G20" s="328">
        <v>204</v>
      </c>
      <c r="H20" s="328">
        <v>9</v>
      </c>
      <c r="I20" s="328">
        <v>5</v>
      </c>
      <c r="J20" s="328">
        <v>4</v>
      </c>
      <c r="K20" s="328">
        <v>430</v>
      </c>
      <c r="L20" s="328">
        <v>230</v>
      </c>
      <c r="M20" s="328">
        <v>200</v>
      </c>
      <c r="N20" s="328">
        <v>0</v>
      </c>
      <c r="O20" s="328">
        <v>0</v>
      </c>
      <c r="P20" s="328">
        <v>0</v>
      </c>
      <c r="R20" s="459">
        <f t="shared" si="2"/>
        <v>0</v>
      </c>
      <c r="S20" s="459">
        <f t="shared" si="3"/>
        <v>0</v>
      </c>
      <c r="T20" s="459">
        <f t="shared" si="4"/>
        <v>0</v>
      </c>
    </row>
    <row r="21" spans="1:20" ht="12.75" customHeight="1">
      <c r="A21" s="461" t="s">
        <v>276</v>
      </c>
      <c r="B21" s="462">
        <v>21202</v>
      </c>
      <c r="C21" s="461" t="s">
        <v>291</v>
      </c>
      <c r="D21" s="461">
        <v>9</v>
      </c>
      <c r="E21" s="328">
        <v>110</v>
      </c>
      <c r="F21" s="328">
        <v>6</v>
      </c>
      <c r="G21" s="328">
        <v>104</v>
      </c>
      <c r="H21" s="328">
        <v>11</v>
      </c>
      <c r="I21" s="328">
        <v>1</v>
      </c>
      <c r="J21" s="328">
        <v>10</v>
      </c>
      <c r="K21" s="328">
        <v>99</v>
      </c>
      <c r="L21" s="328">
        <v>5</v>
      </c>
      <c r="M21" s="328">
        <v>94</v>
      </c>
      <c r="N21" s="328">
        <v>0</v>
      </c>
      <c r="O21" s="328">
        <v>0</v>
      </c>
      <c r="P21" s="328">
        <v>0</v>
      </c>
      <c r="Q21" s="463"/>
      <c r="R21" s="459">
        <f t="shared" si="2"/>
        <v>0</v>
      </c>
      <c r="S21" s="459">
        <f t="shared" si="3"/>
        <v>0</v>
      </c>
      <c r="T21" s="459">
        <f t="shared" si="4"/>
        <v>0</v>
      </c>
    </row>
    <row r="22" spans="1:20" ht="12.75" customHeight="1">
      <c r="A22" s="461" t="s">
        <v>276</v>
      </c>
      <c r="B22" s="462">
        <v>21204</v>
      </c>
      <c r="C22" s="461" t="s">
        <v>282</v>
      </c>
      <c r="D22" s="461">
        <v>10</v>
      </c>
      <c r="E22" s="328">
        <v>20</v>
      </c>
      <c r="F22" s="328">
        <v>10</v>
      </c>
      <c r="G22" s="328">
        <v>10</v>
      </c>
      <c r="H22" s="328">
        <v>20</v>
      </c>
      <c r="I22" s="328">
        <v>10</v>
      </c>
      <c r="J22" s="328">
        <v>10</v>
      </c>
      <c r="K22" s="328">
        <v>0</v>
      </c>
      <c r="L22" s="328">
        <v>0</v>
      </c>
      <c r="M22" s="328">
        <v>0</v>
      </c>
      <c r="N22" s="328">
        <v>0</v>
      </c>
      <c r="O22" s="328">
        <v>0</v>
      </c>
      <c r="P22" s="328">
        <v>0</v>
      </c>
      <c r="Q22" s="464"/>
      <c r="R22" s="459">
        <f t="shared" si="2"/>
        <v>0</v>
      </c>
      <c r="S22" s="459">
        <f t="shared" si="3"/>
        <v>0</v>
      </c>
      <c r="T22" s="459">
        <f t="shared" si="4"/>
        <v>0</v>
      </c>
    </row>
    <row r="23" spans="1:20" ht="12.75" customHeight="1">
      <c r="A23" s="461" t="s">
        <v>276</v>
      </c>
      <c r="B23" s="462">
        <v>21301</v>
      </c>
      <c r="C23" s="461" t="s">
        <v>287</v>
      </c>
      <c r="D23" s="461">
        <v>11</v>
      </c>
      <c r="E23" s="328">
        <v>56</v>
      </c>
      <c r="F23" s="328">
        <v>16</v>
      </c>
      <c r="G23" s="328">
        <v>40</v>
      </c>
      <c r="H23" s="328">
        <v>16</v>
      </c>
      <c r="I23" s="328">
        <v>8</v>
      </c>
      <c r="J23" s="328">
        <v>8</v>
      </c>
      <c r="K23" s="328">
        <v>40</v>
      </c>
      <c r="L23" s="328">
        <v>8</v>
      </c>
      <c r="M23" s="328">
        <v>32</v>
      </c>
      <c r="N23" s="328">
        <v>0</v>
      </c>
      <c r="O23" s="328">
        <v>0</v>
      </c>
      <c r="P23" s="328">
        <v>0</v>
      </c>
      <c r="Q23" s="128"/>
      <c r="R23" s="459">
        <f t="shared" si="2"/>
        <v>0</v>
      </c>
      <c r="S23" s="459">
        <f t="shared" si="3"/>
        <v>0</v>
      </c>
      <c r="T23" s="459">
        <f t="shared" si="4"/>
        <v>0</v>
      </c>
    </row>
    <row r="24" spans="1:20" ht="12.75" customHeight="1">
      <c r="A24" s="461" t="s">
        <v>276</v>
      </c>
      <c r="B24" s="462">
        <v>21306</v>
      </c>
      <c r="C24" s="461" t="s">
        <v>284</v>
      </c>
      <c r="D24" s="461">
        <v>12</v>
      </c>
      <c r="E24" s="328">
        <v>36</v>
      </c>
      <c r="F24" s="328">
        <v>34</v>
      </c>
      <c r="G24" s="328">
        <v>2</v>
      </c>
      <c r="H24" s="328">
        <v>0</v>
      </c>
      <c r="I24" s="328">
        <v>0</v>
      </c>
      <c r="J24" s="328">
        <v>0</v>
      </c>
      <c r="K24" s="328">
        <v>36</v>
      </c>
      <c r="L24" s="328">
        <v>34</v>
      </c>
      <c r="M24" s="328">
        <v>2</v>
      </c>
      <c r="N24" s="328">
        <v>0</v>
      </c>
      <c r="O24" s="328">
        <v>0</v>
      </c>
      <c r="P24" s="328">
        <v>0</v>
      </c>
      <c r="Q24" s="464"/>
      <c r="R24" s="459">
        <f t="shared" si="2"/>
        <v>0</v>
      </c>
      <c r="S24" s="459">
        <f t="shared" si="3"/>
        <v>0</v>
      </c>
      <c r="T24" s="459">
        <f t="shared" si="4"/>
        <v>0</v>
      </c>
    </row>
    <row r="25" spans="1:20" ht="12.75" customHeight="1">
      <c r="A25" s="461" t="s">
        <v>276</v>
      </c>
      <c r="B25" s="462">
        <v>21401</v>
      </c>
      <c r="C25" s="461" t="s">
        <v>278</v>
      </c>
      <c r="D25" s="461">
        <v>13</v>
      </c>
      <c r="E25" s="328">
        <v>127</v>
      </c>
      <c r="F25" s="328">
        <v>49</v>
      </c>
      <c r="G25" s="328">
        <v>78</v>
      </c>
      <c r="H25" s="328">
        <v>0</v>
      </c>
      <c r="I25" s="328">
        <v>0</v>
      </c>
      <c r="J25" s="328">
        <v>0</v>
      </c>
      <c r="K25" s="328">
        <v>127</v>
      </c>
      <c r="L25" s="328">
        <v>49</v>
      </c>
      <c r="M25" s="328">
        <v>78</v>
      </c>
      <c r="N25" s="328">
        <v>0</v>
      </c>
      <c r="O25" s="328">
        <v>0</v>
      </c>
      <c r="P25" s="328">
        <v>0</v>
      </c>
      <c r="Q25" s="464"/>
      <c r="R25" s="459">
        <f t="shared" si="2"/>
        <v>0</v>
      </c>
      <c r="S25" s="459">
        <f t="shared" si="3"/>
        <v>0</v>
      </c>
      <c r="T25" s="459">
        <f t="shared" si="4"/>
        <v>0</v>
      </c>
    </row>
    <row r="26" spans="1:20" ht="12.75" customHeight="1">
      <c r="A26" s="461" t="s">
        <v>276</v>
      </c>
      <c r="B26" s="462">
        <v>21402</v>
      </c>
      <c r="C26" s="461" t="s">
        <v>142</v>
      </c>
      <c r="D26" s="461">
        <v>14</v>
      </c>
      <c r="E26" s="328">
        <v>20</v>
      </c>
      <c r="F26" s="328">
        <v>11</v>
      </c>
      <c r="G26" s="328">
        <v>9</v>
      </c>
      <c r="H26" s="328">
        <v>0</v>
      </c>
      <c r="I26" s="328">
        <v>0</v>
      </c>
      <c r="J26" s="328">
        <v>0</v>
      </c>
      <c r="K26" s="328">
        <v>20</v>
      </c>
      <c r="L26" s="328">
        <v>11</v>
      </c>
      <c r="M26" s="328">
        <v>9</v>
      </c>
      <c r="N26" s="328">
        <v>0</v>
      </c>
      <c r="O26" s="328"/>
      <c r="P26" s="328"/>
      <c r="Q26" s="128"/>
      <c r="R26" s="459">
        <f t="shared" si="2"/>
        <v>0</v>
      </c>
      <c r="S26" s="459">
        <f t="shared" si="3"/>
        <v>0</v>
      </c>
      <c r="T26" s="459">
        <f t="shared" si="4"/>
        <v>0</v>
      </c>
    </row>
    <row r="27" spans="1:20" ht="12.75" customHeight="1">
      <c r="A27" s="461" t="s">
        <v>276</v>
      </c>
      <c r="B27" s="462">
        <v>21404</v>
      </c>
      <c r="C27" s="461" t="s">
        <v>289</v>
      </c>
      <c r="D27" s="461">
        <v>15</v>
      </c>
      <c r="E27" s="328">
        <v>24</v>
      </c>
      <c r="F27" s="328">
        <v>20</v>
      </c>
      <c r="G27" s="328">
        <v>4</v>
      </c>
      <c r="H27" s="328">
        <v>0</v>
      </c>
      <c r="I27" s="328">
        <v>0</v>
      </c>
      <c r="J27" s="328">
        <v>0</v>
      </c>
      <c r="K27" s="328">
        <v>24</v>
      </c>
      <c r="L27" s="328">
        <v>20</v>
      </c>
      <c r="M27" s="328">
        <v>4</v>
      </c>
      <c r="N27" s="328">
        <v>0</v>
      </c>
      <c r="O27" s="328"/>
      <c r="P27" s="328"/>
      <c r="Q27" s="106"/>
      <c r="R27" s="459">
        <f t="shared" si="2"/>
        <v>0</v>
      </c>
      <c r="S27" s="459">
        <f t="shared" si="3"/>
        <v>0</v>
      </c>
      <c r="T27" s="459">
        <f t="shared" si="4"/>
        <v>0</v>
      </c>
    </row>
    <row r="28" spans="1:20" ht="12.75" customHeight="1">
      <c r="A28" s="461" t="s">
        <v>276</v>
      </c>
      <c r="B28" s="462">
        <v>21405</v>
      </c>
      <c r="C28" s="461" t="s">
        <v>398</v>
      </c>
      <c r="D28" s="461">
        <v>16</v>
      </c>
      <c r="E28" s="328">
        <v>27</v>
      </c>
      <c r="F28" s="328">
        <v>22</v>
      </c>
      <c r="G28" s="328">
        <v>5</v>
      </c>
      <c r="H28" s="328">
        <v>0</v>
      </c>
      <c r="I28" s="328">
        <v>0</v>
      </c>
      <c r="J28" s="328">
        <v>0</v>
      </c>
      <c r="K28" s="328">
        <v>27</v>
      </c>
      <c r="L28" s="328">
        <v>22</v>
      </c>
      <c r="M28" s="328">
        <v>5</v>
      </c>
      <c r="N28" s="328">
        <v>0</v>
      </c>
      <c r="O28" s="328"/>
      <c r="P28" s="328"/>
      <c r="Q28" s="106"/>
      <c r="R28" s="459">
        <f t="shared" si="2"/>
        <v>0</v>
      </c>
      <c r="S28" s="459">
        <f t="shared" si="3"/>
        <v>0</v>
      </c>
      <c r="T28" s="459">
        <f t="shared" si="4"/>
        <v>0</v>
      </c>
    </row>
    <row r="29" spans="1:20" ht="12.75" customHeight="1">
      <c r="A29" s="461" t="s">
        <v>276</v>
      </c>
      <c r="B29" s="462">
        <v>21507</v>
      </c>
      <c r="C29" s="461" t="s">
        <v>290</v>
      </c>
      <c r="D29" s="461">
        <v>17</v>
      </c>
      <c r="E29" s="328">
        <v>143</v>
      </c>
      <c r="F29" s="328">
        <v>85</v>
      </c>
      <c r="G29" s="328">
        <v>58</v>
      </c>
      <c r="H29" s="328">
        <v>0</v>
      </c>
      <c r="I29" s="328">
        <v>0</v>
      </c>
      <c r="J29" s="328">
        <v>0</v>
      </c>
      <c r="K29" s="328">
        <v>143</v>
      </c>
      <c r="L29" s="328">
        <v>85</v>
      </c>
      <c r="M29" s="328">
        <v>58</v>
      </c>
      <c r="N29" s="328">
        <v>0</v>
      </c>
      <c r="O29" s="328">
        <v>0</v>
      </c>
      <c r="P29" s="328">
        <v>0</v>
      </c>
      <c r="Q29" s="120"/>
      <c r="R29" s="459">
        <f t="shared" si="2"/>
        <v>0</v>
      </c>
      <c r="S29" s="459">
        <f t="shared" si="3"/>
        <v>0</v>
      </c>
      <c r="T29" s="459">
        <f t="shared" si="4"/>
        <v>0</v>
      </c>
    </row>
    <row r="30" spans="1:20" ht="15.75" customHeight="1">
      <c r="A30" s="461" t="s">
        <v>276</v>
      </c>
      <c r="B30" s="462">
        <v>21508</v>
      </c>
      <c r="C30" s="461" t="s">
        <v>399</v>
      </c>
      <c r="D30" s="461">
        <v>18</v>
      </c>
      <c r="E30" s="328">
        <v>10</v>
      </c>
      <c r="F30" s="328">
        <v>6</v>
      </c>
      <c r="G30" s="328">
        <v>4</v>
      </c>
      <c r="H30" s="328">
        <v>0</v>
      </c>
      <c r="I30" s="328">
        <v>0</v>
      </c>
      <c r="J30" s="328">
        <v>0</v>
      </c>
      <c r="K30" s="328">
        <v>10</v>
      </c>
      <c r="L30" s="328">
        <v>6</v>
      </c>
      <c r="M30" s="328">
        <v>4</v>
      </c>
      <c r="N30" s="328">
        <v>0</v>
      </c>
      <c r="O30" s="328"/>
      <c r="P30" s="328"/>
      <c r="Q30" s="120"/>
      <c r="R30" s="459">
        <f t="shared" si="2"/>
        <v>0</v>
      </c>
      <c r="S30" s="459">
        <f t="shared" si="3"/>
        <v>0</v>
      </c>
      <c r="T30" s="459">
        <f t="shared" si="4"/>
        <v>0</v>
      </c>
    </row>
    <row r="31" spans="1:20" ht="12.75" customHeight="1">
      <c r="A31" s="461" t="s">
        <v>276</v>
      </c>
      <c r="B31" s="462">
        <v>21513</v>
      </c>
      <c r="C31" s="461" t="s">
        <v>277</v>
      </c>
      <c r="D31" s="461">
        <v>19</v>
      </c>
      <c r="E31" s="328">
        <v>24</v>
      </c>
      <c r="F31" s="328">
        <v>14</v>
      </c>
      <c r="G31" s="328">
        <v>10</v>
      </c>
      <c r="H31" s="328">
        <v>18</v>
      </c>
      <c r="I31" s="328">
        <v>10</v>
      </c>
      <c r="J31" s="328">
        <v>8</v>
      </c>
      <c r="K31" s="328">
        <v>6</v>
      </c>
      <c r="L31" s="328">
        <v>4</v>
      </c>
      <c r="M31" s="328">
        <v>2</v>
      </c>
      <c r="N31" s="328">
        <v>0</v>
      </c>
      <c r="O31" s="328">
        <v>0</v>
      </c>
      <c r="P31" s="328">
        <v>0</v>
      </c>
      <c r="R31" s="459">
        <f t="shared" si="2"/>
        <v>0</v>
      </c>
      <c r="S31" s="459">
        <f t="shared" si="3"/>
        <v>0</v>
      </c>
      <c r="T31" s="459">
        <f t="shared" si="4"/>
        <v>0</v>
      </c>
    </row>
    <row r="32" spans="1:20" ht="15" customHeight="1">
      <c r="A32" s="461" t="s">
        <v>276</v>
      </c>
      <c r="B32" s="462">
        <v>21514</v>
      </c>
      <c r="C32" s="461" t="s">
        <v>293</v>
      </c>
      <c r="D32" s="461">
        <v>20</v>
      </c>
      <c r="E32" s="328">
        <v>27</v>
      </c>
      <c r="F32" s="328">
        <v>22</v>
      </c>
      <c r="G32" s="328">
        <v>5</v>
      </c>
      <c r="H32" s="328">
        <v>27</v>
      </c>
      <c r="I32" s="328">
        <v>22</v>
      </c>
      <c r="J32" s="328">
        <v>5</v>
      </c>
      <c r="K32" s="328">
        <v>0</v>
      </c>
      <c r="L32" s="328">
        <v>0</v>
      </c>
      <c r="M32" s="328">
        <v>0</v>
      </c>
      <c r="N32" s="328">
        <v>0</v>
      </c>
      <c r="O32" s="328"/>
      <c r="P32" s="328"/>
      <c r="R32" s="459">
        <f t="shared" si="2"/>
        <v>0</v>
      </c>
      <c r="S32" s="459">
        <f t="shared" si="3"/>
        <v>0</v>
      </c>
      <c r="T32" s="459">
        <f t="shared" si="4"/>
        <v>0</v>
      </c>
    </row>
    <row r="33" spans="1:213" ht="12.75" customHeight="1">
      <c r="A33" s="461" t="s">
        <v>276</v>
      </c>
      <c r="B33" s="462">
        <v>23102</v>
      </c>
      <c r="C33" s="461" t="s">
        <v>286</v>
      </c>
      <c r="D33" s="461">
        <v>21</v>
      </c>
      <c r="E33" s="328">
        <v>8</v>
      </c>
      <c r="F33" s="328">
        <v>2</v>
      </c>
      <c r="G33" s="328">
        <v>6</v>
      </c>
      <c r="H33" s="328">
        <v>8</v>
      </c>
      <c r="I33" s="328">
        <v>2</v>
      </c>
      <c r="J33" s="328">
        <v>6</v>
      </c>
      <c r="K33" s="328">
        <v>0</v>
      </c>
      <c r="L33" s="328">
        <v>0</v>
      </c>
      <c r="M33" s="328">
        <v>0</v>
      </c>
      <c r="N33" s="328">
        <v>0</v>
      </c>
      <c r="O33" s="328"/>
      <c r="P33" s="328"/>
      <c r="R33" s="459">
        <f t="shared" si="2"/>
        <v>0</v>
      </c>
      <c r="S33" s="459">
        <f t="shared" si="3"/>
        <v>0</v>
      </c>
      <c r="T33" s="459">
        <f t="shared" si="4"/>
        <v>0</v>
      </c>
    </row>
    <row r="34" spans="1:213" ht="12.75" customHeight="1">
      <c r="A34" s="461" t="s">
        <v>276</v>
      </c>
      <c r="B34" s="462">
        <v>23103</v>
      </c>
      <c r="C34" s="461" t="s">
        <v>280</v>
      </c>
      <c r="D34" s="461">
        <v>22</v>
      </c>
      <c r="E34" s="328">
        <v>17</v>
      </c>
      <c r="F34" s="328">
        <v>4</v>
      </c>
      <c r="G34" s="328">
        <v>13</v>
      </c>
      <c r="H34" s="328">
        <v>0</v>
      </c>
      <c r="I34" s="328">
        <v>0</v>
      </c>
      <c r="J34" s="328">
        <v>0</v>
      </c>
      <c r="K34" s="328">
        <v>17</v>
      </c>
      <c r="L34" s="328">
        <v>4</v>
      </c>
      <c r="M34" s="328">
        <v>13</v>
      </c>
      <c r="N34" s="328">
        <v>0</v>
      </c>
      <c r="O34" s="328"/>
      <c r="P34" s="328"/>
      <c r="R34" s="459">
        <f t="shared" si="2"/>
        <v>0</v>
      </c>
      <c r="S34" s="459">
        <f t="shared" si="3"/>
        <v>0</v>
      </c>
      <c r="T34" s="459">
        <f t="shared" si="4"/>
        <v>0</v>
      </c>
    </row>
    <row r="35" spans="1:213" ht="12.75">
      <c r="A35" s="622" t="s">
        <v>295</v>
      </c>
      <c r="B35" s="623"/>
      <c r="C35" s="624"/>
      <c r="D35" s="457">
        <v>23</v>
      </c>
      <c r="E35" s="458">
        <f>SUM(E36)</f>
        <v>44</v>
      </c>
      <c r="F35" s="458">
        <f t="shared" ref="F35:P35" si="6">SUM(F36)</f>
        <v>2</v>
      </c>
      <c r="G35" s="458">
        <f t="shared" si="6"/>
        <v>42</v>
      </c>
      <c r="H35" s="458">
        <f t="shared" si="6"/>
        <v>0</v>
      </c>
      <c r="I35" s="458">
        <f t="shared" si="6"/>
        <v>0</v>
      </c>
      <c r="J35" s="458">
        <f t="shared" si="6"/>
        <v>0</v>
      </c>
      <c r="K35" s="458">
        <f t="shared" si="6"/>
        <v>44</v>
      </c>
      <c r="L35" s="458">
        <f t="shared" si="6"/>
        <v>2</v>
      </c>
      <c r="M35" s="458">
        <f t="shared" si="6"/>
        <v>42</v>
      </c>
      <c r="N35" s="458">
        <f t="shared" si="6"/>
        <v>0</v>
      </c>
      <c r="O35" s="458">
        <f t="shared" si="6"/>
        <v>0</v>
      </c>
      <c r="P35" s="458">
        <f t="shared" si="6"/>
        <v>0</v>
      </c>
      <c r="R35" s="459">
        <f t="shared" si="2"/>
        <v>0</v>
      </c>
      <c r="S35" s="459">
        <f t="shared" si="3"/>
        <v>0</v>
      </c>
      <c r="T35" s="459">
        <f t="shared" si="4"/>
        <v>0</v>
      </c>
    </row>
    <row r="36" spans="1:213" ht="23.25" customHeight="1">
      <c r="A36" s="461" t="s">
        <v>296</v>
      </c>
      <c r="B36" s="462">
        <v>32202</v>
      </c>
      <c r="C36" s="461" t="s">
        <v>297</v>
      </c>
      <c r="D36" s="461">
        <v>24</v>
      </c>
      <c r="E36" s="328">
        <v>44</v>
      </c>
      <c r="F36" s="328">
        <v>2</v>
      </c>
      <c r="G36" s="328">
        <v>42</v>
      </c>
      <c r="H36" s="328">
        <v>0</v>
      </c>
      <c r="I36" s="328">
        <v>0</v>
      </c>
      <c r="J36" s="328">
        <v>0</v>
      </c>
      <c r="K36" s="328">
        <v>44</v>
      </c>
      <c r="L36" s="328">
        <v>2</v>
      </c>
      <c r="M36" s="328">
        <v>42</v>
      </c>
      <c r="N36" s="328">
        <v>0</v>
      </c>
      <c r="O36" s="328">
        <v>0</v>
      </c>
      <c r="P36" s="328">
        <v>0</v>
      </c>
      <c r="R36" s="459">
        <f t="shared" si="2"/>
        <v>0</v>
      </c>
      <c r="S36" s="459">
        <f t="shared" si="3"/>
        <v>0</v>
      </c>
      <c r="T36" s="459">
        <f t="shared" si="4"/>
        <v>0</v>
      </c>
    </row>
    <row r="37" spans="1:213" ht="12.75">
      <c r="A37" s="622" t="s">
        <v>298</v>
      </c>
      <c r="B37" s="623"/>
      <c r="C37" s="624"/>
      <c r="D37" s="457">
        <v>25</v>
      </c>
      <c r="E37" s="458">
        <f>SUM(E38:E41)</f>
        <v>901</v>
      </c>
      <c r="F37" s="458">
        <f t="shared" ref="F37:P37" si="7">SUM(F38:F41)</f>
        <v>193</v>
      </c>
      <c r="G37" s="458">
        <f t="shared" si="7"/>
        <v>708</v>
      </c>
      <c r="H37" s="458">
        <f t="shared" si="7"/>
        <v>50</v>
      </c>
      <c r="I37" s="458">
        <f t="shared" si="7"/>
        <v>7</v>
      </c>
      <c r="J37" s="458">
        <f t="shared" si="7"/>
        <v>43</v>
      </c>
      <c r="K37" s="458">
        <f t="shared" si="7"/>
        <v>851</v>
      </c>
      <c r="L37" s="458">
        <f t="shared" si="7"/>
        <v>186</v>
      </c>
      <c r="M37" s="458">
        <f t="shared" si="7"/>
        <v>665</v>
      </c>
      <c r="N37" s="458">
        <f t="shared" si="7"/>
        <v>0</v>
      </c>
      <c r="O37" s="458">
        <f t="shared" si="7"/>
        <v>0</v>
      </c>
      <c r="P37" s="458">
        <f t="shared" si="7"/>
        <v>0</v>
      </c>
      <c r="R37" s="459">
        <f t="shared" si="2"/>
        <v>0</v>
      </c>
      <c r="S37" s="459">
        <f t="shared" si="3"/>
        <v>0</v>
      </c>
      <c r="T37" s="459">
        <f t="shared" si="4"/>
        <v>0</v>
      </c>
    </row>
    <row r="38" spans="1:213" ht="12.75" customHeight="1">
      <c r="A38" s="461" t="s">
        <v>299</v>
      </c>
      <c r="B38" s="462">
        <v>41101</v>
      </c>
      <c r="C38" s="461" t="s">
        <v>300</v>
      </c>
      <c r="D38" s="461">
        <v>26</v>
      </c>
      <c r="E38" s="328">
        <v>436</v>
      </c>
      <c r="F38" s="328">
        <v>116</v>
      </c>
      <c r="G38" s="328">
        <v>320</v>
      </c>
      <c r="H38" s="328">
        <v>50</v>
      </c>
      <c r="I38" s="328">
        <v>7</v>
      </c>
      <c r="J38" s="328">
        <v>43</v>
      </c>
      <c r="K38" s="328">
        <v>386</v>
      </c>
      <c r="L38" s="328">
        <v>109</v>
      </c>
      <c r="M38" s="328">
        <v>277</v>
      </c>
      <c r="N38" s="328">
        <v>0</v>
      </c>
      <c r="O38" s="328">
        <v>0</v>
      </c>
      <c r="P38" s="328">
        <v>0</v>
      </c>
      <c r="R38" s="459">
        <f t="shared" si="2"/>
        <v>0</v>
      </c>
      <c r="S38" s="459">
        <f t="shared" si="3"/>
        <v>0</v>
      </c>
      <c r="T38" s="459">
        <f t="shared" si="4"/>
        <v>0</v>
      </c>
    </row>
    <row r="39" spans="1:213" s="460" customFormat="1" ht="12.75" customHeight="1">
      <c r="A39" s="461" t="s">
        <v>299</v>
      </c>
      <c r="B39" s="462">
        <v>41304</v>
      </c>
      <c r="C39" s="461" t="s">
        <v>303</v>
      </c>
      <c r="D39" s="461">
        <v>27</v>
      </c>
      <c r="E39" s="328">
        <v>101</v>
      </c>
      <c r="F39" s="328">
        <v>23</v>
      </c>
      <c r="G39" s="328">
        <v>78</v>
      </c>
      <c r="H39" s="328">
        <v>0</v>
      </c>
      <c r="I39" s="328">
        <v>0</v>
      </c>
      <c r="J39" s="328">
        <v>0</v>
      </c>
      <c r="K39" s="328">
        <v>101</v>
      </c>
      <c r="L39" s="328">
        <v>23</v>
      </c>
      <c r="M39" s="328">
        <v>78</v>
      </c>
      <c r="N39" s="328">
        <v>0</v>
      </c>
      <c r="O39" s="328">
        <v>0</v>
      </c>
      <c r="P39" s="328">
        <v>0</v>
      </c>
      <c r="Q39" s="459"/>
      <c r="R39" s="459">
        <f t="shared" si="2"/>
        <v>0</v>
      </c>
      <c r="S39" s="459">
        <f t="shared" si="3"/>
        <v>0</v>
      </c>
      <c r="T39" s="459">
        <f t="shared" si="4"/>
        <v>0</v>
      </c>
      <c r="U39" s="459"/>
      <c r="V39" s="459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59"/>
      <c r="BF39" s="459"/>
      <c r="BG39" s="459"/>
      <c r="BH39" s="459"/>
      <c r="BI39" s="459"/>
      <c r="BJ39" s="459"/>
      <c r="BK39" s="459"/>
      <c r="BL39" s="459"/>
      <c r="BM39" s="459"/>
      <c r="BN39" s="459"/>
      <c r="BO39" s="459"/>
      <c r="BP39" s="459"/>
      <c r="BQ39" s="459"/>
      <c r="BR39" s="459"/>
      <c r="BS39" s="459"/>
      <c r="BT39" s="459"/>
      <c r="BU39" s="459"/>
      <c r="BV39" s="459"/>
      <c r="BW39" s="459"/>
      <c r="BX39" s="459"/>
      <c r="BY39" s="459"/>
      <c r="BZ39" s="459"/>
      <c r="CA39" s="459"/>
      <c r="CB39" s="459"/>
      <c r="CC39" s="459"/>
      <c r="CD39" s="459"/>
      <c r="CE39" s="459"/>
      <c r="CF39" s="459"/>
      <c r="CG39" s="459"/>
      <c r="CH39" s="459"/>
      <c r="CI39" s="459"/>
      <c r="CJ39" s="459"/>
      <c r="CK39" s="459"/>
      <c r="CL39" s="459"/>
      <c r="CM39" s="459"/>
      <c r="CN39" s="459"/>
      <c r="CO39" s="459"/>
      <c r="CP39" s="459"/>
      <c r="CQ39" s="459"/>
      <c r="CR39" s="459"/>
      <c r="CS39" s="459"/>
      <c r="CT39" s="459"/>
      <c r="CU39" s="459"/>
      <c r="CV39" s="459"/>
      <c r="CW39" s="459"/>
      <c r="CX39" s="459"/>
      <c r="CY39" s="459"/>
      <c r="CZ39" s="459"/>
      <c r="DA39" s="459"/>
      <c r="DB39" s="459"/>
      <c r="DC39" s="459"/>
      <c r="DD39" s="459"/>
      <c r="DE39" s="459"/>
      <c r="DF39" s="459"/>
      <c r="DG39" s="459"/>
      <c r="DH39" s="459"/>
      <c r="DI39" s="459"/>
      <c r="DJ39" s="459"/>
      <c r="DK39" s="459"/>
      <c r="DL39" s="459"/>
      <c r="DM39" s="459"/>
      <c r="DN39" s="459"/>
      <c r="DO39" s="459"/>
      <c r="DP39" s="459"/>
      <c r="DQ39" s="459"/>
      <c r="DR39" s="459"/>
      <c r="DS39" s="459"/>
      <c r="DT39" s="459"/>
      <c r="DU39" s="459"/>
      <c r="DV39" s="459"/>
      <c r="DW39" s="459"/>
      <c r="DX39" s="459"/>
      <c r="DY39" s="459"/>
      <c r="DZ39" s="459"/>
      <c r="EA39" s="459"/>
      <c r="EB39" s="459"/>
      <c r="EC39" s="459"/>
      <c r="ED39" s="459"/>
      <c r="EE39" s="459"/>
      <c r="EF39" s="459"/>
      <c r="EG39" s="459"/>
      <c r="EH39" s="459"/>
      <c r="EI39" s="459"/>
      <c r="EJ39" s="459"/>
      <c r="EK39" s="459"/>
      <c r="EL39" s="459"/>
      <c r="EM39" s="459"/>
      <c r="EN39" s="459"/>
      <c r="EO39" s="459"/>
      <c r="EP39" s="459"/>
      <c r="EQ39" s="459"/>
      <c r="ER39" s="459"/>
      <c r="ES39" s="459"/>
      <c r="ET39" s="459"/>
      <c r="EU39" s="459"/>
      <c r="EV39" s="459"/>
      <c r="EW39" s="459"/>
      <c r="EX39" s="459"/>
      <c r="EY39" s="459"/>
      <c r="EZ39" s="459"/>
      <c r="FA39" s="459"/>
      <c r="FB39" s="459"/>
      <c r="FC39" s="459"/>
      <c r="FD39" s="459"/>
      <c r="FE39" s="459"/>
      <c r="FF39" s="459"/>
      <c r="FG39" s="459"/>
      <c r="FH39" s="459"/>
      <c r="FI39" s="459"/>
      <c r="FJ39" s="459"/>
      <c r="FK39" s="459"/>
      <c r="FL39" s="459"/>
      <c r="FM39" s="459"/>
      <c r="FN39" s="459"/>
      <c r="FO39" s="459"/>
      <c r="FP39" s="459"/>
      <c r="FQ39" s="459"/>
      <c r="FR39" s="459"/>
      <c r="FS39" s="459"/>
      <c r="FT39" s="459"/>
      <c r="FU39" s="459"/>
      <c r="FV39" s="459"/>
      <c r="FW39" s="459"/>
      <c r="FX39" s="459"/>
      <c r="FY39" s="459"/>
      <c r="FZ39" s="459"/>
      <c r="GA39" s="459"/>
      <c r="GB39" s="459"/>
      <c r="GC39" s="459"/>
      <c r="GD39" s="459"/>
      <c r="GE39" s="459"/>
      <c r="GF39" s="459"/>
      <c r="GG39" s="459"/>
      <c r="GH39" s="459"/>
      <c r="GI39" s="459"/>
      <c r="GJ39" s="459"/>
      <c r="GK39" s="459"/>
      <c r="GL39" s="459"/>
      <c r="GM39" s="459"/>
      <c r="GN39" s="459"/>
      <c r="GO39" s="459"/>
      <c r="GP39" s="459"/>
      <c r="GQ39" s="459"/>
      <c r="GR39" s="459"/>
      <c r="GS39" s="459"/>
      <c r="GT39" s="459"/>
      <c r="GU39" s="459"/>
      <c r="GV39" s="459"/>
      <c r="GW39" s="459"/>
      <c r="GX39" s="459"/>
      <c r="GY39" s="459"/>
      <c r="GZ39" s="459"/>
      <c r="HA39" s="459"/>
      <c r="HB39" s="459"/>
      <c r="HC39" s="459"/>
      <c r="HD39" s="459"/>
      <c r="HE39" s="459"/>
    </row>
    <row r="40" spans="1:213" ht="12.75" customHeight="1">
      <c r="A40" s="461" t="s">
        <v>299</v>
      </c>
      <c r="B40" s="462">
        <v>41501</v>
      </c>
      <c r="C40" s="461" t="s">
        <v>301</v>
      </c>
      <c r="D40" s="461">
        <v>28</v>
      </c>
      <c r="E40" s="328">
        <v>294</v>
      </c>
      <c r="F40" s="328">
        <v>29</v>
      </c>
      <c r="G40" s="328">
        <v>265</v>
      </c>
      <c r="H40" s="328">
        <v>0</v>
      </c>
      <c r="I40" s="328">
        <v>0</v>
      </c>
      <c r="J40" s="328">
        <v>0</v>
      </c>
      <c r="K40" s="328">
        <v>294</v>
      </c>
      <c r="L40" s="328">
        <v>29</v>
      </c>
      <c r="M40" s="328">
        <v>265</v>
      </c>
      <c r="N40" s="328">
        <v>0</v>
      </c>
      <c r="O40" s="328">
        <v>0</v>
      </c>
      <c r="P40" s="328">
        <v>0</v>
      </c>
      <c r="R40" s="459">
        <f t="shared" si="2"/>
        <v>0</v>
      </c>
      <c r="S40" s="459">
        <f t="shared" si="3"/>
        <v>0</v>
      </c>
      <c r="T40" s="459">
        <f t="shared" si="4"/>
        <v>0</v>
      </c>
    </row>
    <row r="41" spans="1:213" ht="12.75" customHeight="1">
      <c r="A41" s="461" t="s">
        <v>299</v>
      </c>
      <c r="B41" s="462">
        <v>41601</v>
      </c>
      <c r="C41" s="461" t="s">
        <v>302</v>
      </c>
      <c r="D41" s="461">
        <v>29</v>
      </c>
      <c r="E41" s="328">
        <v>70</v>
      </c>
      <c r="F41" s="328">
        <v>25</v>
      </c>
      <c r="G41" s="328">
        <v>45</v>
      </c>
      <c r="H41" s="328">
        <v>0</v>
      </c>
      <c r="I41" s="328">
        <v>0</v>
      </c>
      <c r="J41" s="328">
        <v>0</v>
      </c>
      <c r="K41" s="328">
        <v>70</v>
      </c>
      <c r="L41" s="328">
        <v>25</v>
      </c>
      <c r="M41" s="328">
        <v>45</v>
      </c>
      <c r="N41" s="328">
        <v>0</v>
      </c>
      <c r="O41" s="328">
        <v>0</v>
      </c>
      <c r="P41" s="328">
        <v>0</v>
      </c>
      <c r="R41" s="459">
        <f t="shared" si="2"/>
        <v>0</v>
      </c>
      <c r="S41" s="459">
        <f t="shared" si="3"/>
        <v>0</v>
      </c>
      <c r="T41" s="459">
        <f t="shared" si="4"/>
        <v>0</v>
      </c>
    </row>
    <row r="42" spans="1:213" ht="12.75">
      <c r="A42" s="622" t="s">
        <v>304</v>
      </c>
      <c r="B42" s="623"/>
      <c r="C42" s="624"/>
      <c r="D42" s="457">
        <v>30</v>
      </c>
      <c r="E42" s="458">
        <f>SUM(E43:E48)</f>
        <v>797</v>
      </c>
      <c r="F42" s="458">
        <f t="shared" ref="F42:P42" si="8">SUM(F43:F48)</f>
        <v>441</v>
      </c>
      <c r="G42" s="458">
        <f t="shared" si="8"/>
        <v>356</v>
      </c>
      <c r="H42" s="458">
        <f t="shared" si="8"/>
        <v>66</v>
      </c>
      <c r="I42" s="458">
        <f t="shared" si="8"/>
        <v>44</v>
      </c>
      <c r="J42" s="458">
        <f t="shared" si="8"/>
        <v>22</v>
      </c>
      <c r="K42" s="458">
        <f t="shared" si="8"/>
        <v>716</v>
      </c>
      <c r="L42" s="458">
        <f t="shared" si="8"/>
        <v>393</v>
      </c>
      <c r="M42" s="458">
        <f t="shared" si="8"/>
        <v>323</v>
      </c>
      <c r="N42" s="458">
        <f t="shared" si="8"/>
        <v>15</v>
      </c>
      <c r="O42" s="458">
        <f t="shared" si="8"/>
        <v>4</v>
      </c>
      <c r="P42" s="458">
        <f t="shared" si="8"/>
        <v>11</v>
      </c>
      <c r="R42" s="459">
        <f t="shared" si="2"/>
        <v>0</v>
      </c>
      <c r="S42" s="459">
        <f t="shared" si="3"/>
        <v>0</v>
      </c>
      <c r="T42" s="459">
        <f t="shared" si="4"/>
        <v>0</v>
      </c>
    </row>
    <row r="43" spans="1:213" ht="12.75" customHeight="1">
      <c r="A43" s="461" t="s">
        <v>305</v>
      </c>
      <c r="B43" s="462">
        <v>61101</v>
      </c>
      <c r="C43" s="461" t="s">
        <v>311</v>
      </c>
      <c r="D43" s="461">
        <v>31</v>
      </c>
      <c r="E43" s="328">
        <v>312</v>
      </c>
      <c r="F43" s="328">
        <v>112</v>
      </c>
      <c r="G43" s="328">
        <v>200</v>
      </c>
      <c r="H43" s="328">
        <v>0</v>
      </c>
      <c r="I43" s="328">
        <v>0</v>
      </c>
      <c r="J43" s="328">
        <v>0</v>
      </c>
      <c r="K43" s="328">
        <v>312</v>
      </c>
      <c r="L43" s="328">
        <v>112</v>
      </c>
      <c r="M43" s="328">
        <v>200</v>
      </c>
      <c r="N43" s="328">
        <v>0</v>
      </c>
      <c r="O43" s="328">
        <v>0</v>
      </c>
      <c r="P43" s="328">
        <v>0</v>
      </c>
      <c r="R43" s="459">
        <f t="shared" si="2"/>
        <v>0</v>
      </c>
      <c r="S43" s="459">
        <f t="shared" si="3"/>
        <v>0</v>
      </c>
      <c r="T43" s="459">
        <f t="shared" si="4"/>
        <v>0</v>
      </c>
    </row>
    <row r="44" spans="1:213" ht="25.5">
      <c r="A44" s="461" t="s">
        <v>305</v>
      </c>
      <c r="B44" s="462">
        <v>61201</v>
      </c>
      <c r="C44" s="461" t="s">
        <v>307</v>
      </c>
      <c r="D44" s="461">
        <v>32</v>
      </c>
      <c r="E44" s="328">
        <v>30</v>
      </c>
      <c r="F44" s="328">
        <v>29</v>
      </c>
      <c r="G44" s="328">
        <v>1</v>
      </c>
      <c r="H44" s="328">
        <v>0</v>
      </c>
      <c r="I44" s="328">
        <v>0</v>
      </c>
      <c r="J44" s="328">
        <v>0</v>
      </c>
      <c r="K44" s="328">
        <v>30</v>
      </c>
      <c r="L44" s="328">
        <v>29</v>
      </c>
      <c r="M44" s="328">
        <v>1</v>
      </c>
      <c r="N44" s="328">
        <v>0</v>
      </c>
      <c r="O44" s="328"/>
      <c r="P44" s="328"/>
      <c r="R44" s="459">
        <f t="shared" si="2"/>
        <v>0</v>
      </c>
      <c r="S44" s="459">
        <f t="shared" si="3"/>
        <v>0</v>
      </c>
      <c r="T44" s="459">
        <f t="shared" si="4"/>
        <v>0</v>
      </c>
    </row>
    <row r="45" spans="1:213" ht="12.75" customHeight="1">
      <c r="A45" s="461" t="s">
        <v>305</v>
      </c>
      <c r="B45" s="462">
        <v>61205</v>
      </c>
      <c r="C45" s="461" t="s">
        <v>310</v>
      </c>
      <c r="D45" s="461">
        <v>33</v>
      </c>
      <c r="E45" s="328">
        <v>72</v>
      </c>
      <c r="F45" s="328">
        <v>53</v>
      </c>
      <c r="G45" s="328">
        <v>19</v>
      </c>
      <c r="H45" s="328">
        <v>0</v>
      </c>
      <c r="I45" s="328">
        <v>0</v>
      </c>
      <c r="J45" s="328">
        <v>0</v>
      </c>
      <c r="K45" s="328">
        <v>72</v>
      </c>
      <c r="L45" s="328">
        <v>53</v>
      </c>
      <c r="M45" s="328">
        <v>19</v>
      </c>
      <c r="N45" s="328">
        <v>0</v>
      </c>
      <c r="O45" s="328">
        <v>0</v>
      </c>
      <c r="P45" s="328">
        <v>0</v>
      </c>
      <c r="R45" s="459">
        <f t="shared" si="2"/>
        <v>0</v>
      </c>
      <c r="S45" s="459">
        <f t="shared" si="3"/>
        <v>0</v>
      </c>
      <c r="T45" s="459">
        <f t="shared" si="4"/>
        <v>0</v>
      </c>
    </row>
    <row r="46" spans="1:213" ht="12.75" customHeight="1">
      <c r="A46" s="461" t="s">
        <v>305</v>
      </c>
      <c r="B46" s="462">
        <v>61206</v>
      </c>
      <c r="C46" s="461" t="s">
        <v>306</v>
      </c>
      <c r="D46" s="461">
        <v>34</v>
      </c>
      <c r="E46" s="328">
        <v>70</v>
      </c>
      <c r="F46" s="328">
        <v>42</v>
      </c>
      <c r="G46" s="328">
        <v>28</v>
      </c>
      <c r="H46" s="328">
        <v>14</v>
      </c>
      <c r="I46" s="328">
        <v>10</v>
      </c>
      <c r="J46" s="328">
        <v>4</v>
      </c>
      <c r="K46" s="328">
        <v>41</v>
      </c>
      <c r="L46" s="328">
        <v>28</v>
      </c>
      <c r="M46" s="328">
        <v>13</v>
      </c>
      <c r="N46" s="328">
        <v>15</v>
      </c>
      <c r="O46" s="328">
        <v>4</v>
      </c>
      <c r="P46" s="328">
        <v>11</v>
      </c>
      <c r="R46" s="459">
        <f t="shared" si="2"/>
        <v>0</v>
      </c>
      <c r="S46" s="459">
        <f t="shared" si="3"/>
        <v>0</v>
      </c>
      <c r="T46" s="459">
        <f t="shared" si="4"/>
        <v>0</v>
      </c>
    </row>
    <row r="47" spans="1:213" ht="12.75" customHeight="1">
      <c r="A47" s="461" t="s">
        <v>305</v>
      </c>
      <c r="B47" s="462">
        <v>61303</v>
      </c>
      <c r="C47" s="461" t="s">
        <v>308</v>
      </c>
      <c r="D47" s="461">
        <v>35</v>
      </c>
      <c r="E47" s="328">
        <v>74</v>
      </c>
      <c r="F47" s="328">
        <v>44</v>
      </c>
      <c r="G47" s="328">
        <v>30</v>
      </c>
      <c r="H47" s="328">
        <v>16</v>
      </c>
      <c r="I47" s="328">
        <v>15</v>
      </c>
      <c r="J47" s="328">
        <v>1</v>
      </c>
      <c r="K47" s="328">
        <v>58</v>
      </c>
      <c r="L47" s="328">
        <v>29</v>
      </c>
      <c r="M47" s="328">
        <v>29</v>
      </c>
      <c r="N47" s="328">
        <v>0</v>
      </c>
      <c r="O47" s="328">
        <v>0</v>
      </c>
      <c r="P47" s="328">
        <v>0</v>
      </c>
      <c r="R47" s="459">
        <f t="shared" si="2"/>
        <v>0</v>
      </c>
      <c r="S47" s="459">
        <f t="shared" si="3"/>
        <v>0</v>
      </c>
      <c r="T47" s="459">
        <f t="shared" si="4"/>
        <v>0</v>
      </c>
    </row>
    <row r="48" spans="1:213" ht="12.75" customHeight="1">
      <c r="A48" s="461" t="s">
        <v>305</v>
      </c>
      <c r="B48" s="462">
        <v>61304</v>
      </c>
      <c r="C48" s="461" t="s">
        <v>309</v>
      </c>
      <c r="D48" s="461">
        <v>36</v>
      </c>
      <c r="E48" s="328">
        <v>239</v>
      </c>
      <c r="F48" s="328">
        <v>161</v>
      </c>
      <c r="G48" s="328">
        <v>78</v>
      </c>
      <c r="H48" s="328">
        <v>36</v>
      </c>
      <c r="I48" s="328">
        <v>19</v>
      </c>
      <c r="J48" s="328">
        <v>17</v>
      </c>
      <c r="K48" s="328">
        <v>203</v>
      </c>
      <c r="L48" s="328">
        <v>142</v>
      </c>
      <c r="M48" s="328">
        <v>61</v>
      </c>
      <c r="N48" s="328">
        <v>0</v>
      </c>
      <c r="O48" s="328">
        <v>0</v>
      </c>
      <c r="P48" s="328">
        <v>0</v>
      </c>
      <c r="R48" s="459">
        <f t="shared" si="2"/>
        <v>0</v>
      </c>
      <c r="S48" s="459">
        <f t="shared" si="3"/>
        <v>0</v>
      </c>
      <c r="T48" s="459">
        <f t="shared" si="4"/>
        <v>0</v>
      </c>
    </row>
    <row r="49" spans="1:213" ht="12.75">
      <c r="A49" s="622" t="s">
        <v>312</v>
      </c>
      <c r="B49" s="623"/>
      <c r="C49" s="624"/>
      <c r="D49" s="457">
        <v>37</v>
      </c>
      <c r="E49" s="458">
        <f>SUM(E50:E92)</f>
        <v>11186</v>
      </c>
      <c r="F49" s="458">
        <f t="shared" ref="F49:P49" si="9">SUM(F50:F92)</f>
        <v>8757</v>
      </c>
      <c r="G49" s="458">
        <f t="shared" si="9"/>
        <v>2429</v>
      </c>
      <c r="H49" s="458">
        <f t="shared" si="9"/>
        <v>1124</v>
      </c>
      <c r="I49" s="458">
        <f t="shared" si="9"/>
        <v>927</v>
      </c>
      <c r="J49" s="458">
        <f t="shared" si="9"/>
        <v>197</v>
      </c>
      <c r="K49" s="458">
        <f t="shared" si="9"/>
        <v>9909</v>
      </c>
      <c r="L49" s="458">
        <f t="shared" si="9"/>
        <v>7699</v>
      </c>
      <c r="M49" s="458">
        <f t="shared" si="9"/>
        <v>2210</v>
      </c>
      <c r="N49" s="458">
        <f t="shared" si="9"/>
        <v>153</v>
      </c>
      <c r="O49" s="458">
        <f t="shared" si="9"/>
        <v>131</v>
      </c>
      <c r="P49" s="458">
        <f t="shared" si="9"/>
        <v>22</v>
      </c>
      <c r="R49" s="459">
        <f t="shared" si="2"/>
        <v>0</v>
      </c>
      <c r="S49" s="459">
        <f t="shared" si="3"/>
        <v>0</v>
      </c>
      <c r="T49" s="459">
        <f t="shared" si="4"/>
        <v>0</v>
      </c>
    </row>
    <row r="50" spans="1:213" ht="12.75" customHeight="1">
      <c r="A50" s="461" t="s">
        <v>313</v>
      </c>
      <c r="B50" s="462">
        <v>71103</v>
      </c>
      <c r="C50" s="461" t="s">
        <v>350</v>
      </c>
      <c r="D50" s="461">
        <v>38</v>
      </c>
      <c r="E50" s="328">
        <v>21</v>
      </c>
      <c r="F50" s="328">
        <v>21</v>
      </c>
      <c r="G50" s="328">
        <v>0</v>
      </c>
      <c r="H50" s="328">
        <v>0</v>
      </c>
      <c r="I50" s="328">
        <v>0</v>
      </c>
      <c r="J50" s="328">
        <v>0</v>
      </c>
      <c r="K50" s="328">
        <v>21</v>
      </c>
      <c r="L50" s="328">
        <v>21</v>
      </c>
      <c r="M50" s="328">
        <v>0</v>
      </c>
      <c r="N50" s="328">
        <v>0</v>
      </c>
      <c r="O50" s="328"/>
      <c r="P50" s="328"/>
      <c r="R50" s="459">
        <f t="shared" si="2"/>
        <v>0</v>
      </c>
      <c r="S50" s="459">
        <f t="shared" si="3"/>
        <v>0</v>
      </c>
      <c r="T50" s="459">
        <f t="shared" si="4"/>
        <v>0</v>
      </c>
    </row>
    <row r="51" spans="1:213" ht="12.75" customHeight="1">
      <c r="A51" s="461" t="s">
        <v>313</v>
      </c>
      <c r="B51" s="462">
        <v>71202</v>
      </c>
      <c r="C51" s="461" t="s">
        <v>320</v>
      </c>
      <c r="D51" s="461">
        <v>39</v>
      </c>
      <c r="E51" s="328">
        <v>65</v>
      </c>
      <c r="F51" s="328">
        <v>19</v>
      </c>
      <c r="G51" s="328">
        <v>46</v>
      </c>
      <c r="H51" s="328">
        <v>0</v>
      </c>
      <c r="I51" s="328">
        <v>0</v>
      </c>
      <c r="J51" s="328">
        <v>0</v>
      </c>
      <c r="K51" s="328">
        <v>65</v>
      </c>
      <c r="L51" s="328">
        <v>19</v>
      </c>
      <c r="M51" s="328">
        <v>46</v>
      </c>
      <c r="N51" s="328">
        <v>0</v>
      </c>
      <c r="O51" s="328">
        <v>0</v>
      </c>
      <c r="P51" s="328">
        <v>0</v>
      </c>
      <c r="R51" s="459">
        <f t="shared" si="2"/>
        <v>0</v>
      </c>
      <c r="S51" s="459">
        <f t="shared" si="3"/>
        <v>0</v>
      </c>
      <c r="T51" s="459">
        <f t="shared" si="4"/>
        <v>0</v>
      </c>
    </row>
    <row r="52" spans="1:213" ht="12.75" customHeight="1">
      <c r="A52" s="461" t="s">
        <v>313</v>
      </c>
      <c r="B52" s="462">
        <v>71301</v>
      </c>
      <c r="C52" s="461" t="s">
        <v>340</v>
      </c>
      <c r="D52" s="461">
        <v>40</v>
      </c>
      <c r="E52" s="328">
        <v>138</v>
      </c>
      <c r="F52" s="328">
        <v>117</v>
      </c>
      <c r="G52" s="328">
        <v>21</v>
      </c>
      <c r="H52" s="328">
        <v>48</v>
      </c>
      <c r="I52" s="328">
        <v>44</v>
      </c>
      <c r="J52" s="328">
        <v>4</v>
      </c>
      <c r="K52" s="328">
        <v>90</v>
      </c>
      <c r="L52" s="328">
        <v>73</v>
      </c>
      <c r="M52" s="328">
        <v>17</v>
      </c>
      <c r="N52" s="328">
        <v>0</v>
      </c>
      <c r="O52" s="328">
        <v>0</v>
      </c>
      <c r="P52" s="328">
        <v>0</v>
      </c>
      <c r="R52" s="459">
        <f t="shared" si="2"/>
        <v>0</v>
      </c>
      <c r="S52" s="459">
        <f t="shared" si="3"/>
        <v>0</v>
      </c>
      <c r="T52" s="459">
        <f t="shared" si="4"/>
        <v>0</v>
      </c>
    </row>
    <row r="53" spans="1:213" ht="12.75" customHeight="1">
      <c r="A53" s="461" t="s">
        <v>313</v>
      </c>
      <c r="B53" s="462">
        <v>71303</v>
      </c>
      <c r="C53" s="461" t="s">
        <v>326</v>
      </c>
      <c r="D53" s="461">
        <v>41</v>
      </c>
      <c r="E53" s="328">
        <v>15</v>
      </c>
      <c r="F53" s="328">
        <v>15</v>
      </c>
      <c r="G53" s="328">
        <v>0</v>
      </c>
      <c r="H53" s="328">
        <v>0</v>
      </c>
      <c r="I53" s="328">
        <v>0</v>
      </c>
      <c r="J53" s="328">
        <v>0</v>
      </c>
      <c r="K53" s="328">
        <v>15</v>
      </c>
      <c r="L53" s="328">
        <v>15</v>
      </c>
      <c r="M53" s="328">
        <v>0</v>
      </c>
      <c r="N53" s="328">
        <v>0</v>
      </c>
      <c r="O53" s="328"/>
      <c r="P53" s="328"/>
      <c r="R53" s="459">
        <f t="shared" si="2"/>
        <v>0</v>
      </c>
      <c r="S53" s="459">
        <f t="shared" si="3"/>
        <v>0</v>
      </c>
      <c r="T53" s="459">
        <f t="shared" si="4"/>
        <v>0</v>
      </c>
    </row>
    <row r="54" spans="1:213" ht="12.75" customHeight="1">
      <c r="A54" s="461" t="s">
        <v>313</v>
      </c>
      <c r="B54" s="462">
        <v>71306</v>
      </c>
      <c r="C54" s="461" t="s">
        <v>325</v>
      </c>
      <c r="D54" s="461">
        <v>42</v>
      </c>
      <c r="E54" s="328">
        <v>20</v>
      </c>
      <c r="F54" s="328">
        <v>11</v>
      </c>
      <c r="G54" s="328">
        <v>9</v>
      </c>
      <c r="H54" s="328">
        <v>0</v>
      </c>
      <c r="I54" s="328">
        <v>0</v>
      </c>
      <c r="J54" s="328">
        <v>0</v>
      </c>
      <c r="K54" s="328">
        <v>20</v>
      </c>
      <c r="L54" s="328">
        <v>11</v>
      </c>
      <c r="M54" s="328">
        <v>9</v>
      </c>
      <c r="N54" s="328">
        <v>0</v>
      </c>
      <c r="O54" s="328"/>
      <c r="P54" s="328"/>
      <c r="R54" s="459">
        <f t="shared" si="2"/>
        <v>0</v>
      </c>
      <c r="S54" s="459">
        <f t="shared" si="3"/>
        <v>0</v>
      </c>
      <c r="T54" s="459">
        <f t="shared" si="4"/>
        <v>0</v>
      </c>
    </row>
    <row r="55" spans="1:213" s="460" customFormat="1" ht="12.75" customHeight="1">
      <c r="A55" s="461" t="s">
        <v>313</v>
      </c>
      <c r="B55" s="462">
        <v>71308</v>
      </c>
      <c r="C55" s="461" t="s">
        <v>352</v>
      </c>
      <c r="D55" s="461">
        <v>43</v>
      </c>
      <c r="E55" s="328">
        <v>51</v>
      </c>
      <c r="F55" s="328">
        <v>38</v>
      </c>
      <c r="G55" s="328">
        <v>13</v>
      </c>
      <c r="H55" s="328">
        <v>0</v>
      </c>
      <c r="I55" s="328">
        <v>0</v>
      </c>
      <c r="J55" s="328">
        <v>0</v>
      </c>
      <c r="K55" s="328">
        <v>51</v>
      </c>
      <c r="L55" s="328">
        <v>38</v>
      </c>
      <c r="M55" s="328">
        <v>13</v>
      </c>
      <c r="N55" s="328">
        <v>0</v>
      </c>
      <c r="O55" s="328">
        <v>0</v>
      </c>
      <c r="P55" s="328">
        <v>0</v>
      </c>
      <c r="Q55" s="459"/>
      <c r="R55" s="459">
        <f t="shared" si="2"/>
        <v>0</v>
      </c>
      <c r="S55" s="459">
        <f t="shared" si="3"/>
        <v>0</v>
      </c>
      <c r="T55" s="459">
        <f t="shared" si="4"/>
        <v>0</v>
      </c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59"/>
      <c r="AH55" s="459"/>
      <c r="AI55" s="459"/>
      <c r="AJ55" s="459"/>
      <c r="AK55" s="459"/>
      <c r="AL55" s="459"/>
      <c r="AM55" s="459"/>
      <c r="AN55" s="459"/>
      <c r="AO55" s="459"/>
      <c r="AP55" s="459"/>
      <c r="AQ55" s="459"/>
      <c r="AR55" s="459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59"/>
      <c r="BE55" s="459"/>
      <c r="BF55" s="459"/>
      <c r="BG55" s="459"/>
      <c r="BH55" s="459"/>
      <c r="BI55" s="459"/>
      <c r="BJ55" s="459"/>
      <c r="BK55" s="459"/>
      <c r="BL55" s="459"/>
      <c r="BM55" s="459"/>
      <c r="BN55" s="459"/>
      <c r="BO55" s="459"/>
      <c r="BP55" s="459"/>
      <c r="BQ55" s="459"/>
      <c r="BR55" s="459"/>
      <c r="BS55" s="459"/>
      <c r="BT55" s="459"/>
      <c r="BU55" s="459"/>
      <c r="BV55" s="459"/>
      <c r="BW55" s="459"/>
      <c r="BX55" s="459"/>
      <c r="BY55" s="459"/>
      <c r="BZ55" s="459"/>
      <c r="CA55" s="459"/>
      <c r="CB55" s="459"/>
      <c r="CC55" s="459"/>
      <c r="CD55" s="459"/>
      <c r="CE55" s="459"/>
      <c r="CF55" s="459"/>
      <c r="CG55" s="459"/>
      <c r="CH55" s="459"/>
      <c r="CI55" s="459"/>
      <c r="CJ55" s="459"/>
      <c r="CK55" s="459"/>
      <c r="CL55" s="459"/>
      <c r="CM55" s="459"/>
      <c r="CN55" s="459"/>
      <c r="CO55" s="459"/>
      <c r="CP55" s="459"/>
      <c r="CQ55" s="459"/>
      <c r="CR55" s="459"/>
      <c r="CS55" s="459"/>
      <c r="CT55" s="459"/>
      <c r="CU55" s="459"/>
      <c r="CV55" s="459"/>
      <c r="CW55" s="459"/>
      <c r="CX55" s="459"/>
      <c r="CY55" s="459"/>
      <c r="CZ55" s="459"/>
      <c r="DA55" s="459"/>
      <c r="DB55" s="459"/>
      <c r="DC55" s="459"/>
      <c r="DD55" s="459"/>
      <c r="DE55" s="459"/>
      <c r="DF55" s="459"/>
      <c r="DG55" s="459"/>
      <c r="DH55" s="459"/>
      <c r="DI55" s="459"/>
      <c r="DJ55" s="459"/>
      <c r="DK55" s="459"/>
      <c r="DL55" s="459"/>
      <c r="DM55" s="459"/>
      <c r="DN55" s="459"/>
      <c r="DO55" s="459"/>
      <c r="DP55" s="459"/>
      <c r="DQ55" s="459"/>
      <c r="DR55" s="459"/>
      <c r="DS55" s="459"/>
      <c r="DT55" s="459"/>
      <c r="DU55" s="459"/>
      <c r="DV55" s="459"/>
      <c r="DW55" s="459"/>
      <c r="DX55" s="459"/>
      <c r="DY55" s="459"/>
      <c r="DZ55" s="459"/>
      <c r="EA55" s="459"/>
      <c r="EB55" s="459"/>
      <c r="EC55" s="459"/>
      <c r="ED55" s="459"/>
      <c r="EE55" s="459"/>
      <c r="EF55" s="459"/>
      <c r="EG55" s="459"/>
      <c r="EH55" s="459"/>
      <c r="EI55" s="459"/>
      <c r="EJ55" s="459"/>
      <c r="EK55" s="459"/>
      <c r="EL55" s="459"/>
      <c r="EM55" s="459"/>
      <c r="EN55" s="459"/>
      <c r="EO55" s="459"/>
      <c r="EP55" s="459"/>
      <c r="EQ55" s="459"/>
      <c r="ER55" s="459"/>
      <c r="ES55" s="459"/>
      <c r="ET55" s="459"/>
      <c r="EU55" s="459"/>
      <c r="EV55" s="459"/>
      <c r="EW55" s="459"/>
      <c r="EX55" s="459"/>
      <c r="EY55" s="459"/>
      <c r="EZ55" s="459"/>
      <c r="FA55" s="459"/>
      <c r="FB55" s="459"/>
      <c r="FC55" s="459"/>
      <c r="FD55" s="459"/>
      <c r="FE55" s="459"/>
      <c r="FF55" s="459"/>
      <c r="FG55" s="459"/>
      <c r="FH55" s="459"/>
      <c r="FI55" s="459"/>
      <c r="FJ55" s="459"/>
      <c r="FK55" s="459"/>
      <c r="FL55" s="459"/>
      <c r="FM55" s="459"/>
      <c r="FN55" s="459"/>
      <c r="FO55" s="459"/>
      <c r="FP55" s="459"/>
      <c r="FQ55" s="459"/>
      <c r="FR55" s="459"/>
      <c r="FS55" s="459"/>
      <c r="FT55" s="459"/>
      <c r="FU55" s="459"/>
      <c r="FV55" s="459"/>
      <c r="FW55" s="459"/>
      <c r="FX55" s="459"/>
      <c r="FY55" s="459"/>
      <c r="FZ55" s="459"/>
      <c r="GA55" s="459"/>
      <c r="GB55" s="459"/>
      <c r="GC55" s="459"/>
      <c r="GD55" s="459"/>
      <c r="GE55" s="459"/>
      <c r="GF55" s="459"/>
      <c r="GG55" s="459"/>
      <c r="GH55" s="459"/>
      <c r="GI55" s="459"/>
      <c r="GJ55" s="459"/>
      <c r="GK55" s="459"/>
      <c r="GL55" s="459"/>
      <c r="GM55" s="459"/>
      <c r="GN55" s="459"/>
      <c r="GO55" s="459"/>
      <c r="GP55" s="459"/>
      <c r="GQ55" s="459"/>
      <c r="GR55" s="459"/>
      <c r="GS55" s="459"/>
      <c r="GT55" s="459"/>
      <c r="GU55" s="459"/>
      <c r="GV55" s="459"/>
      <c r="GW55" s="459"/>
      <c r="GX55" s="459"/>
      <c r="GY55" s="459"/>
      <c r="GZ55" s="459"/>
      <c r="HA55" s="459"/>
      <c r="HB55" s="459"/>
      <c r="HC55" s="459"/>
      <c r="HD55" s="459"/>
      <c r="HE55" s="459"/>
    </row>
    <row r="56" spans="1:213" ht="12.75" customHeight="1">
      <c r="A56" s="461" t="s">
        <v>313</v>
      </c>
      <c r="B56" s="462">
        <v>71314</v>
      </c>
      <c r="C56" s="461" t="s">
        <v>356</v>
      </c>
      <c r="D56" s="461">
        <v>44</v>
      </c>
      <c r="E56" s="328">
        <v>109</v>
      </c>
      <c r="F56" s="328">
        <v>91</v>
      </c>
      <c r="G56" s="328">
        <v>18</v>
      </c>
      <c r="H56" s="328">
        <v>23</v>
      </c>
      <c r="I56" s="328">
        <v>21</v>
      </c>
      <c r="J56" s="328">
        <v>2</v>
      </c>
      <c r="K56" s="328">
        <v>86</v>
      </c>
      <c r="L56" s="328">
        <v>70</v>
      </c>
      <c r="M56" s="328">
        <v>16</v>
      </c>
      <c r="N56" s="328">
        <v>0</v>
      </c>
      <c r="O56" s="328">
        <v>0</v>
      </c>
      <c r="P56" s="328">
        <v>0</v>
      </c>
      <c r="R56" s="459">
        <f t="shared" si="2"/>
        <v>0</v>
      </c>
      <c r="S56" s="459">
        <f t="shared" si="3"/>
        <v>0</v>
      </c>
      <c r="T56" s="459">
        <f t="shared" si="4"/>
        <v>0</v>
      </c>
    </row>
    <row r="57" spans="1:213" ht="12.75" customHeight="1">
      <c r="A57" s="461" t="s">
        <v>313</v>
      </c>
      <c r="B57" s="462">
        <v>71315</v>
      </c>
      <c r="C57" s="461" t="s">
        <v>357</v>
      </c>
      <c r="D57" s="461">
        <v>45</v>
      </c>
      <c r="E57" s="328">
        <v>31</v>
      </c>
      <c r="F57" s="328">
        <v>24</v>
      </c>
      <c r="G57" s="328">
        <v>7</v>
      </c>
      <c r="H57" s="328">
        <v>13</v>
      </c>
      <c r="I57" s="328">
        <v>12</v>
      </c>
      <c r="J57" s="328">
        <v>1</v>
      </c>
      <c r="K57" s="328">
        <v>18</v>
      </c>
      <c r="L57" s="328">
        <v>12</v>
      </c>
      <c r="M57" s="328">
        <v>6</v>
      </c>
      <c r="N57" s="328">
        <v>0</v>
      </c>
      <c r="O57" s="328">
        <v>0</v>
      </c>
      <c r="P57" s="328">
        <v>0</v>
      </c>
      <c r="R57" s="459">
        <f t="shared" si="2"/>
        <v>0</v>
      </c>
      <c r="S57" s="459">
        <f t="shared" si="3"/>
        <v>0</v>
      </c>
      <c r="T57" s="459">
        <f t="shared" si="4"/>
        <v>0</v>
      </c>
    </row>
    <row r="58" spans="1:213" ht="12.75" customHeight="1">
      <c r="A58" s="461" t="s">
        <v>313</v>
      </c>
      <c r="B58" s="462">
        <v>71316</v>
      </c>
      <c r="C58" s="461" t="s">
        <v>355</v>
      </c>
      <c r="D58" s="461">
        <v>46</v>
      </c>
      <c r="E58" s="328">
        <v>1203</v>
      </c>
      <c r="F58" s="328">
        <v>1099</v>
      </c>
      <c r="G58" s="328">
        <v>104</v>
      </c>
      <c r="H58" s="328">
        <v>153</v>
      </c>
      <c r="I58" s="328">
        <v>138</v>
      </c>
      <c r="J58" s="328">
        <v>15</v>
      </c>
      <c r="K58" s="328">
        <v>1031</v>
      </c>
      <c r="L58" s="328">
        <v>942</v>
      </c>
      <c r="M58" s="328">
        <v>89</v>
      </c>
      <c r="N58" s="328">
        <v>19</v>
      </c>
      <c r="O58" s="328">
        <v>19</v>
      </c>
      <c r="P58" s="328">
        <v>0</v>
      </c>
      <c r="R58" s="459">
        <f t="shared" si="2"/>
        <v>0</v>
      </c>
      <c r="S58" s="459">
        <f t="shared" si="3"/>
        <v>0</v>
      </c>
      <c r="T58" s="459">
        <f t="shared" si="4"/>
        <v>0</v>
      </c>
    </row>
    <row r="59" spans="1:213" ht="12.75" customHeight="1">
      <c r="A59" s="461" t="s">
        <v>313</v>
      </c>
      <c r="B59" s="462">
        <v>71401</v>
      </c>
      <c r="C59" s="461" t="s">
        <v>358</v>
      </c>
      <c r="D59" s="461">
        <v>47</v>
      </c>
      <c r="E59" s="328">
        <v>303</v>
      </c>
      <c r="F59" s="328">
        <v>220</v>
      </c>
      <c r="G59" s="328">
        <v>83</v>
      </c>
      <c r="H59" s="328">
        <v>10</v>
      </c>
      <c r="I59" s="328">
        <v>10</v>
      </c>
      <c r="J59" s="328">
        <v>0</v>
      </c>
      <c r="K59" s="328">
        <v>293</v>
      </c>
      <c r="L59" s="328">
        <v>210</v>
      </c>
      <c r="M59" s="328">
        <v>83</v>
      </c>
      <c r="N59" s="328">
        <v>0</v>
      </c>
      <c r="O59" s="328">
        <v>0</v>
      </c>
      <c r="P59" s="328">
        <v>0</v>
      </c>
      <c r="R59" s="459">
        <f t="shared" si="2"/>
        <v>0</v>
      </c>
      <c r="S59" s="459">
        <f t="shared" si="3"/>
        <v>0</v>
      </c>
      <c r="T59" s="459">
        <f t="shared" si="4"/>
        <v>0</v>
      </c>
    </row>
    <row r="60" spans="1:213" ht="12.75" customHeight="1">
      <c r="A60" s="461" t="s">
        <v>313</v>
      </c>
      <c r="B60" s="462">
        <v>71406</v>
      </c>
      <c r="C60" s="461" t="s">
        <v>342</v>
      </c>
      <c r="D60" s="461">
        <v>48</v>
      </c>
      <c r="E60" s="328">
        <v>73</v>
      </c>
      <c r="F60" s="328">
        <v>53</v>
      </c>
      <c r="G60" s="328">
        <v>20</v>
      </c>
      <c r="H60" s="328">
        <v>0</v>
      </c>
      <c r="I60" s="328">
        <v>0</v>
      </c>
      <c r="J60" s="328">
        <v>0</v>
      </c>
      <c r="K60" s="328">
        <v>73</v>
      </c>
      <c r="L60" s="328">
        <v>53</v>
      </c>
      <c r="M60" s="328">
        <v>20</v>
      </c>
      <c r="N60" s="328">
        <v>0</v>
      </c>
      <c r="O60" s="328"/>
      <c r="P60" s="328"/>
      <c r="R60" s="459">
        <f t="shared" si="2"/>
        <v>0</v>
      </c>
      <c r="S60" s="459">
        <f t="shared" si="3"/>
        <v>0</v>
      </c>
      <c r="T60" s="459">
        <f t="shared" si="4"/>
        <v>0</v>
      </c>
    </row>
    <row r="61" spans="1:213" s="460" customFormat="1" ht="12.75" customHeight="1">
      <c r="A61" s="461" t="s">
        <v>313</v>
      </c>
      <c r="B61" s="462">
        <v>71501</v>
      </c>
      <c r="C61" s="461" t="s">
        <v>331</v>
      </c>
      <c r="D61" s="461">
        <v>49</v>
      </c>
      <c r="E61" s="328">
        <v>136</v>
      </c>
      <c r="F61" s="328">
        <v>128</v>
      </c>
      <c r="G61" s="328">
        <v>8</v>
      </c>
      <c r="H61" s="328">
        <v>0</v>
      </c>
      <c r="I61" s="328">
        <v>0</v>
      </c>
      <c r="J61" s="328">
        <v>0</v>
      </c>
      <c r="K61" s="328">
        <v>136</v>
      </c>
      <c r="L61" s="328">
        <v>128</v>
      </c>
      <c r="M61" s="328">
        <v>8</v>
      </c>
      <c r="N61" s="328">
        <v>0</v>
      </c>
      <c r="O61" s="328">
        <v>0</v>
      </c>
      <c r="P61" s="328">
        <v>0</v>
      </c>
      <c r="Q61" s="459"/>
      <c r="R61" s="459">
        <f t="shared" si="2"/>
        <v>0</v>
      </c>
      <c r="S61" s="459">
        <f t="shared" si="3"/>
        <v>0</v>
      </c>
      <c r="T61" s="459">
        <f t="shared" si="4"/>
        <v>0</v>
      </c>
      <c r="U61" s="459"/>
      <c r="V61" s="459"/>
      <c r="W61" s="459"/>
      <c r="X61" s="459"/>
      <c r="Y61" s="459"/>
      <c r="Z61" s="459"/>
      <c r="AA61" s="459"/>
      <c r="AB61" s="459"/>
      <c r="AC61" s="459"/>
      <c r="AD61" s="459"/>
      <c r="AE61" s="459"/>
      <c r="AF61" s="459"/>
      <c r="AG61" s="459"/>
      <c r="AH61" s="459"/>
      <c r="AI61" s="459"/>
      <c r="AJ61" s="459"/>
      <c r="AK61" s="459"/>
      <c r="AL61" s="459"/>
      <c r="AM61" s="459"/>
      <c r="AN61" s="459"/>
      <c r="AO61" s="459"/>
      <c r="AP61" s="459"/>
      <c r="AQ61" s="459"/>
      <c r="AR61" s="459"/>
      <c r="AS61" s="459"/>
      <c r="AT61" s="459"/>
      <c r="AU61" s="459"/>
      <c r="AV61" s="459"/>
      <c r="AW61" s="459"/>
      <c r="AX61" s="459"/>
      <c r="AY61" s="459"/>
      <c r="AZ61" s="459"/>
      <c r="BA61" s="459"/>
      <c r="BB61" s="459"/>
      <c r="BC61" s="459"/>
      <c r="BD61" s="459"/>
      <c r="BE61" s="459"/>
      <c r="BF61" s="459"/>
      <c r="BG61" s="459"/>
      <c r="BH61" s="459"/>
      <c r="BI61" s="459"/>
      <c r="BJ61" s="459"/>
      <c r="BK61" s="459"/>
      <c r="BL61" s="459"/>
      <c r="BM61" s="459"/>
      <c r="BN61" s="459"/>
      <c r="BO61" s="459"/>
      <c r="BP61" s="459"/>
      <c r="BQ61" s="459"/>
      <c r="BR61" s="459"/>
      <c r="BS61" s="459"/>
      <c r="BT61" s="459"/>
      <c r="BU61" s="459"/>
      <c r="BV61" s="459"/>
      <c r="BW61" s="459"/>
      <c r="BX61" s="459"/>
      <c r="BY61" s="459"/>
      <c r="BZ61" s="459"/>
      <c r="CA61" s="459"/>
      <c r="CB61" s="459"/>
      <c r="CC61" s="459"/>
      <c r="CD61" s="459"/>
      <c r="CE61" s="459"/>
      <c r="CF61" s="459"/>
      <c r="CG61" s="459"/>
      <c r="CH61" s="459"/>
      <c r="CI61" s="459"/>
      <c r="CJ61" s="459"/>
      <c r="CK61" s="459"/>
      <c r="CL61" s="459"/>
      <c r="CM61" s="459"/>
      <c r="CN61" s="459"/>
      <c r="CO61" s="459"/>
      <c r="CP61" s="459"/>
      <c r="CQ61" s="459"/>
      <c r="CR61" s="459"/>
      <c r="CS61" s="459"/>
      <c r="CT61" s="459"/>
      <c r="CU61" s="459"/>
      <c r="CV61" s="459"/>
      <c r="CW61" s="459"/>
      <c r="CX61" s="459"/>
      <c r="CY61" s="459"/>
      <c r="CZ61" s="459"/>
      <c r="DA61" s="459"/>
      <c r="DB61" s="459"/>
      <c r="DC61" s="459"/>
      <c r="DD61" s="459"/>
      <c r="DE61" s="459"/>
      <c r="DF61" s="459"/>
      <c r="DG61" s="459"/>
      <c r="DH61" s="459"/>
      <c r="DI61" s="459"/>
      <c r="DJ61" s="459"/>
      <c r="DK61" s="459"/>
      <c r="DL61" s="459"/>
      <c r="DM61" s="459"/>
      <c r="DN61" s="459"/>
      <c r="DO61" s="459"/>
      <c r="DP61" s="459"/>
      <c r="DQ61" s="459"/>
      <c r="DR61" s="459"/>
      <c r="DS61" s="459"/>
      <c r="DT61" s="459"/>
      <c r="DU61" s="459"/>
      <c r="DV61" s="459"/>
      <c r="DW61" s="459"/>
      <c r="DX61" s="459"/>
      <c r="DY61" s="459"/>
      <c r="DZ61" s="459"/>
      <c r="EA61" s="459"/>
      <c r="EB61" s="459"/>
      <c r="EC61" s="459"/>
      <c r="ED61" s="459"/>
      <c r="EE61" s="459"/>
      <c r="EF61" s="459"/>
      <c r="EG61" s="459"/>
      <c r="EH61" s="459"/>
      <c r="EI61" s="459"/>
      <c r="EJ61" s="459"/>
      <c r="EK61" s="459"/>
      <c r="EL61" s="459"/>
      <c r="EM61" s="459"/>
      <c r="EN61" s="459"/>
      <c r="EO61" s="459"/>
      <c r="EP61" s="459"/>
      <c r="EQ61" s="459"/>
      <c r="ER61" s="459"/>
      <c r="ES61" s="459"/>
      <c r="ET61" s="459"/>
      <c r="EU61" s="459"/>
      <c r="EV61" s="459"/>
      <c r="EW61" s="459"/>
      <c r="EX61" s="459"/>
      <c r="EY61" s="459"/>
      <c r="EZ61" s="459"/>
      <c r="FA61" s="459"/>
      <c r="FB61" s="459"/>
      <c r="FC61" s="459"/>
      <c r="FD61" s="459"/>
      <c r="FE61" s="459"/>
      <c r="FF61" s="459"/>
      <c r="FG61" s="459"/>
      <c r="FH61" s="459"/>
      <c r="FI61" s="459"/>
      <c r="FJ61" s="459"/>
      <c r="FK61" s="459"/>
      <c r="FL61" s="459"/>
      <c r="FM61" s="459"/>
      <c r="FN61" s="459"/>
      <c r="FO61" s="459"/>
      <c r="FP61" s="459"/>
      <c r="FQ61" s="459"/>
      <c r="FR61" s="459"/>
      <c r="FS61" s="459"/>
      <c r="FT61" s="459"/>
      <c r="FU61" s="459"/>
      <c r="FV61" s="459"/>
      <c r="FW61" s="459"/>
      <c r="FX61" s="459"/>
      <c r="FY61" s="459"/>
      <c r="FZ61" s="459"/>
      <c r="GA61" s="459"/>
      <c r="GB61" s="459"/>
      <c r="GC61" s="459"/>
      <c r="GD61" s="459"/>
      <c r="GE61" s="459"/>
      <c r="GF61" s="459"/>
      <c r="GG61" s="459"/>
      <c r="GH61" s="459"/>
      <c r="GI61" s="459"/>
      <c r="GJ61" s="459"/>
      <c r="GK61" s="459"/>
      <c r="GL61" s="459"/>
      <c r="GM61" s="459"/>
      <c r="GN61" s="459"/>
      <c r="GO61" s="459"/>
      <c r="GP61" s="459"/>
      <c r="GQ61" s="459"/>
      <c r="GR61" s="459"/>
      <c r="GS61" s="459"/>
      <c r="GT61" s="459"/>
      <c r="GU61" s="459"/>
      <c r="GV61" s="459"/>
      <c r="GW61" s="459"/>
      <c r="GX61" s="459"/>
      <c r="GY61" s="459"/>
      <c r="GZ61" s="459"/>
      <c r="HA61" s="459"/>
      <c r="HB61" s="459"/>
      <c r="HC61" s="459"/>
      <c r="HD61" s="459"/>
      <c r="HE61" s="459"/>
    </row>
    <row r="62" spans="1:213" ht="12.75" customHeight="1">
      <c r="A62" s="461" t="s">
        <v>313</v>
      </c>
      <c r="B62" s="462">
        <v>71502</v>
      </c>
      <c r="C62" s="461" t="s">
        <v>330</v>
      </c>
      <c r="D62" s="461">
        <v>50</v>
      </c>
      <c r="E62" s="328">
        <v>100</v>
      </c>
      <c r="F62" s="328">
        <v>93</v>
      </c>
      <c r="G62" s="328">
        <v>7</v>
      </c>
      <c r="H62" s="328">
        <v>10</v>
      </c>
      <c r="I62" s="328">
        <v>9</v>
      </c>
      <c r="J62" s="328">
        <v>1</v>
      </c>
      <c r="K62" s="328">
        <v>90</v>
      </c>
      <c r="L62" s="328">
        <v>84</v>
      </c>
      <c r="M62" s="328">
        <v>6</v>
      </c>
      <c r="N62" s="328">
        <v>0</v>
      </c>
      <c r="O62" s="328">
        <v>0</v>
      </c>
      <c r="P62" s="328">
        <v>0</v>
      </c>
      <c r="R62" s="459">
        <f t="shared" si="2"/>
        <v>0</v>
      </c>
      <c r="S62" s="459">
        <f t="shared" si="3"/>
        <v>0</v>
      </c>
      <c r="T62" s="459">
        <f t="shared" si="4"/>
        <v>0</v>
      </c>
    </row>
    <row r="63" spans="1:213" ht="12.75" customHeight="1">
      <c r="A63" s="461" t="s">
        <v>313</v>
      </c>
      <c r="B63" s="462">
        <v>71512</v>
      </c>
      <c r="C63" s="461" t="s">
        <v>321</v>
      </c>
      <c r="D63" s="461">
        <v>51</v>
      </c>
      <c r="E63" s="328">
        <v>1629</v>
      </c>
      <c r="F63" s="328">
        <v>1534</v>
      </c>
      <c r="G63" s="328">
        <v>95</v>
      </c>
      <c r="H63" s="328">
        <v>0</v>
      </c>
      <c r="I63" s="328">
        <v>0</v>
      </c>
      <c r="J63" s="328">
        <v>0</v>
      </c>
      <c r="K63" s="328">
        <v>1629</v>
      </c>
      <c r="L63" s="328">
        <v>1534</v>
      </c>
      <c r="M63" s="328">
        <v>95</v>
      </c>
      <c r="N63" s="328">
        <v>0</v>
      </c>
      <c r="O63" s="328">
        <v>0</v>
      </c>
      <c r="P63" s="328">
        <v>0</v>
      </c>
      <c r="R63" s="459">
        <f t="shared" si="2"/>
        <v>0</v>
      </c>
      <c r="S63" s="459">
        <f t="shared" si="3"/>
        <v>0</v>
      </c>
      <c r="T63" s="459">
        <f t="shared" si="4"/>
        <v>0</v>
      </c>
    </row>
    <row r="64" spans="1:213" ht="12.75" customHeight="1">
      <c r="A64" s="461" t="s">
        <v>313</v>
      </c>
      <c r="B64" s="462">
        <v>71513</v>
      </c>
      <c r="C64" s="461" t="s">
        <v>349</v>
      </c>
      <c r="D64" s="461">
        <v>52</v>
      </c>
      <c r="E64" s="328">
        <v>114</v>
      </c>
      <c r="F64" s="328">
        <v>94</v>
      </c>
      <c r="G64" s="328">
        <v>20</v>
      </c>
      <c r="H64" s="328">
        <v>21</v>
      </c>
      <c r="I64" s="328">
        <v>14</v>
      </c>
      <c r="J64" s="328">
        <v>7</v>
      </c>
      <c r="K64" s="328">
        <v>93</v>
      </c>
      <c r="L64" s="328">
        <v>80</v>
      </c>
      <c r="M64" s="328">
        <v>13</v>
      </c>
      <c r="N64" s="328">
        <v>0</v>
      </c>
      <c r="O64" s="328">
        <v>0</v>
      </c>
      <c r="P64" s="328">
        <v>0</v>
      </c>
      <c r="R64" s="459">
        <f t="shared" si="2"/>
        <v>0</v>
      </c>
      <c r="S64" s="459">
        <f t="shared" si="3"/>
        <v>0</v>
      </c>
      <c r="T64" s="459">
        <f t="shared" si="4"/>
        <v>0</v>
      </c>
    </row>
    <row r="65" spans="1:213" ht="12.75" customHeight="1">
      <c r="A65" s="461" t="s">
        <v>313</v>
      </c>
      <c r="B65" s="462">
        <v>71601</v>
      </c>
      <c r="C65" s="461" t="s">
        <v>332</v>
      </c>
      <c r="D65" s="461">
        <v>53</v>
      </c>
      <c r="E65" s="328">
        <v>1528</v>
      </c>
      <c r="F65" s="328">
        <v>1453</v>
      </c>
      <c r="G65" s="328">
        <v>75</v>
      </c>
      <c r="H65" s="328">
        <v>201</v>
      </c>
      <c r="I65" s="328">
        <v>194</v>
      </c>
      <c r="J65" s="328">
        <v>7</v>
      </c>
      <c r="K65" s="328">
        <v>1316</v>
      </c>
      <c r="L65" s="328">
        <v>1248</v>
      </c>
      <c r="M65" s="328">
        <v>68</v>
      </c>
      <c r="N65" s="328">
        <v>11</v>
      </c>
      <c r="O65" s="328">
        <v>11</v>
      </c>
      <c r="P65" s="328">
        <v>0</v>
      </c>
      <c r="R65" s="459">
        <f t="shared" si="2"/>
        <v>0</v>
      </c>
      <c r="S65" s="459">
        <f t="shared" si="3"/>
        <v>0</v>
      </c>
      <c r="T65" s="459">
        <f t="shared" si="4"/>
        <v>0</v>
      </c>
    </row>
    <row r="66" spans="1:213" ht="12.75" customHeight="1">
      <c r="A66" s="461" t="s">
        <v>313</v>
      </c>
      <c r="B66" s="462">
        <v>71607</v>
      </c>
      <c r="C66" s="461" t="s">
        <v>323</v>
      </c>
      <c r="D66" s="461">
        <v>54</v>
      </c>
      <c r="E66" s="328">
        <v>203</v>
      </c>
      <c r="F66" s="328">
        <v>142</v>
      </c>
      <c r="G66" s="328">
        <v>61</v>
      </c>
      <c r="H66" s="328">
        <v>100</v>
      </c>
      <c r="I66" s="328">
        <v>75</v>
      </c>
      <c r="J66" s="328">
        <v>25</v>
      </c>
      <c r="K66" s="328">
        <v>103</v>
      </c>
      <c r="L66" s="328">
        <v>67</v>
      </c>
      <c r="M66" s="328">
        <v>36</v>
      </c>
      <c r="N66" s="328">
        <v>0</v>
      </c>
      <c r="O66" s="328">
        <v>0</v>
      </c>
      <c r="P66" s="328">
        <v>0</v>
      </c>
      <c r="R66" s="459">
        <f t="shared" si="2"/>
        <v>0</v>
      </c>
      <c r="S66" s="459">
        <f t="shared" si="3"/>
        <v>0</v>
      </c>
      <c r="T66" s="459">
        <f t="shared" si="4"/>
        <v>0</v>
      </c>
    </row>
    <row r="67" spans="1:213" ht="12.75" customHeight="1">
      <c r="A67" s="461" t="s">
        <v>313</v>
      </c>
      <c r="B67" s="462">
        <v>71611</v>
      </c>
      <c r="C67" s="461" t="s">
        <v>346</v>
      </c>
      <c r="D67" s="461">
        <v>55</v>
      </c>
      <c r="E67" s="328">
        <v>491</v>
      </c>
      <c r="F67" s="328">
        <v>410</v>
      </c>
      <c r="G67" s="328">
        <v>81</v>
      </c>
      <c r="H67" s="328">
        <v>0</v>
      </c>
      <c r="I67" s="328">
        <v>0</v>
      </c>
      <c r="J67" s="328">
        <v>0</v>
      </c>
      <c r="K67" s="328">
        <v>491</v>
      </c>
      <c r="L67" s="328">
        <v>410</v>
      </c>
      <c r="M67" s="328">
        <v>81</v>
      </c>
      <c r="N67" s="328">
        <v>0</v>
      </c>
      <c r="O67" s="328">
        <v>0</v>
      </c>
      <c r="P67" s="328">
        <v>0</v>
      </c>
      <c r="R67" s="459">
        <f t="shared" si="2"/>
        <v>0</v>
      </c>
      <c r="S67" s="459">
        <f t="shared" si="3"/>
        <v>0</v>
      </c>
      <c r="T67" s="459">
        <f t="shared" si="4"/>
        <v>0</v>
      </c>
    </row>
    <row r="68" spans="1:213" ht="12.75" customHeight="1">
      <c r="A68" s="461" t="s">
        <v>313</v>
      </c>
      <c r="B68" s="462">
        <v>71901</v>
      </c>
      <c r="C68" s="461" t="s">
        <v>337</v>
      </c>
      <c r="D68" s="461">
        <v>56</v>
      </c>
      <c r="E68" s="328">
        <v>16</v>
      </c>
      <c r="F68" s="328">
        <v>15</v>
      </c>
      <c r="G68" s="328">
        <v>1</v>
      </c>
      <c r="H68" s="328">
        <v>1</v>
      </c>
      <c r="I68" s="328">
        <v>1</v>
      </c>
      <c r="J68" s="328">
        <v>0</v>
      </c>
      <c r="K68" s="328">
        <v>15</v>
      </c>
      <c r="L68" s="328">
        <v>14</v>
      </c>
      <c r="M68" s="328">
        <v>1</v>
      </c>
      <c r="N68" s="328">
        <v>0</v>
      </c>
      <c r="O68" s="328"/>
      <c r="P68" s="328"/>
      <c r="R68" s="459">
        <f t="shared" si="2"/>
        <v>0</v>
      </c>
      <c r="S68" s="459">
        <f t="shared" si="3"/>
        <v>0</v>
      </c>
      <c r="T68" s="459">
        <f t="shared" si="4"/>
        <v>0</v>
      </c>
    </row>
    <row r="69" spans="1:213" ht="12.75" customHeight="1">
      <c r="A69" s="461" t="s">
        <v>313</v>
      </c>
      <c r="B69" s="462">
        <v>72106</v>
      </c>
      <c r="C69" s="461" t="s">
        <v>341</v>
      </c>
      <c r="D69" s="461">
        <v>57</v>
      </c>
      <c r="E69" s="328">
        <v>197</v>
      </c>
      <c r="F69" s="328">
        <v>48</v>
      </c>
      <c r="G69" s="328">
        <v>149</v>
      </c>
      <c r="H69" s="328">
        <v>0</v>
      </c>
      <c r="I69" s="328">
        <v>0</v>
      </c>
      <c r="J69" s="328">
        <v>0</v>
      </c>
      <c r="K69" s="328">
        <v>197</v>
      </c>
      <c r="L69" s="328">
        <v>48</v>
      </c>
      <c r="M69" s="328">
        <v>149</v>
      </c>
      <c r="N69" s="328">
        <v>0</v>
      </c>
      <c r="O69" s="328">
        <v>0</v>
      </c>
      <c r="P69" s="328">
        <v>0</v>
      </c>
      <c r="R69" s="459">
        <f t="shared" si="2"/>
        <v>0</v>
      </c>
      <c r="S69" s="459">
        <f t="shared" si="3"/>
        <v>0</v>
      </c>
      <c r="T69" s="459">
        <f t="shared" si="4"/>
        <v>0</v>
      </c>
    </row>
    <row r="70" spans="1:213" ht="12.75" customHeight="1">
      <c r="A70" s="461" t="s">
        <v>313</v>
      </c>
      <c r="B70" s="462">
        <v>72107</v>
      </c>
      <c r="C70" s="461" t="s">
        <v>339</v>
      </c>
      <c r="D70" s="461">
        <v>58</v>
      </c>
      <c r="E70" s="328">
        <v>263</v>
      </c>
      <c r="F70" s="328">
        <v>78</v>
      </c>
      <c r="G70" s="328">
        <v>185</v>
      </c>
      <c r="H70" s="328">
        <v>0</v>
      </c>
      <c r="I70" s="328">
        <v>0</v>
      </c>
      <c r="J70" s="328">
        <v>0</v>
      </c>
      <c r="K70" s="328">
        <v>263</v>
      </c>
      <c r="L70" s="328">
        <v>78</v>
      </c>
      <c r="M70" s="328">
        <v>185</v>
      </c>
      <c r="N70" s="328">
        <v>0</v>
      </c>
      <c r="O70" s="328">
        <v>0</v>
      </c>
      <c r="P70" s="328">
        <v>0</v>
      </c>
      <c r="R70" s="459">
        <f t="shared" si="2"/>
        <v>0</v>
      </c>
      <c r="S70" s="459">
        <f t="shared" si="3"/>
        <v>0</v>
      </c>
      <c r="T70" s="459">
        <f t="shared" si="4"/>
        <v>0</v>
      </c>
    </row>
    <row r="71" spans="1:213" ht="12.75" customHeight="1">
      <c r="A71" s="461" t="s">
        <v>313</v>
      </c>
      <c r="B71" s="462">
        <v>72108</v>
      </c>
      <c r="C71" s="461" t="s">
        <v>329</v>
      </c>
      <c r="D71" s="461">
        <v>59</v>
      </c>
      <c r="E71" s="328">
        <v>35</v>
      </c>
      <c r="F71" s="328">
        <v>21</v>
      </c>
      <c r="G71" s="328">
        <v>14</v>
      </c>
      <c r="H71" s="328">
        <v>0</v>
      </c>
      <c r="I71" s="328">
        <v>0</v>
      </c>
      <c r="J71" s="328">
        <v>0</v>
      </c>
      <c r="K71" s="328">
        <v>35</v>
      </c>
      <c r="L71" s="328">
        <v>21</v>
      </c>
      <c r="M71" s="328">
        <v>14</v>
      </c>
      <c r="N71" s="328">
        <v>0</v>
      </c>
      <c r="O71" s="328">
        <v>0</v>
      </c>
      <c r="P71" s="328">
        <v>0</v>
      </c>
      <c r="R71" s="459">
        <f t="shared" si="2"/>
        <v>0</v>
      </c>
      <c r="S71" s="459">
        <f t="shared" si="3"/>
        <v>0</v>
      </c>
      <c r="T71" s="459">
        <f t="shared" si="4"/>
        <v>0</v>
      </c>
    </row>
    <row r="72" spans="1:213" ht="12.75" customHeight="1">
      <c r="A72" s="461" t="s">
        <v>313</v>
      </c>
      <c r="B72" s="462">
        <v>72109</v>
      </c>
      <c r="C72" s="461" t="s">
        <v>335</v>
      </c>
      <c r="D72" s="461">
        <v>60</v>
      </c>
      <c r="E72" s="328">
        <v>15</v>
      </c>
      <c r="F72" s="328">
        <v>15</v>
      </c>
      <c r="G72" s="328">
        <v>0</v>
      </c>
      <c r="H72" s="328">
        <v>0</v>
      </c>
      <c r="I72" s="328">
        <v>0</v>
      </c>
      <c r="J72" s="328">
        <v>0</v>
      </c>
      <c r="K72" s="328">
        <v>15</v>
      </c>
      <c r="L72" s="328">
        <v>15</v>
      </c>
      <c r="M72" s="328">
        <v>0</v>
      </c>
      <c r="N72" s="328">
        <v>0</v>
      </c>
      <c r="O72" s="328"/>
      <c r="P72" s="328"/>
      <c r="R72" s="459">
        <f t="shared" si="2"/>
        <v>0</v>
      </c>
      <c r="S72" s="459">
        <f t="shared" si="3"/>
        <v>0</v>
      </c>
      <c r="T72" s="459">
        <f t="shared" si="4"/>
        <v>0</v>
      </c>
    </row>
    <row r="73" spans="1:213" ht="12.75" customHeight="1">
      <c r="A73" s="461" t="s">
        <v>313</v>
      </c>
      <c r="B73" s="462">
        <v>72110</v>
      </c>
      <c r="C73" s="461" t="s">
        <v>353</v>
      </c>
      <c r="D73" s="461">
        <v>61</v>
      </c>
      <c r="E73" s="328">
        <v>15</v>
      </c>
      <c r="F73" s="328">
        <v>5</v>
      </c>
      <c r="G73" s="328">
        <v>10</v>
      </c>
      <c r="H73" s="328">
        <v>15</v>
      </c>
      <c r="I73" s="328">
        <v>5</v>
      </c>
      <c r="J73" s="328">
        <v>10</v>
      </c>
      <c r="K73" s="328">
        <v>0</v>
      </c>
      <c r="L73" s="328">
        <v>0</v>
      </c>
      <c r="M73" s="328">
        <v>0</v>
      </c>
      <c r="N73" s="328">
        <v>0</v>
      </c>
      <c r="O73" s="328"/>
      <c r="P73" s="328"/>
      <c r="R73" s="459">
        <f t="shared" si="2"/>
        <v>0</v>
      </c>
      <c r="S73" s="459">
        <f t="shared" si="3"/>
        <v>0</v>
      </c>
      <c r="T73" s="459">
        <f t="shared" si="4"/>
        <v>0</v>
      </c>
    </row>
    <row r="74" spans="1:213" ht="12.75" customHeight="1">
      <c r="A74" s="461" t="s">
        <v>313</v>
      </c>
      <c r="B74" s="462">
        <v>72204</v>
      </c>
      <c r="C74" s="461" t="s">
        <v>333</v>
      </c>
      <c r="D74" s="461">
        <v>62</v>
      </c>
      <c r="E74" s="328">
        <v>32</v>
      </c>
      <c r="F74" s="328">
        <v>32</v>
      </c>
      <c r="G74" s="328">
        <v>0</v>
      </c>
      <c r="H74" s="328">
        <v>0</v>
      </c>
      <c r="I74" s="328">
        <v>0</v>
      </c>
      <c r="J74" s="328">
        <v>0</v>
      </c>
      <c r="K74" s="328">
        <v>32</v>
      </c>
      <c r="L74" s="328">
        <v>32</v>
      </c>
      <c r="M74" s="328">
        <v>0</v>
      </c>
      <c r="N74" s="328">
        <v>0</v>
      </c>
      <c r="O74" s="328"/>
      <c r="P74" s="328"/>
      <c r="R74" s="459">
        <f t="shared" si="2"/>
        <v>0</v>
      </c>
      <c r="S74" s="459">
        <f t="shared" si="3"/>
        <v>0</v>
      </c>
      <c r="T74" s="459">
        <f t="shared" si="4"/>
        <v>0</v>
      </c>
    </row>
    <row r="75" spans="1:213" s="460" customFormat="1" ht="12.75" customHeight="1">
      <c r="A75" s="461" t="s">
        <v>313</v>
      </c>
      <c r="B75" s="462">
        <v>72208</v>
      </c>
      <c r="C75" s="461" t="s">
        <v>354</v>
      </c>
      <c r="D75" s="461">
        <v>63</v>
      </c>
      <c r="E75" s="328">
        <v>20</v>
      </c>
      <c r="F75" s="328">
        <v>5</v>
      </c>
      <c r="G75" s="328">
        <v>15</v>
      </c>
      <c r="H75" s="328">
        <v>0</v>
      </c>
      <c r="I75" s="328">
        <v>0</v>
      </c>
      <c r="J75" s="328">
        <v>0</v>
      </c>
      <c r="K75" s="328">
        <v>20</v>
      </c>
      <c r="L75" s="328">
        <v>5</v>
      </c>
      <c r="M75" s="328">
        <v>15</v>
      </c>
      <c r="N75" s="328">
        <v>0</v>
      </c>
      <c r="O75" s="328"/>
      <c r="P75" s="328"/>
      <c r="Q75" s="459"/>
      <c r="R75" s="459">
        <f t="shared" si="2"/>
        <v>0</v>
      </c>
      <c r="S75" s="459">
        <f t="shared" si="3"/>
        <v>0</v>
      </c>
      <c r="T75" s="459">
        <f t="shared" si="4"/>
        <v>0</v>
      </c>
      <c r="U75" s="459"/>
      <c r="V75" s="459"/>
      <c r="W75" s="459"/>
      <c r="X75" s="459"/>
      <c r="Y75" s="459"/>
      <c r="Z75" s="459"/>
      <c r="AA75" s="459"/>
      <c r="AB75" s="459"/>
      <c r="AC75" s="459"/>
      <c r="AD75" s="459"/>
      <c r="AE75" s="459"/>
      <c r="AF75" s="459"/>
      <c r="AG75" s="459"/>
      <c r="AH75" s="459"/>
      <c r="AI75" s="459"/>
      <c r="AJ75" s="459"/>
      <c r="AK75" s="459"/>
      <c r="AL75" s="459"/>
      <c r="AM75" s="459"/>
      <c r="AN75" s="459"/>
      <c r="AO75" s="459"/>
      <c r="AP75" s="459"/>
      <c r="AQ75" s="459"/>
      <c r="AR75" s="459"/>
      <c r="AS75" s="459"/>
      <c r="AT75" s="459"/>
      <c r="AU75" s="459"/>
      <c r="AV75" s="459"/>
      <c r="AW75" s="459"/>
      <c r="AX75" s="459"/>
      <c r="AY75" s="459"/>
      <c r="AZ75" s="459"/>
      <c r="BA75" s="459"/>
      <c r="BB75" s="459"/>
      <c r="BC75" s="459"/>
      <c r="BD75" s="459"/>
      <c r="BE75" s="459"/>
      <c r="BF75" s="459"/>
      <c r="BG75" s="459"/>
      <c r="BH75" s="459"/>
      <c r="BI75" s="459"/>
      <c r="BJ75" s="459"/>
      <c r="BK75" s="459"/>
      <c r="BL75" s="459"/>
      <c r="BM75" s="459"/>
      <c r="BN75" s="459"/>
      <c r="BO75" s="459"/>
      <c r="BP75" s="459"/>
      <c r="BQ75" s="459"/>
      <c r="BR75" s="459"/>
      <c r="BS75" s="459"/>
      <c r="BT75" s="459"/>
      <c r="BU75" s="459"/>
      <c r="BV75" s="459"/>
      <c r="BW75" s="459"/>
      <c r="BX75" s="459"/>
      <c r="BY75" s="459"/>
      <c r="BZ75" s="459"/>
      <c r="CA75" s="459"/>
      <c r="CB75" s="459"/>
      <c r="CC75" s="459"/>
      <c r="CD75" s="459"/>
      <c r="CE75" s="459"/>
      <c r="CF75" s="459"/>
      <c r="CG75" s="459"/>
      <c r="CH75" s="459"/>
      <c r="CI75" s="459"/>
      <c r="CJ75" s="459"/>
      <c r="CK75" s="459"/>
      <c r="CL75" s="459"/>
      <c r="CM75" s="459"/>
      <c r="CN75" s="459"/>
      <c r="CO75" s="459"/>
      <c r="CP75" s="459"/>
      <c r="CQ75" s="459"/>
      <c r="CR75" s="459"/>
      <c r="CS75" s="459"/>
      <c r="CT75" s="459"/>
      <c r="CU75" s="459"/>
      <c r="CV75" s="459"/>
      <c r="CW75" s="459"/>
      <c r="CX75" s="459"/>
      <c r="CY75" s="459"/>
      <c r="CZ75" s="459"/>
      <c r="DA75" s="459"/>
      <c r="DB75" s="459"/>
      <c r="DC75" s="459"/>
      <c r="DD75" s="459"/>
      <c r="DE75" s="459"/>
      <c r="DF75" s="459"/>
      <c r="DG75" s="459"/>
      <c r="DH75" s="459"/>
      <c r="DI75" s="459"/>
      <c r="DJ75" s="459"/>
      <c r="DK75" s="459"/>
      <c r="DL75" s="459"/>
      <c r="DM75" s="459"/>
      <c r="DN75" s="459"/>
      <c r="DO75" s="459"/>
      <c r="DP75" s="459"/>
      <c r="DQ75" s="459"/>
      <c r="DR75" s="459"/>
      <c r="DS75" s="459"/>
      <c r="DT75" s="459"/>
      <c r="DU75" s="459"/>
      <c r="DV75" s="459"/>
      <c r="DW75" s="459"/>
      <c r="DX75" s="459"/>
      <c r="DY75" s="459"/>
      <c r="DZ75" s="459"/>
      <c r="EA75" s="459"/>
      <c r="EB75" s="459"/>
      <c r="EC75" s="459"/>
      <c r="ED75" s="459"/>
      <c r="EE75" s="459"/>
      <c r="EF75" s="459"/>
      <c r="EG75" s="459"/>
      <c r="EH75" s="459"/>
      <c r="EI75" s="459"/>
      <c r="EJ75" s="459"/>
      <c r="EK75" s="459"/>
      <c r="EL75" s="459"/>
      <c r="EM75" s="459"/>
      <c r="EN75" s="459"/>
      <c r="EO75" s="459"/>
      <c r="EP75" s="459"/>
      <c r="EQ75" s="459"/>
      <c r="ER75" s="459"/>
      <c r="ES75" s="459"/>
      <c r="ET75" s="459"/>
      <c r="EU75" s="459"/>
      <c r="EV75" s="459"/>
      <c r="EW75" s="459"/>
      <c r="EX75" s="459"/>
      <c r="EY75" s="459"/>
      <c r="EZ75" s="459"/>
      <c r="FA75" s="459"/>
      <c r="FB75" s="459"/>
      <c r="FC75" s="459"/>
      <c r="FD75" s="459"/>
      <c r="FE75" s="459"/>
      <c r="FF75" s="459"/>
      <c r="FG75" s="459"/>
      <c r="FH75" s="459"/>
      <c r="FI75" s="459"/>
      <c r="FJ75" s="459"/>
      <c r="FK75" s="459"/>
      <c r="FL75" s="459"/>
      <c r="FM75" s="459"/>
      <c r="FN75" s="459"/>
      <c r="FO75" s="459"/>
      <c r="FP75" s="459"/>
      <c r="FQ75" s="459"/>
      <c r="FR75" s="459"/>
      <c r="FS75" s="459"/>
      <c r="FT75" s="459"/>
      <c r="FU75" s="459"/>
      <c r="FV75" s="459"/>
      <c r="FW75" s="459"/>
      <c r="FX75" s="459"/>
      <c r="FY75" s="459"/>
      <c r="FZ75" s="459"/>
      <c r="GA75" s="459"/>
      <c r="GB75" s="459"/>
      <c r="GC75" s="459"/>
      <c r="GD75" s="459"/>
      <c r="GE75" s="459"/>
      <c r="GF75" s="459"/>
      <c r="GG75" s="459"/>
      <c r="GH75" s="459"/>
      <c r="GI75" s="459"/>
      <c r="GJ75" s="459"/>
      <c r="GK75" s="459"/>
      <c r="GL75" s="459"/>
      <c r="GM75" s="459"/>
      <c r="GN75" s="459"/>
      <c r="GO75" s="459"/>
      <c r="GP75" s="459"/>
      <c r="GQ75" s="459"/>
      <c r="GR75" s="459"/>
      <c r="GS75" s="459"/>
      <c r="GT75" s="459"/>
      <c r="GU75" s="459"/>
      <c r="GV75" s="459"/>
      <c r="GW75" s="459"/>
      <c r="GX75" s="459"/>
      <c r="GY75" s="459"/>
      <c r="GZ75" s="459"/>
      <c r="HA75" s="459"/>
      <c r="HB75" s="459"/>
      <c r="HC75" s="459"/>
      <c r="HD75" s="459"/>
      <c r="HE75" s="459"/>
    </row>
    <row r="76" spans="1:213" ht="12.75" customHeight="1">
      <c r="A76" s="461" t="s">
        <v>313</v>
      </c>
      <c r="B76" s="462">
        <v>72301</v>
      </c>
      <c r="C76" s="461" t="s">
        <v>336</v>
      </c>
      <c r="D76" s="461">
        <v>64</v>
      </c>
      <c r="E76" s="328">
        <v>829</v>
      </c>
      <c r="F76" s="328">
        <v>40</v>
      </c>
      <c r="G76" s="328">
        <v>789</v>
      </c>
      <c r="H76" s="328">
        <v>54</v>
      </c>
      <c r="I76" s="328">
        <v>0</v>
      </c>
      <c r="J76" s="328">
        <v>54</v>
      </c>
      <c r="K76" s="328">
        <v>775</v>
      </c>
      <c r="L76" s="328">
        <v>40</v>
      </c>
      <c r="M76" s="328">
        <v>735</v>
      </c>
      <c r="N76" s="328">
        <v>0</v>
      </c>
      <c r="O76" s="328">
        <v>0</v>
      </c>
      <c r="P76" s="328">
        <v>0</v>
      </c>
      <c r="R76" s="459">
        <f t="shared" si="2"/>
        <v>0</v>
      </c>
      <c r="S76" s="459">
        <f t="shared" si="3"/>
        <v>0</v>
      </c>
      <c r="T76" s="459">
        <f t="shared" si="4"/>
        <v>0</v>
      </c>
    </row>
    <row r="77" spans="1:213" s="460" customFormat="1" ht="12.75" customHeight="1">
      <c r="A77" s="461" t="s">
        <v>313</v>
      </c>
      <c r="B77" s="462">
        <v>72302</v>
      </c>
      <c r="C77" s="461" t="s">
        <v>314</v>
      </c>
      <c r="D77" s="461">
        <v>65</v>
      </c>
      <c r="E77" s="328">
        <v>9</v>
      </c>
      <c r="F77" s="328">
        <v>7</v>
      </c>
      <c r="G77" s="328">
        <v>2</v>
      </c>
      <c r="H77" s="328">
        <v>0</v>
      </c>
      <c r="I77" s="328">
        <v>0</v>
      </c>
      <c r="J77" s="328">
        <v>0</v>
      </c>
      <c r="K77" s="328">
        <v>9</v>
      </c>
      <c r="L77" s="328">
        <v>7</v>
      </c>
      <c r="M77" s="328">
        <v>2</v>
      </c>
      <c r="N77" s="328">
        <v>0</v>
      </c>
      <c r="O77" s="328"/>
      <c r="P77" s="328"/>
      <c r="Q77" s="459"/>
      <c r="R77" s="459">
        <f t="shared" si="2"/>
        <v>0</v>
      </c>
      <c r="S77" s="459">
        <f t="shared" si="3"/>
        <v>0</v>
      </c>
      <c r="T77" s="459">
        <f t="shared" si="4"/>
        <v>0</v>
      </c>
      <c r="U77" s="459"/>
      <c r="V77" s="459"/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  <c r="AG77" s="459"/>
      <c r="AH77" s="459"/>
      <c r="AI77" s="459"/>
      <c r="AJ77" s="459"/>
      <c r="AK77" s="459"/>
      <c r="AL77" s="459"/>
      <c r="AM77" s="459"/>
      <c r="AN77" s="459"/>
      <c r="AO77" s="459"/>
      <c r="AP77" s="459"/>
      <c r="AQ77" s="459"/>
      <c r="AR77" s="459"/>
      <c r="AS77" s="459"/>
      <c r="AT77" s="459"/>
      <c r="AU77" s="459"/>
      <c r="AV77" s="459"/>
      <c r="AW77" s="459"/>
      <c r="AX77" s="459"/>
      <c r="AY77" s="459"/>
      <c r="AZ77" s="459"/>
      <c r="BA77" s="459"/>
      <c r="BB77" s="459"/>
      <c r="BC77" s="459"/>
      <c r="BD77" s="459"/>
      <c r="BE77" s="459"/>
      <c r="BF77" s="459"/>
      <c r="BG77" s="459"/>
      <c r="BH77" s="459"/>
      <c r="BI77" s="459"/>
      <c r="BJ77" s="459"/>
      <c r="BK77" s="459"/>
      <c r="BL77" s="459"/>
      <c r="BM77" s="459"/>
      <c r="BN77" s="459"/>
      <c r="BO77" s="459"/>
      <c r="BP77" s="459"/>
      <c r="BQ77" s="459"/>
      <c r="BR77" s="459"/>
      <c r="BS77" s="459"/>
      <c r="BT77" s="459"/>
      <c r="BU77" s="459"/>
      <c r="BV77" s="459"/>
      <c r="BW77" s="459"/>
      <c r="BX77" s="459"/>
      <c r="BY77" s="459"/>
      <c r="BZ77" s="459"/>
      <c r="CA77" s="459"/>
      <c r="CB77" s="459"/>
      <c r="CC77" s="459"/>
      <c r="CD77" s="459"/>
      <c r="CE77" s="459"/>
      <c r="CF77" s="459"/>
      <c r="CG77" s="459"/>
      <c r="CH77" s="459"/>
      <c r="CI77" s="459"/>
      <c r="CJ77" s="459"/>
      <c r="CK77" s="459"/>
      <c r="CL77" s="459"/>
      <c r="CM77" s="459"/>
      <c r="CN77" s="459"/>
      <c r="CO77" s="459"/>
      <c r="CP77" s="459"/>
      <c r="CQ77" s="459"/>
      <c r="CR77" s="459"/>
      <c r="CS77" s="459"/>
      <c r="CT77" s="459"/>
      <c r="CU77" s="459"/>
      <c r="CV77" s="459"/>
      <c r="CW77" s="459"/>
      <c r="CX77" s="459"/>
      <c r="CY77" s="459"/>
      <c r="CZ77" s="459"/>
      <c r="DA77" s="459"/>
      <c r="DB77" s="459"/>
      <c r="DC77" s="459"/>
      <c r="DD77" s="459"/>
      <c r="DE77" s="459"/>
      <c r="DF77" s="459"/>
      <c r="DG77" s="459"/>
      <c r="DH77" s="459"/>
      <c r="DI77" s="459"/>
      <c r="DJ77" s="459"/>
      <c r="DK77" s="459"/>
      <c r="DL77" s="459"/>
      <c r="DM77" s="459"/>
      <c r="DN77" s="459"/>
      <c r="DO77" s="459"/>
      <c r="DP77" s="459"/>
      <c r="DQ77" s="459"/>
      <c r="DR77" s="459"/>
      <c r="DS77" s="459"/>
      <c r="DT77" s="459"/>
      <c r="DU77" s="459"/>
      <c r="DV77" s="459"/>
      <c r="DW77" s="459"/>
      <c r="DX77" s="459"/>
      <c r="DY77" s="459"/>
      <c r="DZ77" s="459"/>
      <c r="EA77" s="459"/>
      <c r="EB77" s="459"/>
      <c r="EC77" s="459"/>
      <c r="ED77" s="459"/>
      <c r="EE77" s="459"/>
      <c r="EF77" s="459"/>
      <c r="EG77" s="459"/>
      <c r="EH77" s="459"/>
      <c r="EI77" s="459"/>
      <c r="EJ77" s="459"/>
      <c r="EK77" s="459"/>
      <c r="EL77" s="459"/>
      <c r="EM77" s="459"/>
      <c r="EN77" s="459"/>
      <c r="EO77" s="459"/>
      <c r="EP77" s="459"/>
      <c r="EQ77" s="459"/>
      <c r="ER77" s="459"/>
      <c r="ES77" s="459"/>
      <c r="ET77" s="459"/>
      <c r="EU77" s="459"/>
      <c r="EV77" s="459"/>
      <c r="EW77" s="459"/>
      <c r="EX77" s="459"/>
      <c r="EY77" s="459"/>
      <c r="EZ77" s="459"/>
      <c r="FA77" s="459"/>
      <c r="FB77" s="459"/>
      <c r="FC77" s="459"/>
      <c r="FD77" s="459"/>
      <c r="FE77" s="459"/>
      <c r="FF77" s="459"/>
      <c r="FG77" s="459"/>
      <c r="FH77" s="459"/>
      <c r="FI77" s="459"/>
      <c r="FJ77" s="459"/>
      <c r="FK77" s="459"/>
      <c r="FL77" s="459"/>
      <c r="FM77" s="459"/>
      <c r="FN77" s="459"/>
      <c r="FO77" s="459"/>
      <c r="FP77" s="459"/>
      <c r="FQ77" s="459"/>
      <c r="FR77" s="459"/>
      <c r="FS77" s="459"/>
      <c r="FT77" s="459"/>
      <c r="FU77" s="459"/>
      <c r="FV77" s="459"/>
      <c r="FW77" s="459"/>
      <c r="FX77" s="459"/>
      <c r="FY77" s="459"/>
      <c r="FZ77" s="459"/>
      <c r="GA77" s="459"/>
      <c r="GB77" s="459"/>
      <c r="GC77" s="459"/>
      <c r="GD77" s="459"/>
      <c r="GE77" s="459"/>
      <c r="GF77" s="459"/>
      <c r="GG77" s="459"/>
      <c r="GH77" s="459"/>
      <c r="GI77" s="459"/>
      <c r="GJ77" s="459"/>
      <c r="GK77" s="459"/>
      <c r="GL77" s="459"/>
      <c r="GM77" s="459"/>
      <c r="GN77" s="459"/>
      <c r="GO77" s="459"/>
      <c r="GP77" s="459"/>
      <c r="GQ77" s="459"/>
      <c r="GR77" s="459"/>
      <c r="GS77" s="459"/>
      <c r="GT77" s="459"/>
      <c r="GU77" s="459"/>
      <c r="GV77" s="459"/>
      <c r="GW77" s="459"/>
      <c r="GX77" s="459"/>
      <c r="GY77" s="459"/>
      <c r="GZ77" s="459"/>
      <c r="HA77" s="459"/>
      <c r="HB77" s="459"/>
      <c r="HC77" s="459"/>
      <c r="HD77" s="459"/>
      <c r="HE77" s="459"/>
    </row>
    <row r="78" spans="1:213" ht="12.75" customHeight="1">
      <c r="A78" s="461" t="s">
        <v>313</v>
      </c>
      <c r="B78" s="462">
        <v>72304</v>
      </c>
      <c r="C78" s="461" t="s">
        <v>351</v>
      </c>
      <c r="D78" s="461">
        <v>66</v>
      </c>
      <c r="E78" s="328">
        <v>76</v>
      </c>
      <c r="F78" s="328">
        <v>19</v>
      </c>
      <c r="G78" s="328">
        <v>57</v>
      </c>
      <c r="H78" s="328">
        <v>0</v>
      </c>
      <c r="I78" s="328">
        <v>0</v>
      </c>
      <c r="J78" s="328">
        <v>0</v>
      </c>
      <c r="K78" s="328">
        <v>76</v>
      </c>
      <c r="L78" s="328">
        <v>19</v>
      </c>
      <c r="M78" s="328">
        <v>57</v>
      </c>
      <c r="N78" s="328">
        <v>0</v>
      </c>
      <c r="O78" s="328">
        <v>0</v>
      </c>
      <c r="P78" s="328">
        <v>0</v>
      </c>
      <c r="R78" s="459">
        <f t="shared" ref="R78:R115" si="10">+E78-H78-K78-N78</f>
        <v>0</v>
      </c>
      <c r="S78" s="459">
        <f t="shared" ref="S78:S115" si="11">+F78-I78-L78-O78</f>
        <v>0</v>
      </c>
      <c r="T78" s="459">
        <f t="shared" ref="T78:T115" si="12">+G78-J78-M78-P78</f>
        <v>0</v>
      </c>
    </row>
    <row r="79" spans="1:213" ht="12.75" customHeight="1">
      <c r="A79" s="461" t="s">
        <v>313</v>
      </c>
      <c r="B79" s="462">
        <v>72307</v>
      </c>
      <c r="C79" s="461" t="s">
        <v>334</v>
      </c>
      <c r="D79" s="461">
        <v>67</v>
      </c>
      <c r="E79" s="328">
        <v>91</v>
      </c>
      <c r="F79" s="328">
        <v>38</v>
      </c>
      <c r="G79" s="328">
        <v>53</v>
      </c>
      <c r="H79" s="328">
        <v>0</v>
      </c>
      <c r="I79" s="328">
        <v>0</v>
      </c>
      <c r="J79" s="328">
        <v>0</v>
      </c>
      <c r="K79" s="328">
        <v>91</v>
      </c>
      <c r="L79" s="328">
        <v>38</v>
      </c>
      <c r="M79" s="328">
        <v>53</v>
      </c>
      <c r="N79" s="328">
        <v>0</v>
      </c>
      <c r="O79" s="328">
        <v>0</v>
      </c>
      <c r="P79" s="328">
        <v>0</v>
      </c>
      <c r="R79" s="459">
        <f t="shared" si="10"/>
        <v>0</v>
      </c>
      <c r="S79" s="459">
        <f t="shared" si="11"/>
        <v>0</v>
      </c>
      <c r="T79" s="459">
        <f t="shared" si="12"/>
        <v>0</v>
      </c>
    </row>
    <row r="80" spans="1:213" ht="12.75" customHeight="1">
      <c r="A80" s="461" t="s">
        <v>313</v>
      </c>
      <c r="B80" s="462">
        <v>72308</v>
      </c>
      <c r="C80" s="461" t="s">
        <v>324</v>
      </c>
      <c r="D80" s="461">
        <v>68</v>
      </c>
      <c r="E80" s="328">
        <v>15</v>
      </c>
      <c r="F80" s="328">
        <v>8</v>
      </c>
      <c r="G80" s="328">
        <v>7</v>
      </c>
      <c r="H80" s="328">
        <v>0</v>
      </c>
      <c r="I80" s="328">
        <v>0</v>
      </c>
      <c r="J80" s="328">
        <v>0</v>
      </c>
      <c r="K80" s="328">
        <v>15</v>
      </c>
      <c r="L80" s="328">
        <v>8</v>
      </c>
      <c r="M80" s="328">
        <v>7</v>
      </c>
      <c r="N80" s="328">
        <v>0</v>
      </c>
      <c r="O80" s="328"/>
      <c r="P80" s="328"/>
      <c r="R80" s="459">
        <f t="shared" si="10"/>
        <v>0</v>
      </c>
      <c r="S80" s="459">
        <f t="shared" si="11"/>
        <v>0</v>
      </c>
      <c r="T80" s="459">
        <f t="shared" si="12"/>
        <v>0</v>
      </c>
    </row>
    <row r="81" spans="1:213" ht="12.75" customHeight="1">
      <c r="A81" s="461" t="s">
        <v>313</v>
      </c>
      <c r="B81" s="462">
        <v>72401</v>
      </c>
      <c r="C81" s="461" t="s">
        <v>345</v>
      </c>
      <c r="D81" s="461">
        <v>69</v>
      </c>
      <c r="E81" s="328">
        <v>638</v>
      </c>
      <c r="F81" s="328">
        <v>535</v>
      </c>
      <c r="G81" s="328">
        <v>103</v>
      </c>
      <c r="H81" s="328">
        <v>61</v>
      </c>
      <c r="I81" s="328">
        <v>48</v>
      </c>
      <c r="J81" s="328">
        <v>13</v>
      </c>
      <c r="K81" s="328">
        <v>512</v>
      </c>
      <c r="L81" s="328">
        <v>440</v>
      </c>
      <c r="M81" s="328">
        <v>72</v>
      </c>
      <c r="N81" s="328">
        <v>65</v>
      </c>
      <c r="O81" s="328">
        <v>47</v>
      </c>
      <c r="P81" s="328">
        <v>18</v>
      </c>
      <c r="R81" s="459">
        <f t="shared" si="10"/>
        <v>0</v>
      </c>
      <c r="S81" s="459">
        <f t="shared" si="11"/>
        <v>0</v>
      </c>
      <c r="T81" s="459">
        <f t="shared" si="12"/>
        <v>0</v>
      </c>
    </row>
    <row r="82" spans="1:213" ht="12.75" customHeight="1">
      <c r="A82" s="461" t="s">
        <v>313</v>
      </c>
      <c r="B82" s="462">
        <v>72405</v>
      </c>
      <c r="C82" s="461" t="s">
        <v>338</v>
      </c>
      <c r="D82" s="461">
        <v>70</v>
      </c>
      <c r="E82" s="328">
        <v>32</v>
      </c>
      <c r="F82" s="328">
        <v>32</v>
      </c>
      <c r="G82" s="328">
        <v>0</v>
      </c>
      <c r="H82" s="328">
        <v>0</v>
      </c>
      <c r="I82" s="328">
        <v>0</v>
      </c>
      <c r="J82" s="328">
        <v>0</v>
      </c>
      <c r="K82" s="328">
        <v>18</v>
      </c>
      <c r="L82" s="328">
        <v>18</v>
      </c>
      <c r="M82" s="328">
        <v>0</v>
      </c>
      <c r="N82" s="328">
        <v>14</v>
      </c>
      <c r="O82" s="328">
        <v>14</v>
      </c>
      <c r="P82" s="328"/>
      <c r="R82" s="459">
        <f t="shared" si="10"/>
        <v>0</v>
      </c>
      <c r="S82" s="459">
        <f t="shared" si="11"/>
        <v>0</v>
      </c>
      <c r="T82" s="459">
        <f t="shared" si="12"/>
        <v>0</v>
      </c>
    </row>
    <row r="83" spans="1:213" ht="12.75" customHeight="1">
      <c r="A83" s="461" t="s">
        <v>313</v>
      </c>
      <c r="B83" s="462">
        <v>72406</v>
      </c>
      <c r="C83" s="461" t="s">
        <v>322</v>
      </c>
      <c r="D83" s="461">
        <v>71</v>
      </c>
      <c r="E83" s="328">
        <v>14</v>
      </c>
      <c r="F83" s="328">
        <v>9</v>
      </c>
      <c r="G83" s="328">
        <v>5</v>
      </c>
      <c r="H83" s="328">
        <v>0</v>
      </c>
      <c r="I83" s="328">
        <v>0</v>
      </c>
      <c r="J83" s="328">
        <v>0</v>
      </c>
      <c r="K83" s="328">
        <v>14</v>
      </c>
      <c r="L83" s="328">
        <v>9</v>
      </c>
      <c r="M83" s="328">
        <v>5</v>
      </c>
      <c r="N83" s="328">
        <v>0</v>
      </c>
      <c r="O83" s="328"/>
      <c r="P83" s="328"/>
      <c r="R83" s="459">
        <f t="shared" si="10"/>
        <v>0</v>
      </c>
      <c r="S83" s="459">
        <f t="shared" si="11"/>
        <v>0</v>
      </c>
      <c r="T83" s="459">
        <f t="shared" si="12"/>
        <v>0</v>
      </c>
    </row>
    <row r="84" spans="1:213" s="460" customFormat="1" ht="12.75" customHeight="1">
      <c r="A84" s="461" t="s">
        <v>313</v>
      </c>
      <c r="B84" s="462">
        <v>72409</v>
      </c>
      <c r="C84" s="461" t="s">
        <v>359</v>
      </c>
      <c r="D84" s="461">
        <v>72</v>
      </c>
      <c r="E84" s="328">
        <v>105</v>
      </c>
      <c r="F84" s="328">
        <v>77</v>
      </c>
      <c r="G84" s="328">
        <v>28</v>
      </c>
      <c r="H84" s="328">
        <v>34</v>
      </c>
      <c r="I84" s="328">
        <v>29</v>
      </c>
      <c r="J84" s="328">
        <v>5</v>
      </c>
      <c r="K84" s="328">
        <v>71</v>
      </c>
      <c r="L84" s="328">
        <v>48</v>
      </c>
      <c r="M84" s="328">
        <v>23</v>
      </c>
      <c r="N84" s="328">
        <v>0</v>
      </c>
      <c r="O84" s="328">
        <v>0</v>
      </c>
      <c r="P84" s="328">
        <v>0</v>
      </c>
      <c r="Q84" s="459"/>
      <c r="R84" s="459">
        <f t="shared" si="10"/>
        <v>0</v>
      </c>
      <c r="S84" s="459">
        <f t="shared" si="11"/>
        <v>0</v>
      </c>
      <c r="T84" s="459">
        <f t="shared" si="12"/>
        <v>0</v>
      </c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459"/>
      <c r="AL84" s="459"/>
      <c r="AM84" s="459"/>
      <c r="AN84" s="459"/>
      <c r="AO84" s="459"/>
      <c r="AP84" s="459"/>
      <c r="AQ84" s="459"/>
      <c r="AR84" s="459"/>
      <c r="AS84" s="459"/>
      <c r="AT84" s="459"/>
      <c r="AU84" s="459"/>
      <c r="AV84" s="459"/>
      <c r="AW84" s="459"/>
      <c r="AX84" s="459"/>
      <c r="AY84" s="459"/>
      <c r="AZ84" s="459"/>
      <c r="BA84" s="459"/>
      <c r="BB84" s="459"/>
      <c r="BC84" s="459"/>
      <c r="BD84" s="459"/>
      <c r="BE84" s="459"/>
      <c r="BF84" s="459"/>
      <c r="BG84" s="459"/>
      <c r="BH84" s="459"/>
      <c r="BI84" s="459"/>
      <c r="BJ84" s="459"/>
      <c r="BK84" s="459"/>
      <c r="BL84" s="459"/>
      <c r="BM84" s="459"/>
      <c r="BN84" s="459"/>
      <c r="BO84" s="459"/>
      <c r="BP84" s="459"/>
      <c r="BQ84" s="459"/>
      <c r="BR84" s="459"/>
      <c r="BS84" s="459"/>
      <c r="BT84" s="459"/>
      <c r="BU84" s="459"/>
      <c r="BV84" s="459"/>
      <c r="BW84" s="459"/>
      <c r="BX84" s="459"/>
      <c r="BY84" s="459"/>
      <c r="BZ84" s="459"/>
      <c r="CA84" s="459"/>
      <c r="CB84" s="459"/>
      <c r="CC84" s="459"/>
      <c r="CD84" s="459"/>
      <c r="CE84" s="459"/>
      <c r="CF84" s="459"/>
      <c r="CG84" s="459"/>
      <c r="CH84" s="459"/>
      <c r="CI84" s="459"/>
      <c r="CJ84" s="459"/>
      <c r="CK84" s="459"/>
      <c r="CL84" s="459"/>
      <c r="CM84" s="459"/>
      <c r="CN84" s="459"/>
      <c r="CO84" s="459"/>
      <c r="CP84" s="459"/>
      <c r="CQ84" s="459"/>
      <c r="CR84" s="459"/>
      <c r="CS84" s="459"/>
      <c r="CT84" s="459"/>
      <c r="CU84" s="459"/>
      <c r="CV84" s="459"/>
      <c r="CW84" s="459"/>
      <c r="CX84" s="459"/>
      <c r="CY84" s="459"/>
      <c r="CZ84" s="459"/>
      <c r="DA84" s="459"/>
      <c r="DB84" s="459"/>
      <c r="DC84" s="459"/>
      <c r="DD84" s="459"/>
      <c r="DE84" s="459"/>
      <c r="DF84" s="459"/>
      <c r="DG84" s="459"/>
      <c r="DH84" s="459"/>
      <c r="DI84" s="459"/>
      <c r="DJ84" s="459"/>
      <c r="DK84" s="459"/>
      <c r="DL84" s="459"/>
      <c r="DM84" s="459"/>
      <c r="DN84" s="459"/>
      <c r="DO84" s="459"/>
      <c r="DP84" s="459"/>
      <c r="DQ84" s="459"/>
      <c r="DR84" s="459"/>
      <c r="DS84" s="459"/>
      <c r="DT84" s="459"/>
      <c r="DU84" s="459"/>
      <c r="DV84" s="459"/>
      <c r="DW84" s="459"/>
      <c r="DX84" s="459"/>
      <c r="DY84" s="459"/>
      <c r="DZ84" s="459"/>
      <c r="EA84" s="459"/>
      <c r="EB84" s="459"/>
      <c r="EC84" s="459"/>
      <c r="ED84" s="459"/>
      <c r="EE84" s="459"/>
      <c r="EF84" s="459"/>
      <c r="EG84" s="459"/>
      <c r="EH84" s="459"/>
      <c r="EI84" s="459"/>
      <c r="EJ84" s="459"/>
      <c r="EK84" s="459"/>
      <c r="EL84" s="459"/>
      <c r="EM84" s="459"/>
      <c r="EN84" s="459"/>
      <c r="EO84" s="459"/>
      <c r="EP84" s="459"/>
      <c r="EQ84" s="459"/>
      <c r="ER84" s="459"/>
      <c r="ES84" s="459"/>
      <c r="ET84" s="459"/>
      <c r="EU84" s="459"/>
      <c r="EV84" s="459"/>
      <c r="EW84" s="459"/>
      <c r="EX84" s="459"/>
      <c r="EY84" s="459"/>
      <c r="EZ84" s="459"/>
      <c r="FA84" s="459"/>
      <c r="FB84" s="459"/>
      <c r="FC84" s="459"/>
      <c r="FD84" s="459"/>
      <c r="FE84" s="459"/>
      <c r="FF84" s="459"/>
      <c r="FG84" s="459"/>
      <c r="FH84" s="459"/>
      <c r="FI84" s="459"/>
      <c r="FJ84" s="459"/>
      <c r="FK84" s="459"/>
      <c r="FL84" s="459"/>
      <c r="FM84" s="459"/>
      <c r="FN84" s="459"/>
      <c r="FO84" s="459"/>
      <c r="FP84" s="459"/>
      <c r="FQ84" s="459"/>
      <c r="FR84" s="459"/>
      <c r="FS84" s="459"/>
      <c r="FT84" s="459"/>
      <c r="FU84" s="459"/>
      <c r="FV84" s="459"/>
      <c r="FW84" s="459"/>
      <c r="FX84" s="459"/>
      <c r="FY84" s="459"/>
      <c r="FZ84" s="459"/>
      <c r="GA84" s="459"/>
      <c r="GB84" s="459"/>
      <c r="GC84" s="459"/>
      <c r="GD84" s="459"/>
      <c r="GE84" s="459"/>
      <c r="GF84" s="459"/>
      <c r="GG84" s="459"/>
      <c r="GH84" s="459"/>
      <c r="GI84" s="459"/>
      <c r="GJ84" s="459"/>
      <c r="GK84" s="459"/>
      <c r="GL84" s="459"/>
      <c r="GM84" s="459"/>
      <c r="GN84" s="459"/>
      <c r="GO84" s="459"/>
      <c r="GP84" s="459"/>
      <c r="GQ84" s="459"/>
      <c r="GR84" s="459"/>
      <c r="GS84" s="459"/>
      <c r="GT84" s="459"/>
      <c r="GU84" s="459"/>
      <c r="GV84" s="459"/>
      <c r="GW84" s="459"/>
      <c r="GX84" s="459"/>
      <c r="GY84" s="459"/>
      <c r="GZ84" s="459"/>
      <c r="HA84" s="459"/>
      <c r="HB84" s="459"/>
      <c r="HC84" s="459"/>
      <c r="HD84" s="459"/>
      <c r="HE84" s="459"/>
    </row>
    <row r="85" spans="1:213" ht="12.75" customHeight="1">
      <c r="A85" s="461" t="s">
        <v>313</v>
      </c>
      <c r="B85" s="462">
        <v>72903</v>
      </c>
      <c r="C85" s="461" t="s">
        <v>347</v>
      </c>
      <c r="D85" s="461">
        <v>73</v>
      </c>
      <c r="E85" s="328">
        <v>123</v>
      </c>
      <c r="F85" s="328">
        <v>104</v>
      </c>
      <c r="G85" s="328">
        <v>19</v>
      </c>
      <c r="H85" s="328">
        <v>91</v>
      </c>
      <c r="I85" s="328">
        <v>72</v>
      </c>
      <c r="J85" s="328">
        <v>19</v>
      </c>
      <c r="K85" s="328">
        <v>32</v>
      </c>
      <c r="L85" s="328">
        <v>32</v>
      </c>
      <c r="M85" s="328">
        <v>0</v>
      </c>
      <c r="N85" s="328">
        <v>0</v>
      </c>
      <c r="O85" s="328">
        <v>0</v>
      </c>
      <c r="P85" s="328">
        <v>0</v>
      </c>
      <c r="R85" s="459">
        <f t="shared" si="10"/>
        <v>0</v>
      </c>
      <c r="S85" s="459">
        <f t="shared" si="11"/>
        <v>0</v>
      </c>
      <c r="T85" s="459">
        <f t="shared" si="12"/>
        <v>0</v>
      </c>
    </row>
    <row r="86" spans="1:213" ht="12.75" customHeight="1">
      <c r="A86" s="461" t="s">
        <v>313</v>
      </c>
      <c r="B86" s="462">
        <v>73104</v>
      </c>
      <c r="C86" s="461" t="s">
        <v>316</v>
      </c>
      <c r="D86" s="461">
        <v>74</v>
      </c>
      <c r="E86" s="328">
        <v>6</v>
      </c>
      <c r="F86" s="328">
        <v>6</v>
      </c>
      <c r="G86" s="328">
        <v>0</v>
      </c>
      <c r="H86" s="328">
        <v>6</v>
      </c>
      <c r="I86" s="328">
        <v>6</v>
      </c>
      <c r="J86" s="328">
        <v>0</v>
      </c>
      <c r="K86" s="328">
        <v>0</v>
      </c>
      <c r="L86" s="328">
        <v>0</v>
      </c>
      <c r="M86" s="328">
        <v>0</v>
      </c>
      <c r="N86" s="328">
        <v>0</v>
      </c>
      <c r="O86" s="328"/>
      <c r="P86" s="328"/>
      <c r="R86" s="459">
        <f t="shared" si="10"/>
        <v>0</v>
      </c>
      <c r="S86" s="459">
        <f t="shared" si="11"/>
        <v>0</v>
      </c>
      <c r="T86" s="459">
        <f t="shared" si="12"/>
        <v>0</v>
      </c>
    </row>
    <row r="87" spans="1:213" ht="12.75" customHeight="1">
      <c r="A87" s="461" t="s">
        <v>313</v>
      </c>
      <c r="B87" s="462">
        <v>73201</v>
      </c>
      <c r="C87" s="461" t="s">
        <v>318</v>
      </c>
      <c r="D87" s="461">
        <v>75</v>
      </c>
      <c r="E87" s="328">
        <v>538</v>
      </c>
      <c r="F87" s="328">
        <v>523</v>
      </c>
      <c r="G87" s="328">
        <v>15</v>
      </c>
      <c r="H87" s="328">
        <v>59</v>
      </c>
      <c r="I87" s="328">
        <v>55</v>
      </c>
      <c r="J87" s="328">
        <v>4</v>
      </c>
      <c r="K87" s="328">
        <v>457</v>
      </c>
      <c r="L87" s="328">
        <v>446</v>
      </c>
      <c r="M87" s="328">
        <v>11</v>
      </c>
      <c r="N87" s="328">
        <v>22</v>
      </c>
      <c r="O87" s="328">
        <v>22</v>
      </c>
      <c r="P87" s="328">
        <v>0</v>
      </c>
      <c r="R87" s="459">
        <f t="shared" si="10"/>
        <v>0</v>
      </c>
      <c r="S87" s="459">
        <f t="shared" si="11"/>
        <v>0</v>
      </c>
      <c r="T87" s="459">
        <f t="shared" si="12"/>
        <v>0</v>
      </c>
    </row>
    <row r="88" spans="1:213" ht="12.75" customHeight="1">
      <c r="A88" s="461" t="s">
        <v>313</v>
      </c>
      <c r="B88" s="462">
        <v>73204</v>
      </c>
      <c r="C88" s="461" t="s">
        <v>319</v>
      </c>
      <c r="D88" s="461">
        <v>76</v>
      </c>
      <c r="E88" s="328">
        <v>168</v>
      </c>
      <c r="F88" s="328">
        <v>143</v>
      </c>
      <c r="G88" s="328">
        <v>25</v>
      </c>
      <c r="H88" s="328">
        <v>168</v>
      </c>
      <c r="I88" s="328">
        <v>143</v>
      </c>
      <c r="J88" s="328">
        <v>25</v>
      </c>
      <c r="K88" s="328">
        <v>0</v>
      </c>
      <c r="L88" s="328">
        <v>0</v>
      </c>
      <c r="M88" s="328">
        <v>0</v>
      </c>
      <c r="N88" s="328">
        <v>0</v>
      </c>
      <c r="O88" s="328">
        <v>0</v>
      </c>
      <c r="P88" s="328">
        <v>0</v>
      </c>
      <c r="R88" s="459">
        <f t="shared" si="10"/>
        <v>0</v>
      </c>
      <c r="S88" s="459">
        <f t="shared" si="11"/>
        <v>0</v>
      </c>
      <c r="T88" s="459">
        <f t="shared" si="12"/>
        <v>0</v>
      </c>
    </row>
    <row r="89" spans="1:213" ht="12.75" customHeight="1">
      <c r="A89" s="461" t="s">
        <v>313</v>
      </c>
      <c r="B89" s="462">
        <v>73208</v>
      </c>
      <c r="C89" s="461" t="s">
        <v>315</v>
      </c>
      <c r="D89" s="461">
        <v>77</v>
      </c>
      <c r="E89" s="328">
        <v>1509</v>
      </c>
      <c r="F89" s="328">
        <v>1257</v>
      </c>
      <c r="G89" s="328">
        <v>252</v>
      </c>
      <c r="H89" s="328">
        <v>0</v>
      </c>
      <c r="I89" s="328">
        <v>0</v>
      </c>
      <c r="J89" s="328">
        <v>0</v>
      </c>
      <c r="K89" s="328">
        <v>1487</v>
      </c>
      <c r="L89" s="328">
        <v>1239</v>
      </c>
      <c r="M89" s="328">
        <v>248</v>
      </c>
      <c r="N89" s="328">
        <v>22</v>
      </c>
      <c r="O89" s="328">
        <v>18</v>
      </c>
      <c r="P89" s="328">
        <v>4</v>
      </c>
      <c r="R89" s="459">
        <f t="shared" si="10"/>
        <v>0</v>
      </c>
      <c r="S89" s="459">
        <f t="shared" si="11"/>
        <v>0</v>
      </c>
      <c r="T89" s="459">
        <f t="shared" si="12"/>
        <v>0</v>
      </c>
    </row>
    <row r="90" spans="1:213" ht="26.25" customHeight="1">
      <c r="A90" s="461" t="s">
        <v>313</v>
      </c>
      <c r="B90" s="462">
        <v>73209</v>
      </c>
      <c r="C90" s="461" t="s">
        <v>317</v>
      </c>
      <c r="D90" s="461">
        <v>78</v>
      </c>
      <c r="E90" s="328">
        <v>20</v>
      </c>
      <c r="F90" s="328">
        <v>18</v>
      </c>
      <c r="G90" s="328">
        <v>2</v>
      </c>
      <c r="H90" s="328">
        <v>0</v>
      </c>
      <c r="I90" s="328">
        <v>0</v>
      </c>
      <c r="J90" s="328">
        <v>0</v>
      </c>
      <c r="K90" s="328">
        <v>20</v>
      </c>
      <c r="L90" s="328">
        <v>18</v>
      </c>
      <c r="M90" s="328">
        <v>2</v>
      </c>
      <c r="N90" s="328">
        <v>0</v>
      </c>
      <c r="O90" s="328"/>
      <c r="P90" s="328"/>
      <c r="R90" s="459">
        <f t="shared" si="10"/>
        <v>0</v>
      </c>
      <c r="S90" s="459">
        <f t="shared" si="11"/>
        <v>0</v>
      </c>
      <c r="T90" s="459">
        <f t="shared" si="12"/>
        <v>0</v>
      </c>
    </row>
    <row r="91" spans="1:213" ht="12.75" customHeight="1">
      <c r="A91" s="461" t="s">
        <v>313</v>
      </c>
      <c r="B91" s="462">
        <v>73210</v>
      </c>
      <c r="C91" s="461" t="s">
        <v>327</v>
      </c>
      <c r="D91" s="461">
        <v>79</v>
      </c>
      <c r="E91" s="328">
        <v>138</v>
      </c>
      <c r="F91" s="328">
        <v>119</v>
      </c>
      <c r="G91" s="328">
        <v>19</v>
      </c>
      <c r="H91" s="328">
        <v>24</v>
      </c>
      <c r="I91" s="328">
        <v>21</v>
      </c>
      <c r="J91" s="328">
        <v>3</v>
      </c>
      <c r="K91" s="328">
        <v>114</v>
      </c>
      <c r="L91" s="328">
        <v>98</v>
      </c>
      <c r="M91" s="328">
        <v>16</v>
      </c>
      <c r="N91" s="328">
        <v>0</v>
      </c>
      <c r="O91" s="328">
        <v>0</v>
      </c>
      <c r="P91" s="328">
        <v>0</v>
      </c>
      <c r="R91" s="459">
        <f t="shared" si="10"/>
        <v>0</v>
      </c>
      <c r="S91" s="459">
        <f t="shared" si="11"/>
        <v>0</v>
      </c>
      <c r="T91" s="459">
        <f t="shared" si="12"/>
        <v>0</v>
      </c>
    </row>
    <row r="92" spans="1:213" ht="12.75" customHeight="1">
      <c r="A92" s="461" t="s">
        <v>313</v>
      </c>
      <c r="B92" s="462">
        <v>78807</v>
      </c>
      <c r="C92" s="461" t="s">
        <v>348</v>
      </c>
      <c r="D92" s="461">
        <v>80</v>
      </c>
      <c r="E92" s="328">
        <v>52</v>
      </c>
      <c r="F92" s="328">
        <v>41</v>
      </c>
      <c r="G92" s="328">
        <v>11</v>
      </c>
      <c r="H92" s="328">
        <v>32</v>
      </c>
      <c r="I92" s="328">
        <v>30</v>
      </c>
      <c r="J92" s="328">
        <v>2</v>
      </c>
      <c r="K92" s="328">
        <v>20</v>
      </c>
      <c r="L92" s="328">
        <v>11</v>
      </c>
      <c r="M92" s="328">
        <v>9</v>
      </c>
      <c r="N92" s="328">
        <v>0</v>
      </c>
      <c r="O92" s="328">
        <v>0</v>
      </c>
      <c r="P92" s="328">
        <v>0</v>
      </c>
      <c r="R92" s="459">
        <f t="shared" si="10"/>
        <v>0</v>
      </c>
      <c r="S92" s="459">
        <f t="shared" si="11"/>
        <v>0</v>
      </c>
      <c r="T92" s="459">
        <f t="shared" si="12"/>
        <v>0</v>
      </c>
    </row>
    <row r="93" spans="1:213" ht="12.75">
      <c r="A93" s="622" t="s">
        <v>360</v>
      </c>
      <c r="B93" s="623"/>
      <c r="C93" s="624"/>
      <c r="D93" s="457">
        <v>81</v>
      </c>
      <c r="E93" s="458">
        <f>SUM(E94:E102)</f>
        <v>1726</v>
      </c>
      <c r="F93" s="458">
        <f t="shared" ref="F93:P93" si="13">SUM(F94:F102)</f>
        <v>1040</v>
      </c>
      <c r="G93" s="458">
        <f t="shared" si="13"/>
        <v>686</v>
      </c>
      <c r="H93" s="458">
        <f t="shared" si="13"/>
        <v>213</v>
      </c>
      <c r="I93" s="458">
        <f t="shared" si="13"/>
        <v>137</v>
      </c>
      <c r="J93" s="458">
        <f t="shared" si="13"/>
        <v>76</v>
      </c>
      <c r="K93" s="458">
        <f t="shared" si="13"/>
        <v>1513</v>
      </c>
      <c r="L93" s="458">
        <f t="shared" si="13"/>
        <v>903</v>
      </c>
      <c r="M93" s="458">
        <f t="shared" si="13"/>
        <v>610</v>
      </c>
      <c r="N93" s="458">
        <f t="shared" si="13"/>
        <v>0</v>
      </c>
      <c r="O93" s="458">
        <f t="shared" si="13"/>
        <v>0</v>
      </c>
      <c r="P93" s="458">
        <f t="shared" si="13"/>
        <v>0</v>
      </c>
      <c r="R93" s="459">
        <f t="shared" si="10"/>
        <v>0</v>
      </c>
      <c r="S93" s="459">
        <f t="shared" si="11"/>
        <v>0</v>
      </c>
      <c r="T93" s="459">
        <f t="shared" si="12"/>
        <v>0</v>
      </c>
    </row>
    <row r="94" spans="1:213" ht="12.75" customHeight="1">
      <c r="A94" s="461" t="s">
        <v>361</v>
      </c>
      <c r="B94" s="462">
        <v>81101</v>
      </c>
      <c r="C94" s="461" t="s">
        <v>363</v>
      </c>
      <c r="D94" s="461">
        <v>82</v>
      </c>
      <c r="E94" s="328">
        <v>129</v>
      </c>
      <c r="F94" s="328">
        <v>89</v>
      </c>
      <c r="G94" s="328">
        <v>40</v>
      </c>
      <c r="H94" s="328">
        <v>0</v>
      </c>
      <c r="I94" s="328">
        <v>0</v>
      </c>
      <c r="J94" s="328">
        <v>0</v>
      </c>
      <c r="K94" s="328">
        <v>129</v>
      </c>
      <c r="L94" s="328">
        <v>89</v>
      </c>
      <c r="M94" s="328">
        <v>40</v>
      </c>
      <c r="N94" s="328">
        <v>0</v>
      </c>
      <c r="O94" s="328">
        <v>0</v>
      </c>
      <c r="P94" s="328">
        <v>0</v>
      </c>
      <c r="R94" s="459">
        <f t="shared" si="10"/>
        <v>0</v>
      </c>
      <c r="S94" s="459">
        <f t="shared" si="11"/>
        <v>0</v>
      </c>
      <c r="T94" s="459">
        <f t="shared" si="12"/>
        <v>0</v>
      </c>
    </row>
    <row r="95" spans="1:213" ht="12.75" customHeight="1">
      <c r="A95" s="461" t="s">
        <v>361</v>
      </c>
      <c r="B95" s="462">
        <v>81102</v>
      </c>
      <c r="C95" s="461" t="s">
        <v>364</v>
      </c>
      <c r="D95" s="461">
        <v>83</v>
      </c>
      <c r="E95" s="328">
        <v>46</v>
      </c>
      <c r="F95" s="328">
        <v>28</v>
      </c>
      <c r="G95" s="328">
        <v>18</v>
      </c>
      <c r="H95" s="328">
        <v>46</v>
      </c>
      <c r="I95" s="328">
        <v>28</v>
      </c>
      <c r="J95" s="328">
        <v>18</v>
      </c>
      <c r="K95" s="328">
        <v>0</v>
      </c>
      <c r="L95" s="328">
        <v>0</v>
      </c>
      <c r="M95" s="328">
        <v>0</v>
      </c>
      <c r="N95" s="328">
        <v>0</v>
      </c>
      <c r="O95" s="328">
        <v>0</v>
      </c>
      <c r="P95" s="328">
        <v>0</v>
      </c>
      <c r="R95" s="459">
        <f t="shared" si="10"/>
        <v>0</v>
      </c>
      <c r="S95" s="459">
        <f t="shared" si="11"/>
        <v>0</v>
      </c>
      <c r="T95" s="459">
        <f t="shared" si="12"/>
        <v>0</v>
      </c>
    </row>
    <row r="96" spans="1:213" ht="12.75" customHeight="1">
      <c r="A96" s="461" t="s">
        <v>361</v>
      </c>
      <c r="B96" s="462">
        <v>81108</v>
      </c>
      <c r="C96" s="461" t="s">
        <v>362</v>
      </c>
      <c r="D96" s="461">
        <v>84</v>
      </c>
      <c r="E96" s="328">
        <v>177</v>
      </c>
      <c r="F96" s="328">
        <v>93</v>
      </c>
      <c r="G96" s="328">
        <v>84</v>
      </c>
      <c r="H96" s="328">
        <v>15</v>
      </c>
      <c r="I96" s="328">
        <v>7</v>
      </c>
      <c r="J96" s="328">
        <v>8</v>
      </c>
      <c r="K96" s="328">
        <v>162</v>
      </c>
      <c r="L96" s="328">
        <v>86</v>
      </c>
      <c r="M96" s="328">
        <v>76</v>
      </c>
      <c r="N96" s="328">
        <v>0</v>
      </c>
      <c r="O96" s="328">
        <v>0</v>
      </c>
      <c r="P96" s="328">
        <v>0</v>
      </c>
      <c r="R96" s="459">
        <f t="shared" si="10"/>
        <v>0</v>
      </c>
      <c r="S96" s="459">
        <f t="shared" si="11"/>
        <v>0</v>
      </c>
      <c r="T96" s="459">
        <f t="shared" si="12"/>
        <v>0</v>
      </c>
    </row>
    <row r="97" spans="1:213" ht="12.75" customHeight="1">
      <c r="A97" s="461" t="s">
        <v>361</v>
      </c>
      <c r="B97" s="462">
        <v>81201</v>
      </c>
      <c r="C97" s="461" t="s">
        <v>400</v>
      </c>
      <c r="D97" s="461">
        <v>85</v>
      </c>
      <c r="E97" s="328">
        <v>77</v>
      </c>
      <c r="F97" s="328">
        <v>42</v>
      </c>
      <c r="G97" s="328">
        <v>35</v>
      </c>
      <c r="H97" s="328">
        <v>0</v>
      </c>
      <c r="I97" s="328">
        <v>0</v>
      </c>
      <c r="J97" s="328">
        <v>0</v>
      </c>
      <c r="K97" s="328">
        <v>77</v>
      </c>
      <c r="L97" s="328">
        <v>42</v>
      </c>
      <c r="M97" s="328">
        <v>35</v>
      </c>
      <c r="N97" s="328">
        <v>0</v>
      </c>
      <c r="O97" s="328">
        <v>0</v>
      </c>
      <c r="P97" s="328">
        <v>0</v>
      </c>
      <c r="R97" s="459">
        <f t="shared" si="10"/>
        <v>0</v>
      </c>
      <c r="S97" s="459">
        <f t="shared" si="11"/>
        <v>0</v>
      </c>
      <c r="T97" s="459">
        <f t="shared" si="12"/>
        <v>0</v>
      </c>
    </row>
    <row r="98" spans="1:213" ht="12.75" customHeight="1">
      <c r="A98" s="461" t="s">
        <v>361</v>
      </c>
      <c r="B98" s="462">
        <v>81202</v>
      </c>
      <c r="C98" s="461" t="s">
        <v>369</v>
      </c>
      <c r="D98" s="461">
        <v>86</v>
      </c>
      <c r="E98" s="328">
        <v>11</v>
      </c>
      <c r="F98" s="328">
        <v>4</v>
      </c>
      <c r="G98" s="328">
        <v>7</v>
      </c>
      <c r="H98" s="328">
        <v>0</v>
      </c>
      <c r="I98" s="328">
        <v>0</v>
      </c>
      <c r="J98" s="328">
        <v>0</v>
      </c>
      <c r="K98" s="328">
        <v>11</v>
      </c>
      <c r="L98" s="328">
        <v>4</v>
      </c>
      <c r="M98" s="328">
        <v>7</v>
      </c>
      <c r="N98" s="328">
        <v>0</v>
      </c>
      <c r="O98" s="328"/>
      <c r="P98" s="328"/>
      <c r="R98" s="459">
        <f t="shared" si="10"/>
        <v>0</v>
      </c>
      <c r="S98" s="459">
        <f t="shared" si="11"/>
        <v>0</v>
      </c>
      <c r="T98" s="459">
        <f t="shared" si="12"/>
        <v>0</v>
      </c>
    </row>
    <row r="99" spans="1:213" ht="21" customHeight="1">
      <c r="A99" s="461" t="s">
        <v>361</v>
      </c>
      <c r="B99" s="462">
        <v>81203</v>
      </c>
      <c r="C99" s="461" t="s">
        <v>368</v>
      </c>
      <c r="D99" s="461">
        <v>87</v>
      </c>
      <c r="E99" s="328">
        <v>281</v>
      </c>
      <c r="F99" s="328">
        <v>131</v>
      </c>
      <c r="G99" s="328">
        <v>150</v>
      </c>
      <c r="H99" s="328">
        <v>0</v>
      </c>
      <c r="I99" s="328">
        <v>0</v>
      </c>
      <c r="J99" s="328">
        <v>0</v>
      </c>
      <c r="K99" s="328">
        <v>281</v>
      </c>
      <c r="L99" s="328">
        <v>131</v>
      </c>
      <c r="M99" s="328">
        <v>150</v>
      </c>
      <c r="N99" s="328">
        <v>0</v>
      </c>
      <c r="O99" s="328">
        <v>0</v>
      </c>
      <c r="P99" s="328">
        <v>0</v>
      </c>
      <c r="R99" s="459">
        <f t="shared" si="10"/>
        <v>0</v>
      </c>
      <c r="S99" s="459">
        <f t="shared" si="11"/>
        <v>0</v>
      </c>
      <c r="T99" s="459">
        <f t="shared" si="12"/>
        <v>0</v>
      </c>
    </row>
    <row r="100" spans="1:213" ht="12.75" customHeight="1">
      <c r="A100" s="461" t="s">
        <v>361</v>
      </c>
      <c r="B100" s="462">
        <v>82101</v>
      </c>
      <c r="C100" s="461" t="s">
        <v>366</v>
      </c>
      <c r="D100" s="461">
        <v>88</v>
      </c>
      <c r="E100" s="328">
        <v>486</v>
      </c>
      <c r="F100" s="328">
        <v>296</v>
      </c>
      <c r="G100" s="328">
        <v>190</v>
      </c>
      <c r="H100" s="328">
        <v>45</v>
      </c>
      <c r="I100" s="328">
        <v>27</v>
      </c>
      <c r="J100" s="328">
        <v>18</v>
      </c>
      <c r="K100" s="328">
        <v>441</v>
      </c>
      <c r="L100" s="328">
        <v>269</v>
      </c>
      <c r="M100" s="328">
        <v>172</v>
      </c>
      <c r="N100" s="328">
        <v>0</v>
      </c>
      <c r="O100" s="328">
        <v>0</v>
      </c>
      <c r="P100" s="328">
        <v>0</v>
      </c>
      <c r="R100" s="459">
        <f t="shared" si="10"/>
        <v>0</v>
      </c>
      <c r="S100" s="459">
        <f t="shared" si="11"/>
        <v>0</v>
      </c>
      <c r="T100" s="459">
        <f t="shared" si="12"/>
        <v>0</v>
      </c>
    </row>
    <row r="101" spans="1:213" ht="12.75" customHeight="1">
      <c r="A101" s="461" t="s">
        <v>361</v>
      </c>
      <c r="B101" s="462">
        <v>84101</v>
      </c>
      <c r="C101" s="461" t="s">
        <v>365</v>
      </c>
      <c r="D101" s="461">
        <v>89</v>
      </c>
      <c r="E101" s="328">
        <v>373</v>
      </c>
      <c r="F101" s="328">
        <v>273</v>
      </c>
      <c r="G101" s="328">
        <v>100</v>
      </c>
      <c r="H101" s="328">
        <v>107</v>
      </c>
      <c r="I101" s="328">
        <v>75</v>
      </c>
      <c r="J101" s="328">
        <v>32</v>
      </c>
      <c r="K101" s="328">
        <v>266</v>
      </c>
      <c r="L101" s="328">
        <v>198</v>
      </c>
      <c r="M101" s="328">
        <v>68</v>
      </c>
      <c r="N101" s="328">
        <v>0</v>
      </c>
      <c r="O101" s="328">
        <v>0</v>
      </c>
      <c r="P101" s="328">
        <v>0</v>
      </c>
      <c r="R101" s="459">
        <f t="shared" si="10"/>
        <v>0</v>
      </c>
      <c r="S101" s="459">
        <f t="shared" si="11"/>
        <v>0</v>
      </c>
      <c r="T101" s="459">
        <f t="shared" si="12"/>
        <v>0</v>
      </c>
    </row>
    <row r="102" spans="1:213" ht="12.75" customHeight="1">
      <c r="A102" s="461" t="s">
        <v>361</v>
      </c>
      <c r="B102" s="462">
        <v>88803</v>
      </c>
      <c r="C102" s="461" t="s">
        <v>367</v>
      </c>
      <c r="D102" s="461">
        <v>90</v>
      </c>
      <c r="E102" s="328">
        <v>146</v>
      </c>
      <c r="F102" s="328">
        <v>84</v>
      </c>
      <c r="G102" s="328">
        <v>62</v>
      </c>
      <c r="H102" s="328">
        <v>0</v>
      </c>
      <c r="I102" s="328">
        <v>0</v>
      </c>
      <c r="J102" s="328">
        <v>0</v>
      </c>
      <c r="K102" s="328">
        <v>146</v>
      </c>
      <c r="L102" s="328">
        <v>84</v>
      </c>
      <c r="M102" s="328">
        <v>62</v>
      </c>
      <c r="N102" s="328">
        <v>0</v>
      </c>
      <c r="O102" s="328">
        <v>0</v>
      </c>
      <c r="P102" s="328">
        <v>0</v>
      </c>
      <c r="R102" s="459">
        <f t="shared" si="10"/>
        <v>0</v>
      </c>
      <c r="S102" s="459">
        <f t="shared" si="11"/>
        <v>0</v>
      </c>
      <c r="T102" s="459">
        <f t="shared" si="12"/>
        <v>0</v>
      </c>
    </row>
    <row r="103" spans="1:213" ht="12.75">
      <c r="A103" s="622" t="s">
        <v>370</v>
      </c>
      <c r="B103" s="623"/>
      <c r="C103" s="624"/>
      <c r="D103" s="457">
        <v>91</v>
      </c>
      <c r="E103" s="458">
        <f>SUM(E104:E107)</f>
        <v>233</v>
      </c>
      <c r="F103" s="458">
        <f t="shared" ref="F103:P103" si="14">SUM(F104:F107)</f>
        <v>39</v>
      </c>
      <c r="G103" s="458">
        <f t="shared" si="14"/>
        <v>194</v>
      </c>
      <c r="H103" s="458">
        <f t="shared" si="14"/>
        <v>0</v>
      </c>
      <c r="I103" s="458">
        <f t="shared" si="14"/>
        <v>0</v>
      </c>
      <c r="J103" s="458">
        <f t="shared" si="14"/>
        <v>0</v>
      </c>
      <c r="K103" s="458">
        <f t="shared" si="14"/>
        <v>233</v>
      </c>
      <c r="L103" s="458">
        <f t="shared" si="14"/>
        <v>39</v>
      </c>
      <c r="M103" s="458">
        <f t="shared" si="14"/>
        <v>194</v>
      </c>
      <c r="N103" s="458">
        <f t="shared" si="14"/>
        <v>0</v>
      </c>
      <c r="O103" s="458">
        <f t="shared" si="14"/>
        <v>0</v>
      </c>
      <c r="P103" s="458">
        <f t="shared" si="14"/>
        <v>0</v>
      </c>
      <c r="R103" s="459">
        <f t="shared" si="10"/>
        <v>0</v>
      </c>
      <c r="S103" s="459">
        <f t="shared" si="11"/>
        <v>0</v>
      </c>
      <c r="T103" s="459">
        <f t="shared" si="12"/>
        <v>0</v>
      </c>
    </row>
    <row r="104" spans="1:213" ht="12.75" customHeight="1">
      <c r="A104" s="461" t="s">
        <v>371</v>
      </c>
      <c r="B104" s="462">
        <v>91301</v>
      </c>
      <c r="C104" s="461" t="s">
        <v>373</v>
      </c>
      <c r="D104" s="461">
        <v>92</v>
      </c>
      <c r="E104" s="328">
        <v>186</v>
      </c>
      <c r="F104" s="328">
        <v>17</v>
      </c>
      <c r="G104" s="328">
        <v>169</v>
      </c>
      <c r="H104" s="328">
        <v>0</v>
      </c>
      <c r="I104" s="328">
        <v>0</v>
      </c>
      <c r="J104" s="328">
        <v>0</v>
      </c>
      <c r="K104" s="328">
        <v>186</v>
      </c>
      <c r="L104" s="328">
        <v>17</v>
      </c>
      <c r="M104" s="328">
        <v>169</v>
      </c>
      <c r="N104" s="328">
        <v>0</v>
      </c>
      <c r="O104" s="328">
        <v>0</v>
      </c>
      <c r="P104" s="328">
        <v>0</v>
      </c>
      <c r="R104" s="459">
        <f t="shared" si="10"/>
        <v>0</v>
      </c>
      <c r="S104" s="459">
        <f t="shared" si="11"/>
        <v>0</v>
      </c>
      <c r="T104" s="459">
        <f t="shared" si="12"/>
        <v>0</v>
      </c>
    </row>
    <row r="105" spans="1:213" ht="12.75" customHeight="1">
      <c r="A105" s="461" t="s">
        <v>371</v>
      </c>
      <c r="B105" s="462">
        <v>91704</v>
      </c>
      <c r="C105" s="461" t="s">
        <v>374</v>
      </c>
      <c r="D105" s="461">
        <v>93</v>
      </c>
      <c r="E105" s="328">
        <v>21</v>
      </c>
      <c r="F105" s="328">
        <v>7</v>
      </c>
      <c r="G105" s="328">
        <v>14</v>
      </c>
      <c r="H105" s="328">
        <v>0</v>
      </c>
      <c r="I105" s="328">
        <v>0</v>
      </c>
      <c r="J105" s="328">
        <v>0</v>
      </c>
      <c r="K105" s="328">
        <v>21</v>
      </c>
      <c r="L105" s="328">
        <v>7</v>
      </c>
      <c r="M105" s="328">
        <v>14</v>
      </c>
      <c r="N105" s="328">
        <v>0</v>
      </c>
      <c r="O105" s="328">
        <v>0</v>
      </c>
      <c r="P105" s="328">
        <v>0</v>
      </c>
      <c r="R105" s="459">
        <f t="shared" si="10"/>
        <v>0</v>
      </c>
      <c r="S105" s="459">
        <f t="shared" si="11"/>
        <v>0</v>
      </c>
      <c r="T105" s="459">
        <f t="shared" si="12"/>
        <v>0</v>
      </c>
    </row>
    <row r="106" spans="1:213" s="460" customFormat="1" ht="12.75" customHeight="1">
      <c r="A106" s="461" t="s">
        <v>371</v>
      </c>
      <c r="B106" s="462">
        <v>98802</v>
      </c>
      <c r="C106" s="461" t="s">
        <v>372</v>
      </c>
      <c r="D106" s="461">
        <v>94</v>
      </c>
      <c r="E106" s="328">
        <v>4</v>
      </c>
      <c r="F106" s="328">
        <v>0</v>
      </c>
      <c r="G106" s="328">
        <v>4</v>
      </c>
      <c r="H106" s="328">
        <v>0</v>
      </c>
      <c r="I106" s="328">
        <v>0</v>
      </c>
      <c r="J106" s="328">
        <v>0</v>
      </c>
      <c r="K106" s="328">
        <v>4</v>
      </c>
      <c r="L106" s="328">
        <v>0</v>
      </c>
      <c r="M106" s="328">
        <v>4</v>
      </c>
      <c r="N106" s="328">
        <v>0</v>
      </c>
      <c r="O106" s="328"/>
      <c r="P106" s="328"/>
      <c r="Q106" s="459"/>
      <c r="R106" s="459">
        <f t="shared" si="10"/>
        <v>0</v>
      </c>
      <c r="S106" s="459">
        <f t="shared" si="11"/>
        <v>0</v>
      </c>
      <c r="T106" s="459">
        <f t="shared" si="12"/>
        <v>0</v>
      </c>
      <c r="U106" s="459"/>
      <c r="V106" s="459"/>
      <c r="W106" s="459"/>
      <c r="X106" s="459"/>
      <c r="Y106" s="459"/>
      <c r="Z106" s="459"/>
      <c r="AA106" s="459"/>
      <c r="AB106" s="459"/>
      <c r="AC106" s="459"/>
      <c r="AD106" s="459"/>
      <c r="AE106" s="459"/>
      <c r="AF106" s="459"/>
      <c r="AG106" s="459"/>
      <c r="AH106" s="459"/>
      <c r="AI106" s="459"/>
      <c r="AJ106" s="459"/>
      <c r="AK106" s="459"/>
      <c r="AL106" s="459"/>
      <c r="AM106" s="459"/>
      <c r="AN106" s="459"/>
      <c r="AO106" s="459"/>
      <c r="AP106" s="459"/>
      <c r="AQ106" s="459"/>
      <c r="AR106" s="459"/>
      <c r="AS106" s="459"/>
      <c r="AT106" s="459"/>
      <c r="AU106" s="459"/>
      <c r="AV106" s="459"/>
      <c r="AW106" s="459"/>
      <c r="AX106" s="459"/>
      <c r="AY106" s="459"/>
      <c r="AZ106" s="459"/>
      <c r="BA106" s="459"/>
      <c r="BB106" s="459"/>
      <c r="BC106" s="459"/>
      <c r="BD106" s="459"/>
      <c r="BE106" s="459"/>
      <c r="BF106" s="459"/>
      <c r="BG106" s="459"/>
      <c r="BH106" s="459"/>
      <c r="BI106" s="459"/>
      <c r="BJ106" s="459"/>
      <c r="BK106" s="459"/>
      <c r="BL106" s="459"/>
      <c r="BM106" s="459"/>
      <c r="BN106" s="459"/>
      <c r="BO106" s="459"/>
      <c r="BP106" s="459"/>
      <c r="BQ106" s="459"/>
      <c r="BR106" s="459"/>
      <c r="BS106" s="459"/>
      <c r="BT106" s="459"/>
      <c r="BU106" s="459"/>
      <c r="BV106" s="459"/>
      <c r="BW106" s="459"/>
      <c r="BX106" s="459"/>
      <c r="BY106" s="459"/>
      <c r="BZ106" s="459"/>
      <c r="CA106" s="459"/>
      <c r="CB106" s="459"/>
      <c r="CC106" s="459"/>
      <c r="CD106" s="459"/>
      <c r="CE106" s="459"/>
      <c r="CF106" s="459"/>
      <c r="CG106" s="459"/>
      <c r="CH106" s="459"/>
      <c r="CI106" s="459"/>
      <c r="CJ106" s="459"/>
      <c r="CK106" s="459"/>
      <c r="CL106" s="459"/>
      <c r="CM106" s="459"/>
      <c r="CN106" s="459"/>
      <c r="CO106" s="459"/>
      <c r="CP106" s="459"/>
      <c r="CQ106" s="459"/>
      <c r="CR106" s="459"/>
      <c r="CS106" s="459"/>
      <c r="CT106" s="459"/>
      <c r="CU106" s="459"/>
      <c r="CV106" s="459"/>
      <c r="CW106" s="459"/>
      <c r="CX106" s="459"/>
      <c r="CY106" s="459"/>
      <c r="CZ106" s="459"/>
      <c r="DA106" s="459"/>
      <c r="DB106" s="459"/>
      <c r="DC106" s="459"/>
      <c r="DD106" s="459"/>
      <c r="DE106" s="459"/>
      <c r="DF106" s="459"/>
      <c r="DG106" s="459"/>
      <c r="DH106" s="459"/>
      <c r="DI106" s="459"/>
      <c r="DJ106" s="459"/>
      <c r="DK106" s="459"/>
      <c r="DL106" s="459"/>
      <c r="DM106" s="459"/>
      <c r="DN106" s="459"/>
      <c r="DO106" s="459"/>
      <c r="DP106" s="459"/>
      <c r="DQ106" s="459"/>
      <c r="DR106" s="459"/>
      <c r="DS106" s="459"/>
      <c r="DT106" s="459"/>
      <c r="DU106" s="459"/>
      <c r="DV106" s="459"/>
      <c r="DW106" s="459"/>
      <c r="DX106" s="459"/>
      <c r="DY106" s="459"/>
      <c r="DZ106" s="459"/>
      <c r="EA106" s="459"/>
      <c r="EB106" s="459"/>
      <c r="EC106" s="459"/>
      <c r="ED106" s="459"/>
      <c r="EE106" s="459"/>
      <c r="EF106" s="459"/>
      <c r="EG106" s="459"/>
      <c r="EH106" s="459"/>
      <c r="EI106" s="459"/>
      <c r="EJ106" s="459"/>
      <c r="EK106" s="459"/>
      <c r="EL106" s="459"/>
      <c r="EM106" s="459"/>
      <c r="EN106" s="459"/>
      <c r="EO106" s="459"/>
      <c r="EP106" s="459"/>
      <c r="EQ106" s="459"/>
      <c r="ER106" s="459"/>
      <c r="ES106" s="459"/>
      <c r="ET106" s="459"/>
      <c r="EU106" s="459"/>
      <c r="EV106" s="459"/>
      <c r="EW106" s="459"/>
      <c r="EX106" s="459"/>
      <c r="EY106" s="459"/>
      <c r="EZ106" s="459"/>
      <c r="FA106" s="459"/>
      <c r="FB106" s="459"/>
      <c r="FC106" s="459"/>
      <c r="FD106" s="459"/>
      <c r="FE106" s="459"/>
      <c r="FF106" s="459"/>
      <c r="FG106" s="459"/>
      <c r="FH106" s="459"/>
      <c r="FI106" s="459"/>
      <c r="FJ106" s="459"/>
      <c r="FK106" s="459"/>
      <c r="FL106" s="459"/>
      <c r="FM106" s="459"/>
      <c r="FN106" s="459"/>
      <c r="FO106" s="459"/>
      <c r="FP106" s="459"/>
      <c r="FQ106" s="459"/>
      <c r="FR106" s="459"/>
      <c r="FS106" s="459"/>
      <c r="FT106" s="459"/>
      <c r="FU106" s="459"/>
      <c r="FV106" s="459"/>
      <c r="FW106" s="459"/>
      <c r="FX106" s="459"/>
      <c r="FY106" s="459"/>
      <c r="FZ106" s="459"/>
      <c r="GA106" s="459"/>
      <c r="GB106" s="459"/>
      <c r="GC106" s="459"/>
      <c r="GD106" s="459"/>
      <c r="GE106" s="459"/>
      <c r="GF106" s="459"/>
      <c r="GG106" s="459"/>
      <c r="GH106" s="459"/>
      <c r="GI106" s="459"/>
      <c r="GJ106" s="459"/>
      <c r="GK106" s="459"/>
      <c r="GL106" s="459"/>
      <c r="GM106" s="459"/>
      <c r="GN106" s="459"/>
      <c r="GO106" s="459"/>
      <c r="GP106" s="459"/>
      <c r="GQ106" s="459"/>
      <c r="GR106" s="459"/>
      <c r="GS106" s="459"/>
      <c r="GT106" s="459"/>
      <c r="GU106" s="459"/>
      <c r="GV106" s="459"/>
      <c r="GW106" s="459"/>
      <c r="GX106" s="459"/>
      <c r="GY106" s="459"/>
      <c r="GZ106" s="459"/>
      <c r="HA106" s="459"/>
      <c r="HB106" s="459"/>
      <c r="HC106" s="459"/>
      <c r="HD106" s="459"/>
      <c r="HE106" s="459"/>
    </row>
    <row r="107" spans="1:213" ht="12.75" customHeight="1">
      <c r="A107" s="461" t="s">
        <v>371</v>
      </c>
      <c r="B107" s="462">
        <v>98803</v>
      </c>
      <c r="C107" s="461" t="s">
        <v>401</v>
      </c>
      <c r="D107" s="461">
        <v>95</v>
      </c>
      <c r="E107" s="328">
        <v>22</v>
      </c>
      <c r="F107" s="328">
        <v>15</v>
      </c>
      <c r="G107" s="328">
        <v>7</v>
      </c>
      <c r="H107" s="328">
        <v>0</v>
      </c>
      <c r="I107" s="328">
        <v>0</v>
      </c>
      <c r="J107" s="328">
        <v>0</v>
      </c>
      <c r="K107" s="328">
        <v>22</v>
      </c>
      <c r="L107" s="328">
        <v>15</v>
      </c>
      <c r="M107" s="328">
        <v>7</v>
      </c>
      <c r="N107" s="328">
        <v>0</v>
      </c>
      <c r="O107" s="328"/>
      <c r="P107" s="328"/>
      <c r="R107" s="459">
        <f t="shared" si="10"/>
        <v>0</v>
      </c>
      <c r="S107" s="459">
        <f t="shared" si="11"/>
        <v>0</v>
      </c>
      <c r="T107" s="459">
        <f t="shared" si="12"/>
        <v>0</v>
      </c>
    </row>
    <row r="108" spans="1:213" ht="21" customHeight="1">
      <c r="A108" s="622" t="s">
        <v>375</v>
      </c>
      <c r="B108" s="623"/>
      <c r="C108" s="624"/>
      <c r="D108" s="457">
        <v>96</v>
      </c>
      <c r="E108" s="458">
        <f>SUM(E109:E122)</f>
        <v>4844</v>
      </c>
      <c r="F108" s="458">
        <f t="shared" ref="F108:P108" si="15">SUM(F109:F122)</f>
        <v>2151</v>
      </c>
      <c r="G108" s="458">
        <f t="shared" si="15"/>
        <v>2693</v>
      </c>
      <c r="H108" s="458">
        <f t="shared" si="15"/>
        <v>422</v>
      </c>
      <c r="I108" s="458">
        <f t="shared" si="15"/>
        <v>201</v>
      </c>
      <c r="J108" s="458">
        <f t="shared" si="15"/>
        <v>221</v>
      </c>
      <c r="K108" s="458">
        <f t="shared" si="15"/>
        <v>4287</v>
      </c>
      <c r="L108" s="458">
        <f t="shared" si="15"/>
        <v>1909</v>
      </c>
      <c r="M108" s="458">
        <f t="shared" si="15"/>
        <v>2378</v>
      </c>
      <c r="N108" s="458">
        <f t="shared" si="15"/>
        <v>135</v>
      </c>
      <c r="O108" s="458">
        <f t="shared" si="15"/>
        <v>41</v>
      </c>
      <c r="P108" s="458">
        <f t="shared" si="15"/>
        <v>94</v>
      </c>
      <c r="R108" s="459">
        <f t="shared" si="10"/>
        <v>0</v>
      </c>
      <c r="S108" s="459">
        <f t="shared" si="11"/>
        <v>0</v>
      </c>
      <c r="T108" s="459">
        <f t="shared" si="12"/>
        <v>0</v>
      </c>
    </row>
    <row r="109" spans="1:213" ht="12.75" customHeight="1">
      <c r="A109" s="461" t="s">
        <v>376</v>
      </c>
      <c r="B109" s="462">
        <v>101201</v>
      </c>
      <c r="C109" s="461" t="s">
        <v>384</v>
      </c>
      <c r="D109" s="461">
        <v>97</v>
      </c>
      <c r="E109" s="328">
        <v>1266</v>
      </c>
      <c r="F109" s="328">
        <v>254</v>
      </c>
      <c r="G109" s="328">
        <v>1012</v>
      </c>
      <c r="H109" s="328">
        <v>26</v>
      </c>
      <c r="I109" s="328">
        <v>2</v>
      </c>
      <c r="J109" s="328">
        <v>24</v>
      </c>
      <c r="K109" s="328">
        <v>1202</v>
      </c>
      <c r="L109" s="328">
        <v>246</v>
      </c>
      <c r="M109" s="328">
        <v>956</v>
      </c>
      <c r="N109" s="328">
        <v>38</v>
      </c>
      <c r="O109" s="328">
        <v>6</v>
      </c>
      <c r="P109" s="328">
        <v>32</v>
      </c>
      <c r="R109" s="459">
        <f t="shared" si="10"/>
        <v>0</v>
      </c>
      <c r="S109" s="459">
        <f t="shared" si="11"/>
        <v>0</v>
      </c>
      <c r="T109" s="459">
        <f t="shared" si="12"/>
        <v>0</v>
      </c>
    </row>
    <row r="110" spans="1:213" ht="12.75" customHeight="1">
      <c r="A110" s="461" t="s">
        <v>376</v>
      </c>
      <c r="B110" s="462">
        <v>101301</v>
      </c>
      <c r="C110" s="461" t="s">
        <v>380</v>
      </c>
      <c r="D110" s="461">
        <v>98</v>
      </c>
      <c r="E110" s="328">
        <v>263</v>
      </c>
      <c r="F110" s="328">
        <v>94</v>
      </c>
      <c r="G110" s="328">
        <v>169</v>
      </c>
      <c r="H110" s="328">
        <v>0</v>
      </c>
      <c r="I110" s="328">
        <v>0</v>
      </c>
      <c r="J110" s="328">
        <v>0</v>
      </c>
      <c r="K110" s="328">
        <v>263</v>
      </c>
      <c r="L110" s="328">
        <v>94</v>
      </c>
      <c r="M110" s="328">
        <v>169</v>
      </c>
      <c r="N110" s="328">
        <v>0</v>
      </c>
      <c r="O110" s="328">
        <v>0</v>
      </c>
      <c r="P110" s="328">
        <v>0</v>
      </c>
      <c r="R110" s="459">
        <f t="shared" si="10"/>
        <v>0</v>
      </c>
      <c r="S110" s="459">
        <f t="shared" si="11"/>
        <v>0</v>
      </c>
      <c r="T110" s="459">
        <f t="shared" si="12"/>
        <v>0</v>
      </c>
    </row>
    <row r="111" spans="1:213" ht="12.75" customHeight="1">
      <c r="A111" s="461" t="s">
        <v>376</v>
      </c>
      <c r="B111" s="462">
        <v>101302</v>
      </c>
      <c r="C111" s="461" t="s">
        <v>385</v>
      </c>
      <c r="D111" s="461">
        <v>99</v>
      </c>
      <c r="E111" s="328">
        <v>1676</v>
      </c>
      <c r="F111" s="328">
        <v>771</v>
      </c>
      <c r="G111" s="328">
        <v>905</v>
      </c>
      <c r="H111" s="328">
        <v>169</v>
      </c>
      <c r="I111" s="328">
        <v>77</v>
      </c>
      <c r="J111" s="328">
        <v>92</v>
      </c>
      <c r="K111" s="328">
        <v>1440</v>
      </c>
      <c r="L111" s="328">
        <v>689</v>
      </c>
      <c r="M111" s="328">
        <v>751</v>
      </c>
      <c r="N111" s="328">
        <v>67</v>
      </c>
      <c r="O111" s="328">
        <v>5</v>
      </c>
      <c r="P111" s="328">
        <v>62</v>
      </c>
      <c r="R111" s="459">
        <f t="shared" si="10"/>
        <v>0</v>
      </c>
      <c r="S111" s="459">
        <f t="shared" si="11"/>
        <v>0</v>
      </c>
      <c r="T111" s="459">
        <f t="shared" si="12"/>
        <v>0</v>
      </c>
    </row>
    <row r="112" spans="1:213" ht="12.75" customHeight="1">
      <c r="A112" s="461" t="s">
        <v>376</v>
      </c>
      <c r="B112" s="462">
        <v>101501</v>
      </c>
      <c r="C112" s="461" t="s">
        <v>378</v>
      </c>
      <c r="D112" s="461">
        <v>100</v>
      </c>
      <c r="E112" s="328">
        <v>296</v>
      </c>
      <c r="F112" s="328">
        <v>85</v>
      </c>
      <c r="G112" s="328">
        <v>211</v>
      </c>
      <c r="H112" s="328">
        <v>0</v>
      </c>
      <c r="I112" s="328">
        <v>0</v>
      </c>
      <c r="J112" s="328">
        <v>0</v>
      </c>
      <c r="K112" s="328">
        <v>296</v>
      </c>
      <c r="L112" s="328">
        <v>85</v>
      </c>
      <c r="M112" s="328">
        <v>211</v>
      </c>
      <c r="N112" s="328">
        <v>0</v>
      </c>
      <c r="O112" s="328">
        <v>0</v>
      </c>
      <c r="P112" s="328">
        <v>0</v>
      </c>
      <c r="R112" s="459">
        <f t="shared" si="10"/>
        <v>0</v>
      </c>
      <c r="S112" s="459">
        <f t="shared" si="11"/>
        <v>0</v>
      </c>
      <c r="T112" s="459">
        <f t="shared" si="12"/>
        <v>0</v>
      </c>
    </row>
    <row r="113" spans="1:20" ht="12.75" customHeight="1">
      <c r="A113" s="461" t="s">
        <v>376</v>
      </c>
      <c r="B113" s="462">
        <v>102102</v>
      </c>
      <c r="C113" s="461" t="s">
        <v>382</v>
      </c>
      <c r="D113" s="461">
        <v>101</v>
      </c>
      <c r="E113" s="328">
        <v>30</v>
      </c>
      <c r="F113" s="328">
        <v>19</v>
      </c>
      <c r="G113" s="328">
        <v>11</v>
      </c>
      <c r="H113" s="328">
        <v>0</v>
      </c>
      <c r="I113" s="328">
        <v>0</v>
      </c>
      <c r="J113" s="328">
        <v>0</v>
      </c>
      <c r="K113" s="328">
        <v>30</v>
      </c>
      <c r="L113" s="328">
        <v>19</v>
      </c>
      <c r="M113" s="328">
        <v>11</v>
      </c>
      <c r="N113" s="328">
        <v>0</v>
      </c>
      <c r="O113" s="328"/>
      <c r="P113" s="328"/>
      <c r="R113" s="459">
        <f t="shared" si="10"/>
        <v>0</v>
      </c>
      <c r="S113" s="459">
        <f t="shared" si="11"/>
        <v>0</v>
      </c>
      <c r="T113" s="459">
        <f t="shared" si="12"/>
        <v>0</v>
      </c>
    </row>
    <row r="114" spans="1:20" ht="12.75" customHeight="1">
      <c r="A114" s="461" t="s">
        <v>376</v>
      </c>
      <c r="B114" s="462">
        <v>102201</v>
      </c>
      <c r="C114" s="461" t="s">
        <v>386</v>
      </c>
      <c r="D114" s="461">
        <v>102</v>
      </c>
      <c r="E114" s="328">
        <v>77</v>
      </c>
      <c r="F114" s="328">
        <v>42</v>
      </c>
      <c r="G114" s="328">
        <v>35</v>
      </c>
      <c r="H114" s="328">
        <v>77</v>
      </c>
      <c r="I114" s="328">
        <v>42</v>
      </c>
      <c r="J114" s="328">
        <v>35</v>
      </c>
      <c r="K114" s="328">
        <v>0</v>
      </c>
      <c r="L114" s="328">
        <v>0</v>
      </c>
      <c r="M114" s="328">
        <v>0</v>
      </c>
      <c r="N114" s="328">
        <v>0</v>
      </c>
      <c r="O114" s="328">
        <v>0</v>
      </c>
      <c r="P114" s="328">
        <v>0</v>
      </c>
      <c r="R114" s="459">
        <f t="shared" si="10"/>
        <v>0</v>
      </c>
      <c r="S114" s="459">
        <f t="shared" si="11"/>
        <v>0</v>
      </c>
      <c r="T114" s="459">
        <f t="shared" si="12"/>
        <v>0</v>
      </c>
    </row>
    <row r="115" spans="1:20" ht="12.75" customHeight="1">
      <c r="A115" s="461" t="s">
        <v>376</v>
      </c>
      <c r="B115" s="462">
        <v>103107</v>
      </c>
      <c r="C115" s="461" t="s">
        <v>387</v>
      </c>
      <c r="D115" s="461">
        <v>103</v>
      </c>
      <c r="E115" s="328">
        <v>324</v>
      </c>
      <c r="F115" s="328">
        <v>314</v>
      </c>
      <c r="G115" s="328">
        <v>10</v>
      </c>
      <c r="H115" s="328">
        <v>0</v>
      </c>
      <c r="I115" s="328">
        <v>0</v>
      </c>
      <c r="J115" s="328">
        <v>0</v>
      </c>
      <c r="K115" s="328">
        <v>324</v>
      </c>
      <c r="L115" s="328">
        <v>314</v>
      </c>
      <c r="M115" s="328">
        <v>10</v>
      </c>
      <c r="N115" s="328">
        <v>0</v>
      </c>
      <c r="O115" s="328"/>
      <c r="P115" s="328"/>
      <c r="R115" s="459">
        <f t="shared" si="10"/>
        <v>0</v>
      </c>
      <c r="S115" s="459">
        <f t="shared" si="11"/>
        <v>0</v>
      </c>
      <c r="T115" s="459">
        <f t="shared" si="12"/>
        <v>0</v>
      </c>
    </row>
    <row r="116" spans="1:20" ht="12.75" customHeight="1">
      <c r="A116" s="461" t="s">
        <v>376</v>
      </c>
      <c r="B116" s="462">
        <v>103109</v>
      </c>
      <c r="C116" s="461" t="s">
        <v>383</v>
      </c>
      <c r="D116" s="461">
        <v>104</v>
      </c>
      <c r="E116" s="328">
        <v>150</v>
      </c>
      <c r="F116" s="328">
        <v>150</v>
      </c>
      <c r="G116" s="328">
        <v>0</v>
      </c>
      <c r="H116" s="328">
        <v>0</v>
      </c>
      <c r="I116" s="328">
        <v>0</v>
      </c>
      <c r="J116" s="328">
        <v>0</v>
      </c>
      <c r="K116" s="328">
        <v>150</v>
      </c>
      <c r="L116" s="328">
        <v>150</v>
      </c>
      <c r="M116" s="328">
        <v>0</v>
      </c>
      <c r="N116" s="328">
        <v>0</v>
      </c>
      <c r="O116" s="328">
        <v>0</v>
      </c>
      <c r="P116" s="328">
        <v>0</v>
      </c>
      <c r="R116" s="459">
        <f t="shared" ref="R116:R122" si="16">+E116-H116-K116-N116</f>
        <v>0</v>
      </c>
      <c r="S116" s="459">
        <f t="shared" ref="S116:S122" si="17">+F116-I116-L116-O116</f>
        <v>0</v>
      </c>
      <c r="T116" s="459">
        <f t="shared" ref="T116:T122" si="18">+G116-J116-M116-P116</f>
        <v>0</v>
      </c>
    </row>
    <row r="117" spans="1:20" ht="12.75" customHeight="1">
      <c r="A117" s="461" t="s">
        <v>376</v>
      </c>
      <c r="B117" s="462">
        <v>104101</v>
      </c>
      <c r="C117" s="461" t="s">
        <v>328</v>
      </c>
      <c r="D117" s="461">
        <v>105</v>
      </c>
      <c r="E117" s="328">
        <v>259</v>
      </c>
      <c r="F117" s="328">
        <v>158</v>
      </c>
      <c r="G117" s="328">
        <v>101</v>
      </c>
      <c r="H117" s="328">
        <v>0</v>
      </c>
      <c r="I117" s="328">
        <v>0</v>
      </c>
      <c r="J117" s="328">
        <v>0</v>
      </c>
      <c r="K117" s="328">
        <v>259</v>
      </c>
      <c r="L117" s="328">
        <v>158</v>
      </c>
      <c r="M117" s="328">
        <v>101</v>
      </c>
      <c r="N117" s="328">
        <v>0</v>
      </c>
      <c r="O117" s="328">
        <v>0</v>
      </c>
      <c r="P117" s="328">
        <v>0</v>
      </c>
      <c r="R117" s="459">
        <f t="shared" si="16"/>
        <v>0</v>
      </c>
      <c r="S117" s="459">
        <f t="shared" si="17"/>
        <v>0</v>
      </c>
      <c r="T117" s="459">
        <f t="shared" si="18"/>
        <v>0</v>
      </c>
    </row>
    <row r="118" spans="1:20" ht="12.75" customHeight="1">
      <c r="A118" s="461" t="s">
        <v>376</v>
      </c>
      <c r="B118" s="462">
        <v>104103</v>
      </c>
      <c r="C118" s="461" t="s">
        <v>343</v>
      </c>
      <c r="D118" s="461">
        <v>106</v>
      </c>
      <c r="E118" s="328">
        <v>246</v>
      </c>
      <c r="F118" s="328">
        <v>84</v>
      </c>
      <c r="G118" s="328">
        <v>162</v>
      </c>
      <c r="H118" s="328">
        <v>110</v>
      </c>
      <c r="I118" s="328">
        <v>49</v>
      </c>
      <c r="J118" s="328">
        <v>61</v>
      </c>
      <c r="K118" s="328">
        <v>136</v>
      </c>
      <c r="L118" s="328">
        <v>35</v>
      </c>
      <c r="M118" s="328">
        <v>101</v>
      </c>
      <c r="N118" s="328">
        <v>0</v>
      </c>
      <c r="O118" s="328">
        <v>0</v>
      </c>
      <c r="P118" s="328">
        <v>0</v>
      </c>
      <c r="R118" s="459">
        <f t="shared" si="16"/>
        <v>0</v>
      </c>
      <c r="S118" s="459">
        <f t="shared" si="17"/>
        <v>0</v>
      </c>
      <c r="T118" s="459">
        <f t="shared" si="18"/>
        <v>0</v>
      </c>
    </row>
    <row r="119" spans="1:20" ht="12.75" customHeight="1">
      <c r="A119" s="461" t="s">
        <v>376</v>
      </c>
      <c r="B119" s="462">
        <v>104104</v>
      </c>
      <c r="C119" s="461" t="s">
        <v>377</v>
      </c>
      <c r="D119" s="461">
        <v>107</v>
      </c>
      <c r="E119" s="328">
        <v>24</v>
      </c>
      <c r="F119" s="328">
        <v>0</v>
      </c>
      <c r="G119" s="328">
        <v>24</v>
      </c>
      <c r="H119" s="328">
        <v>0</v>
      </c>
      <c r="I119" s="328">
        <v>0</v>
      </c>
      <c r="J119" s="328">
        <v>0</v>
      </c>
      <c r="K119" s="328">
        <v>24</v>
      </c>
      <c r="L119" s="328">
        <v>0</v>
      </c>
      <c r="M119" s="328">
        <v>24</v>
      </c>
      <c r="N119" s="328">
        <v>0</v>
      </c>
      <c r="O119" s="328"/>
      <c r="P119" s="328"/>
      <c r="R119" s="459">
        <f t="shared" si="16"/>
        <v>0</v>
      </c>
      <c r="S119" s="459">
        <f t="shared" si="17"/>
        <v>0</v>
      </c>
      <c r="T119" s="459">
        <f t="shared" si="18"/>
        <v>0</v>
      </c>
    </row>
    <row r="120" spans="1:20" ht="12.75" customHeight="1">
      <c r="A120" s="461" t="s">
        <v>376</v>
      </c>
      <c r="B120" s="462">
        <v>104106</v>
      </c>
      <c r="C120" s="461" t="s">
        <v>381</v>
      </c>
      <c r="D120" s="461">
        <v>108</v>
      </c>
      <c r="E120" s="328">
        <v>179</v>
      </c>
      <c r="F120" s="328">
        <v>126</v>
      </c>
      <c r="G120" s="328">
        <v>53</v>
      </c>
      <c r="H120" s="328">
        <v>40</v>
      </c>
      <c r="I120" s="328">
        <v>31</v>
      </c>
      <c r="J120" s="328">
        <v>9</v>
      </c>
      <c r="K120" s="328">
        <v>139</v>
      </c>
      <c r="L120" s="328">
        <v>95</v>
      </c>
      <c r="M120" s="328">
        <v>44</v>
      </c>
      <c r="N120" s="328">
        <v>0</v>
      </c>
      <c r="O120" s="328">
        <v>0</v>
      </c>
      <c r="P120" s="328">
        <v>0</v>
      </c>
      <c r="R120" s="459">
        <f t="shared" si="16"/>
        <v>0</v>
      </c>
      <c r="S120" s="459">
        <f t="shared" si="17"/>
        <v>0</v>
      </c>
      <c r="T120" s="459">
        <f t="shared" si="18"/>
        <v>0</v>
      </c>
    </row>
    <row r="121" spans="1:20" ht="12.75" customHeight="1">
      <c r="A121" s="461" t="s">
        <v>376</v>
      </c>
      <c r="B121" s="462">
        <v>104108</v>
      </c>
      <c r="C121" s="461" t="s">
        <v>379</v>
      </c>
      <c r="D121" s="461">
        <v>109</v>
      </c>
      <c r="E121" s="328">
        <v>24</v>
      </c>
      <c r="F121" s="328">
        <v>24</v>
      </c>
      <c r="G121" s="328">
        <v>0</v>
      </c>
      <c r="H121" s="328">
        <v>0</v>
      </c>
      <c r="I121" s="328">
        <v>0</v>
      </c>
      <c r="J121" s="328">
        <v>0</v>
      </c>
      <c r="K121" s="328">
        <v>24</v>
      </c>
      <c r="L121" s="328">
        <v>24</v>
      </c>
      <c r="M121" s="328">
        <v>0</v>
      </c>
      <c r="N121" s="328">
        <v>0</v>
      </c>
      <c r="O121" s="328"/>
      <c r="P121" s="328"/>
      <c r="R121" s="459">
        <f t="shared" si="16"/>
        <v>0</v>
      </c>
      <c r="S121" s="459">
        <f t="shared" si="17"/>
        <v>0</v>
      </c>
      <c r="T121" s="459">
        <f t="shared" si="18"/>
        <v>0</v>
      </c>
    </row>
    <row r="122" spans="1:20" ht="12.75" customHeight="1">
      <c r="A122" s="461" t="s">
        <v>376</v>
      </c>
      <c r="B122" s="462">
        <v>104109</v>
      </c>
      <c r="C122" s="461" t="s">
        <v>143</v>
      </c>
      <c r="D122" s="461">
        <v>110</v>
      </c>
      <c r="E122" s="328">
        <v>30</v>
      </c>
      <c r="F122" s="328">
        <v>30</v>
      </c>
      <c r="G122" s="328">
        <v>0</v>
      </c>
      <c r="H122" s="328">
        <v>0</v>
      </c>
      <c r="I122" s="328">
        <v>0</v>
      </c>
      <c r="J122" s="328">
        <v>0</v>
      </c>
      <c r="K122" s="328">
        <v>0</v>
      </c>
      <c r="L122" s="328">
        <v>0</v>
      </c>
      <c r="M122" s="328">
        <v>0</v>
      </c>
      <c r="N122" s="328">
        <v>30</v>
      </c>
      <c r="O122" s="328">
        <v>30</v>
      </c>
      <c r="P122" s="328">
        <v>0</v>
      </c>
      <c r="R122" s="459">
        <f t="shared" si="16"/>
        <v>0</v>
      </c>
      <c r="S122" s="459">
        <f t="shared" si="17"/>
        <v>0</v>
      </c>
      <c r="T122" s="459">
        <f t="shared" si="18"/>
        <v>0</v>
      </c>
    </row>
    <row r="204" spans="1:17" ht="15" customHeight="1">
      <c r="A204" s="95"/>
      <c r="B204" s="157"/>
      <c r="C204" s="40"/>
      <c r="E204" s="13"/>
      <c r="F204" s="13"/>
      <c r="G204" s="74"/>
      <c r="H204" s="13"/>
      <c r="I204" s="74"/>
      <c r="J204" s="74"/>
      <c r="K204" s="465"/>
      <c r="L204" s="465"/>
      <c r="M204" s="465"/>
      <c r="N204" s="45"/>
      <c r="O204" s="45"/>
      <c r="P204" s="64"/>
      <c r="Q204" s="48"/>
    </row>
    <row r="205" spans="1:17" ht="12.75">
      <c r="A205" s="301"/>
      <c r="C205" s="48"/>
      <c r="D205" s="47"/>
      <c r="E205" s="45"/>
      <c r="F205" s="45"/>
      <c r="G205" s="13"/>
      <c r="H205" s="13"/>
      <c r="I205" s="13"/>
      <c r="J205" s="45"/>
      <c r="K205" s="45"/>
      <c r="L205" s="64"/>
      <c r="M205" s="64"/>
      <c r="N205" s="74"/>
      <c r="O205" s="74"/>
      <c r="P205" s="41"/>
    </row>
    <row r="206" spans="1:17" ht="12.75">
      <c r="A206" s="302"/>
      <c r="C206" s="46"/>
      <c r="D206" s="47"/>
      <c r="E206" s="81"/>
      <c r="F206" s="81"/>
      <c r="G206" s="465"/>
      <c r="H206" s="465"/>
      <c r="I206" s="465"/>
      <c r="J206" s="45"/>
      <c r="K206" s="45"/>
      <c r="L206" s="64"/>
      <c r="M206" s="64"/>
      <c r="N206" s="74"/>
      <c r="O206" s="74"/>
      <c r="P206" s="41"/>
    </row>
    <row r="207" spans="1:17" ht="12.75">
      <c r="A207" s="302"/>
      <c r="C207" s="46"/>
      <c r="D207" s="47"/>
      <c r="E207" s="81"/>
      <c r="F207" s="81"/>
      <c r="G207" s="326"/>
      <c r="H207" s="326"/>
      <c r="I207" s="326"/>
      <c r="J207" s="58"/>
      <c r="K207" s="58"/>
      <c r="L207" s="58"/>
      <c r="M207" s="58"/>
      <c r="N207" s="74"/>
      <c r="O207" s="74"/>
      <c r="P207" s="81"/>
    </row>
    <row r="208" spans="1:17" ht="12.75">
      <c r="A208" s="302"/>
      <c r="C208" s="48"/>
      <c r="D208" s="47"/>
      <c r="E208" s="81"/>
      <c r="F208" s="81"/>
      <c r="G208" s="326"/>
      <c r="H208" s="326"/>
      <c r="I208" s="326"/>
      <c r="J208" s="59"/>
      <c r="K208" s="59"/>
      <c r="L208" s="59"/>
      <c r="M208" s="59"/>
      <c r="N208" s="74"/>
      <c r="O208" s="74"/>
      <c r="P208" s="81"/>
    </row>
    <row r="209" spans="1:16" ht="12.75">
      <c r="A209" s="303"/>
      <c r="C209" s="46"/>
      <c r="D209" s="47"/>
      <c r="E209" s="45"/>
      <c r="F209" s="45"/>
      <c r="G209" s="326"/>
      <c r="H209" s="326"/>
      <c r="I209" s="326"/>
      <c r="J209" s="59"/>
      <c r="K209" s="59"/>
      <c r="L209" s="59"/>
      <c r="M209" s="59"/>
      <c r="N209" s="74"/>
      <c r="O209" s="74"/>
      <c r="P209" s="81"/>
    </row>
    <row r="210" spans="1:16" ht="12.75">
      <c r="A210" s="48"/>
      <c r="B210" s="74"/>
      <c r="C210" s="47"/>
      <c r="D210" s="272"/>
      <c r="E210" s="326"/>
      <c r="F210" s="326"/>
      <c r="G210" s="326"/>
      <c r="H210" s="326"/>
      <c r="I210" s="326"/>
      <c r="J210" s="59"/>
      <c r="K210" s="59"/>
      <c r="L210" s="59"/>
      <c r="M210" s="59"/>
      <c r="N210" s="74"/>
      <c r="O210" s="74"/>
      <c r="P210" s="74"/>
    </row>
    <row r="211" spans="1:16">
      <c r="C211" s="95"/>
    </row>
    <row r="216" spans="1:16" ht="51.75" customHeight="1"/>
    <row r="217" spans="1:16">
      <c r="E217" s="316">
        <f>+E103+E99+E90+E44+E37+E32+E30+E14-E13</f>
        <v>-19390</v>
      </c>
      <c r="F217" s="316">
        <f t="shared" ref="F217:P217" si="19">+F103+F99+F90+F44+F37+F32+F30+F14-F13</f>
        <v>-12783</v>
      </c>
      <c r="G217" s="316">
        <f t="shared" si="19"/>
        <v>-6607</v>
      </c>
      <c r="H217" s="316">
        <f t="shared" si="19"/>
        <v>-1907</v>
      </c>
      <c r="I217" s="316">
        <f t="shared" si="19"/>
        <v>-1345</v>
      </c>
      <c r="J217" s="316">
        <f t="shared" si="19"/>
        <v>-562</v>
      </c>
      <c r="K217" s="316">
        <f t="shared" si="19"/>
        <v>-17180</v>
      </c>
      <c r="L217" s="316">
        <f t="shared" si="19"/>
        <v>-11262</v>
      </c>
      <c r="M217" s="316">
        <f t="shared" si="19"/>
        <v>-5918</v>
      </c>
      <c r="N217" s="316">
        <f t="shared" si="19"/>
        <v>-303</v>
      </c>
      <c r="O217" s="316">
        <f t="shared" si="19"/>
        <v>-176</v>
      </c>
      <c r="P217" s="316">
        <f t="shared" si="19"/>
        <v>-127</v>
      </c>
    </row>
  </sheetData>
  <mergeCells count="23">
    <mergeCell ref="A108:C108"/>
    <mergeCell ref="A103:C103"/>
    <mergeCell ref="A93:C93"/>
    <mergeCell ref="A49:C49"/>
    <mergeCell ref="A42:C42"/>
    <mergeCell ref="N1:P1"/>
    <mergeCell ref="F9:P9"/>
    <mergeCell ref="D9:D11"/>
    <mergeCell ref="E9:E11"/>
    <mergeCell ref="F10:F11"/>
    <mergeCell ref="G10:G11"/>
    <mergeCell ref="H10:H11"/>
    <mergeCell ref="K10:K11"/>
    <mergeCell ref="N10:N11"/>
    <mergeCell ref="A4:P4"/>
    <mergeCell ref="B9:B11"/>
    <mergeCell ref="C9:C11"/>
    <mergeCell ref="A9:A11"/>
    <mergeCell ref="A37:C37"/>
    <mergeCell ref="A35:C35"/>
    <mergeCell ref="A17:C17"/>
    <mergeCell ref="A13:C13"/>
    <mergeCell ref="A14:C14"/>
  </mergeCells>
  <printOptions horizontalCentered="1"/>
  <pageMargins left="0.2" right="0.2" top="0.49" bottom="0.6" header="0.35" footer="0.45"/>
  <pageSetup paperSize="9" scale="72" orientation="landscape" r:id="rId1"/>
  <rowBreaks count="2" manualBreakCount="2">
    <brk id="41" max="15" man="1"/>
    <brk id="92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</sheetPr>
  <dimension ref="A1:CZ69"/>
  <sheetViews>
    <sheetView view="pageBreakPreview" topLeftCell="A2" zoomScale="80" zoomScaleNormal="85" zoomScaleSheetLayoutView="80" workbookViewId="0">
      <selection activeCell="R4" sqref="R4"/>
    </sheetView>
  </sheetViews>
  <sheetFormatPr defaultColWidth="8.85546875" defaultRowHeight="14.25"/>
  <cols>
    <col min="1" max="1" width="14.140625" style="66" customWidth="1"/>
    <col min="2" max="2" width="3.85546875" style="66" customWidth="1"/>
    <col min="3" max="3" width="12.42578125" style="66" customWidth="1"/>
    <col min="4" max="4" width="7.85546875" style="66" customWidth="1"/>
    <col min="5" max="5" width="8.42578125" style="66" customWidth="1"/>
    <col min="6" max="6" width="9.5703125" style="66" customWidth="1"/>
    <col min="7" max="8" width="8.5703125" style="66" customWidth="1"/>
    <col min="9" max="9" width="10.28515625" style="66" customWidth="1"/>
    <col min="10" max="11" width="8.85546875" style="66" customWidth="1"/>
    <col min="12" max="12" width="7" style="66" customWidth="1"/>
    <col min="13" max="14" width="8.7109375" style="66" customWidth="1"/>
    <col min="15" max="15" width="16.7109375" style="66" customWidth="1"/>
    <col min="16" max="16" width="5" style="66" customWidth="1"/>
    <col min="17" max="17" width="12" style="66" customWidth="1"/>
    <col min="18" max="18" width="8.7109375" style="66" customWidth="1"/>
    <col min="19" max="19" width="9.140625" style="66" customWidth="1"/>
    <col min="20" max="20" width="9.5703125" style="66" customWidth="1"/>
    <col min="21" max="21" width="8.42578125" style="66" customWidth="1"/>
    <col min="22" max="22" width="9.28515625" style="66" customWidth="1"/>
    <col min="23" max="23" width="11.5703125" style="66" customWidth="1"/>
    <col min="24" max="25" width="8.42578125" style="66" customWidth="1"/>
    <col min="26" max="26" width="8.7109375" style="66" customWidth="1"/>
    <col min="27" max="27" width="8" style="66" customWidth="1"/>
    <col min="28" max="28" width="8.5703125" style="66" customWidth="1"/>
    <col min="29" max="29" width="14.85546875" style="66" hidden="1" customWidth="1"/>
    <col min="30" max="30" width="4.5703125" style="66" hidden="1" customWidth="1"/>
    <col min="31" max="31" width="10.42578125" style="313" hidden="1" customWidth="1"/>
    <col min="32" max="33" width="9.28515625" style="313" hidden="1" customWidth="1"/>
    <col min="34" max="34" width="22.85546875" style="313" hidden="1" customWidth="1"/>
    <col min="35" max="36" width="8.85546875" style="313" hidden="1" customWidth="1"/>
    <col min="37" max="37" width="21.5703125" style="313" hidden="1" customWidth="1"/>
    <col min="38" max="39" width="9.140625" style="313" hidden="1" customWidth="1"/>
    <col min="40" max="40" width="21.140625" style="313" hidden="1" customWidth="1"/>
    <col min="41" max="42" width="8.5703125" style="313" hidden="1" customWidth="1"/>
    <col min="43" max="43" width="16.42578125" style="66" hidden="1" customWidth="1"/>
    <col min="44" max="44" width="4.28515625" style="66" hidden="1" customWidth="1"/>
    <col min="45" max="45" width="28.140625" style="313" hidden="1" customWidth="1"/>
    <col min="46" max="47" width="9.28515625" style="313" hidden="1" customWidth="1"/>
    <col min="48" max="48" width="24" style="313" hidden="1" customWidth="1"/>
    <col min="49" max="50" width="8.85546875" style="313" hidden="1" customWidth="1"/>
    <col min="51" max="51" width="21.28515625" style="313" hidden="1" customWidth="1"/>
    <col min="52" max="53" width="8.42578125" style="313" hidden="1" customWidth="1"/>
    <col min="54" max="54" width="12.28515625" style="313" hidden="1" customWidth="1"/>
    <col min="55" max="56" width="9" style="313" hidden="1" customWidth="1"/>
    <col min="57" max="57" width="17.42578125" style="66" hidden="1" customWidth="1"/>
    <col min="58" max="58" width="4.140625" style="66" hidden="1" customWidth="1"/>
    <col min="59" max="59" width="11.5703125" style="313" hidden="1" customWidth="1"/>
    <col min="60" max="76" width="8.85546875" style="313" hidden="1" customWidth="1"/>
    <col min="77" max="77" width="11.85546875" style="313" hidden="1" customWidth="1"/>
    <col min="78" max="79" width="8.85546875" style="313" hidden="1" customWidth="1"/>
    <col min="80" max="80" width="17.42578125" style="66" hidden="1" customWidth="1"/>
    <col min="81" max="81" width="4.5703125" style="66" hidden="1" customWidth="1"/>
    <col min="82" max="82" width="13.28515625" style="313" hidden="1" customWidth="1"/>
    <col min="83" max="93" width="8.85546875" style="313" hidden="1" customWidth="1"/>
    <col min="94" max="94" width="11.28515625" style="313" hidden="1" customWidth="1"/>
    <col min="95" max="98" width="8.85546875" style="313" hidden="1" customWidth="1"/>
    <col min="99" max="99" width="7.5703125" style="313" hidden="1" customWidth="1"/>
    <col min="100" max="16384" width="8.85546875" style="66"/>
  </cols>
  <sheetData>
    <row r="1" spans="1:99" ht="22.5" customHeight="1">
      <c r="A1" s="77"/>
      <c r="B1" s="77"/>
      <c r="C1" s="77"/>
      <c r="D1" s="77"/>
      <c r="M1" s="541" t="s">
        <v>198</v>
      </c>
      <c r="N1" s="541"/>
      <c r="U1" s="87"/>
      <c r="V1" s="87"/>
      <c r="Z1" s="620" t="s">
        <v>199</v>
      </c>
      <c r="AA1" s="620"/>
      <c r="AB1" s="620"/>
      <c r="AC1" s="620"/>
      <c r="AD1" s="85"/>
      <c r="AE1" s="312"/>
      <c r="AF1" s="312"/>
      <c r="AG1" s="312"/>
      <c r="AH1" s="312"/>
      <c r="AL1" s="314"/>
      <c r="AM1" s="314"/>
      <c r="AN1" s="625" t="s">
        <v>200</v>
      </c>
      <c r="AO1" s="625"/>
      <c r="AP1" s="625"/>
      <c r="AQ1" s="60"/>
      <c r="AR1" s="60"/>
      <c r="BB1" s="609" t="s">
        <v>201</v>
      </c>
      <c r="BC1" s="609"/>
      <c r="BD1" s="609"/>
      <c r="BE1" s="94"/>
      <c r="BF1" s="94"/>
      <c r="BY1" s="625" t="s">
        <v>200</v>
      </c>
      <c r="BZ1" s="625"/>
      <c r="CA1" s="625"/>
      <c r="CR1" s="625" t="s">
        <v>200</v>
      </c>
      <c r="CS1" s="625"/>
      <c r="CT1" s="625"/>
      <c r="CU1" s="625"/>
    </row>
    <row r="2" spans="1:99" ht="22.5" customHeight="1">
      <c r="A2" s="77"/>
      <c r="B2" s="77"/>
      <c r="C2" s="77"/>
      <c r="D2" s="77"/>
    </row>
    <row r="3" spans="1:99" ht="22.5" customHeight="1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88"/>
      <c r="Z3" s="88"/>
      <c r="AA3" s="88"/>
      <c r="AB3" s="88"/>
      <c r="AC3" s="88"/>
      <c r="AD3" s="88"/>
      <c r="AE3" s="315"/>
      <c r="AF3" s="315"/>
      <c r="AG3" s="315"/>
      <c r="AH3" s="315"/>
      <c r="AI3" s="315"/>
      <c r="AJ3" s="315"/>
      <c r="AK3" s="315"/>
    </row>
    <row r="4" spans="1:99" ht="62.25" customHeight="1">
      <c r="A4" s="578" t="s">
        <v>407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78"/>
      <c r="P4" s="78"/>
      <c r="Q4" s="78"/>
      <c r="R4" s="78"/>
      <c r="S4" s="78"/>
      <c r="T4" s="78"/>
      <c r="U4" s="78"/>
      <c r="V4" s="78"/>
      <c r="W4" s="78"/>
      <c r="X4" s="78"/>
      <c r="Y4" s="88"/>
      <c r="AD4" s="88"/>
      <c r="AE4" s="315"/>
      <c r="AF4" s="315"/>
      <c r="AG4" s="315"/>
      <c r="AH4" s="315"/>
      <c r="AI4" s="315"/>
      <c r="AJ4" s="315"/>
      <c r="AK4" s="315"/>
    </row>
    <row r="5" spans="1:99" s="2" customFormat="1" ht="12.75"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</row>
    <row r="6" spans="1:99" s="2" customFormat="1" ht="12.75">
      <c r="A6" s="630"/>
      <c r="B6" s="630"/>
      <c r="C6" s="630"/>
      <c r="D6" s="79"/>
      <c r="E6" s="79"/>
      <c r="F6" s="79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</row>
    <row r="7" spans="1:99" s="2" customFormat="1" ht="12.75">
      <c r="A7" s="14"/>
      <c r="B7" s="14"/>
      <c r="C7" s="14"/>
      <c r="D7" s="79"/>
      <c r="E7" s="79"/>
      <c r="F7" s="79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</row>
    <row r="8" spans="1:99" s="2" customFormat="1" ht="12.75">
      <c r="A8" s="14"/>
      <c r="B8" s="14"/>
      <c r="C8" s="14"/>
      <c r="D8" s="79"/>
      <c r="E8" s="79"/>
      <c r="F8" s="79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</row>
    <row r="9" spans="1:99" s="2" customFormat="1" ht="12.75">
      <c r="A9" s="14"/>
      <c r="B9" s="14"/>
      <c r="C9" s="14"/>
      <c r="D9" s="79"/>
      <c r="E9" s="79"/>
      <c r="F9" s="79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</row>
    <row r="10" spans="1:99" s="2" customFormat="1" ht="12.75">
      <c r="A10" s="14"/>
      <c r="B10" s="14"/>
      <c r="C10" s="14"/>
      <c r="D10" s="79"/>
      <c r="E10" s="79"/>
      <c r="F10" s="79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</row>
    <row r="11" spans="1:99" s="2" customFormat="1" ht="12.75">
      <c r="A11" s="629"/>
      <c r="B11" s="629"/>
      <c r="C11" s="629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</row>
    <row r="12" spans="1:99" s="2" customFormat="1" ht="12.75">
      <c r="A12" s="629"/>
      <c r="B12" s="629"/>
      <c r="C12" s="629"/>
      <c r="D12" s="548"/>
      <c r="E12" s="548"/>
      <c r="F12" s="548"/>
      <c r="G12" s="548"/>
      <c r="H12" s="548"/>
      <c r="I12" s="548"/>
      <c r="J12" s="548"/>
      <c r="K12" s="82"/>
      <c r="L12" s="82"/>
      <c r="M12" s="82"/>
      <c r="N12" s="82"/>
      <c r="O12" s="82"/>
      <c r="P12" s="82"/>
      <c r="Q12" s="82"/>
      <c r="R12" s="82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</row>
    <row r="13" spans="1:99" s="2" customFormat="1" ht="12.75">
      <c r="A13" s="80"/>
      <c r="B13" s="80"/>
      <c r="C13" s="80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</row>
    <row r="14" spans="1:99" s="2" customFormat="1" ht="12.75">
      <c r="A14" s="534" t="s">
        <v>202</v>
      </c>
      <c r="B14" s="534"/>
      <c r="C14" s="534"/>
      <c r="D14" s="534"/>
      <c r="E14" s="534"/>
      <c r="F14" s="79"/>
      <c r="M14" s="79"/>
      <c r="N14" s="15" t="s">
        <v>2</v>
      </c>
      <c r="AA14" s="15"/>
      <c r="AB14" s="89"/>
      <c r="AE14" s="81"/>
      <c r="AF14" s="81"/>
      <c r="AG14" s="13"/>
      <c r="AH14" s="81"/>
      <c r="AI14" s="81"/>
      <c r="AJ14" s="81"/>
      <c r="AK14" s="13"/>
      <c r="AL14" s="81"/>
      <c r="AM14" s="81"/>
      <c r="AN14" s="81"/>
      <c r="AO14" s="81"/>
      <c r="AP14" s="81"/>
      <c r="AS14" s="81"/>
      <c r="AT14" s="81"/>
      <c r="AU14" s="81"/>
      <c r="AV14" s="81"/>
      <c r="AW14" s="210"/>
      <c r="AX14" s="210"/>
      <c r="AY14" s="210"/>
      <c r="AZ14" s="210"/>
      <c r="BA14" s="210"/>
      <c r="BB14" s="210"/>
      <c r="BC14" s="210"/>
      <c r="BD14" s="13" t="s">
        <v>2</v>
      </c>
      <c r="BE14" s="15"/>
      <c r="BF14" s="15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13" t="s">
        <v>2</v>
      </c>
      <c r="CD14" s="81"/>
      <c r="CE14" s="81"/>
      <c r="CF14" s="81"/>
      <c r="CG14" s="81"/>
      <c r="CH14" s="81"/>
      <c r="CI14" s="13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13" t="s">
        <v>2</v>
      </c>
    </row>
    <row r="15" spans="1:99" s="3" customFormat="1" ht="15" customHeight="1">
      <c r="A15" s="536" t="s">
        <v>203</v>
      </c>
      <c r="B15" s="536" t="s">
        <v>4</v>
      </c>
      <c r="C15" s="542" t="s">
        <v>204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51"/>
      <c r="O15" s="542" t="s">
        <v>203</v>
      </c>
      <c r="P15" s="536" t="s">
        <v>4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51"/>
      <c r="AC15" s="542" t="s">
        <v>203</v>
      </c>
      <c r="AD15" s="536" t="s">
        <v>4</v>
      </c>
      <c r="AE15" s="540" t="s">
        <v>204</v>
      </c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3"/>
      <c r="AQ15" s="542" t="s">
        <v>203</v>
      </c>
      <c r="AR15" s="536" t="s">
        <v>4</v>
      </c>
      <c r="AS15" s="540" t="s">
        <v>204</v>
      </c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3"/>
      <c r="BE15" s="542" t="s">
        <v>203</v>
      </c>
      <c r="BF15" s="536" t="s">
        <v>4</v>
      </c>
      <c r="BG15" s="540" t="s">
        <v>204</v>
      </c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3"/>
      <c r="CB15" s="542" t="s">
        <v>203</v>
      </c>
      <c r="CC15" s="536" t="s">
        <v>4</v>
      </c>
      <c r="CD15" s="540" t="s">
        <v>204</v>
      </c>
      <c r="CE15" s="552"/>
      <c r="CF15" s="552"/>
      <c r="CG15" s="552"/>
      <c r="CH15" s="552"/>
      <c r="CI15" s="552"/>
      <c r="CJ15" s="552"/>
      <c r="CK15" s="552"/>
      <c r="CL15" s="552"/>
      <c r="CM15" s="552"/>
      <c r="CN15" s="552"/>
      <c r="CO15" s="552"/>
      <c r="CP15" s="552"/>
      <c r="CQ15" s="552"/>
      <c r="CR15" s="552"/>
      <c r="CS15" s="552"/>
      <c r="CT15" s="552"/>
      <c r="CU15" s="553"/>
    </row>
    <row r="16" spans="1:99" s="3" customFormat="1" ht="15" customHeight="1">
      <c r="A16" s="536"/>
      <c r="B16" s="536"/>
      <c r="C16" s="543"/>
      <c r="D16" s="536" t="s">
        <v>114</v>
      </c>
      <c r="E16" s="536" t="s">
        <v>116</v>
      </c>
      <c r="F16" s="542" t="s">
        <v>205</v>
      </c>
      <c r="G16" s="552"/>
      <c r="H16" s="553"/>
      <c r="I16" s="542" t="s">
        <v>206</v>
      </c>
      <c r="J16" s="69"/>
      <c r="K16" s="73"/>
      <c r="L16" s="542" t="s">
        <v>207</v>
      </c>
      <c r="M16" s="69"/>
      <c r="N16" s="73"/>
      <c r="O16" s="543"/>
      <c r="P16" s="536"/>
      <c r="Q16" s="542" t="s">
        <v>208</v>
      </c>
      <c r="R16" s="57"/>
      <c r="S16" s="57"/>
      <c r="T16" s="57"/>
      <c r="U16" s="57"/>
      <c r="V16" s="57"/>
      <c r="W16" s="57"/>
      <c r="X16" s="57"/>
      <c r="Y16" s="61"/>
      <c r="Z16" s="542" t="s">
        <v>13</v>
      </c>
      <c r="AA16" s="57"/>
      <c r="AB16" s="61"/>
      <c r="AC16" s="543"/>
      <c r="AD16" s="536"/>
      <c r="AE16" s="542" t="s">
        <v>209</v>
      </c>
      <c r="AF16" s="100"/>
      <c r="AG16" s="213"/>
      <c r="AH16" s="542" t="s">
        <v>210</v>
      </c>
      <c r="AI16" s="100"/>
      <c r="AJ16" s="213"/>
      <c r="AK16" s="542" t="s">
        <v>211</v>
      </c>
      <c r="AL16" s="100"/>
      <c r="AM16" s="213"/>
      <c r="AN16" s="542" t="s">
        <v>212</v>
      </c>
      <c r="AO16" s="100"/>
      <c r="AP16" s="213"/>
      <c r="AQ16" s="543"/>
      <c r="AR16" s="536"/>
      <c r="AS16" s="542" t="s">
        <v>213</v>
      </c>
      <c r="AT16" s="100"/>
      <c r="AU16" s="213"/>
      <c r="AV16" s="542" t="s">
        <v>214</v>
      </c>
      <c r="AW16" s="100"/>
      <c r="AX16" s="213"/>
      <c r="AY16" s="542" t="s">
        <v>215</v>
      </c>
      <c r="AZ16" s="100"/>
      <c r="BA16" s="213"/>
      <c r="BB16" s="542" t="s">
        <v>216</v>
      </c>
      <c r="BC16" s="100"/>
      <c r="BD16" s="213"/>
      <c r="BE16" s="543"/>
      <c r="BF16" s="536"/>
      <c r="BG16" s="542" t="s">
        <v>217</v>
      </c>
      <c r="BH16" s="100"/>
      <c r="BI16" s="213"/>
      <c r="BJ16" s="542" t="s">
        <v>218</v>
      </c>
      <c r="BK16" s="100"/>
      <c r="BL16" s="213"/>
      <c r="BM16" s="542" t="s">
        <v>219</v>
      </c>
      <c r="BN16" s="100"/>
      <c r="BO16" s="213"/>
      <c r="BP16" s="542" t="s">
        <v>220</v>
      </c>
      <c r="BQ16" s="100"/>
      <c r="BR16" s="213"/>
      <c r="BS16" s="542" t="s">
        <v>221</v>
      </c>
      <c r="BT16" s="100"/>
      <c r="BU16" s="213"/>
      <c r="BV16" s="542" t="s">
        <v>144</v>
      </c>
      <c r="BW16" s="100"/>
      <c r="BX16" s="213"/>
      <c r="BY16" s="542" t="s">
        <v>222</v>
      </c>
      <c r="BZ16" s="100"/>
      <c r="CA16" s="213"/>
      <c r="CB16" s="543"/>
      <c r="CC16" s="536"/>
      <c r="CD16" s="542" t="s">
        <v>145</v>
      </c>
      <c r="CE16" s="100"/>
      <c r="CF16" s="213"/>
      <c r="CG16" s="542" t="s">
        <v>223</v>
      </c>
      <c r="CH16" s="100"/>
      <c r="CI16" s="213"/>
      <c r="CJ16" s="542" t="s">
        <v>224</v>
      </c>
      <c r="CK16" s="100"/>
      <c r="CL16" s="213"/>
      <c r="CM16" s="542" t="s">
        <v>225</v>
      </c>
      <c r="CN16" s="100"/>
      <c r="CO16" s="213"/>
      <c r="CP16" s="542" t="s">
        <v>226</v>
      </c>
      <c r="CQ16" s="100"/>
      <c r="CR16" s="213"/>
      <c r="CS16" s="542" t="s">
        <v>13</v>
      </c>
      <c r="CT16" s="100"/>
      <c r="CU16" s="213"/>
    </row>
    <row r="17" spans="1:104" s="3" customFormat="1" ht="12.75" customHeight="1">
      <c r="A17" s="536"/>
      <c r="B17" s="536"/>
      <c r="C17" s="543"/>
      <c r="D17" s="536"/>
      <c r="E17" s="536"/>
      <c r="F17" s="569"/>
      <c r="G17" s="568" t="s">
        <v>114</v>
      </c>
      <c r="H17" s="568" t="s">
        <v>116</v>
      </c>
      <c r="I17" s="543"/>
      <c r="J17" s="536" t="s">
        <v>114</v>
      </c>
      <c r="K17" s="536" t="s">
        <v>116</v>
      </c>
      <c r="L17" s="543"/>
      <c r="M17" s="536" t="s">
        <v>114</v>
      </c>
      <c r="N17" s="536" t="s">
        <v>116</v>
      </c>
      <c r="O17" s="543"/>
      <c r="P17" s="536"/>
      <c r="Q17" s="543"/>
      <c r="R17" s="536" t="s">
        <v>114</v>
      </c>
      <c r="S17" s="568" t="s">
        <v>116</v>
      </c>
      <c r="T17" s="542" t="s">
        <v>227</v>
      </c>
      <c r="U17" s="552"/>
      <c r="V17" s="553"/>
      <c r="W17" s="542" t="s">
        <v>228</v>
      </c>
      <c r="X17" s="552"/>
      <c r="Y17" s="553"/>
      <c r="Z17" s="543"/>
      <c r="AA17" s="536" t="s">
        <v>114</v>
      </c>
      <c r="AB17" s="536" t="s">
        <v>116</v>
      </c>
      <c r="AC17" s="543"/>
      <c r="AD17" s="536"/>
      <c r="AE17" s="543"/>
      <c r="AF17" s="536" t="s">
        <v>114</v>
      </c>
      <c r="AG17" s="536" t="s">
        <v>116</v>
      </c>
      <c r="AH17" s="543"/>
      <c r="AI17" s="536" t="s">
        <v>114</v>
      </c>
      <c r="AJ17" s="536" t="s">
        <v>116</v>
      </c>
      <c r="AK17" s="543"/>
      <c r="AL17" s="536" t="s">
        <v>114</v>
      </c>
      <c r="AM17" s="536" t="s">
        <v>116</v>
      </c>
      <c r="AN17" s="543"/>
      <c r="AO17" s="536" t="s">
        <v>114</v>
      </c>
      <c r="AP17" s="536" t="s">
        <v>116</v>
      </c>
      <c r="AQ17" s="543"/>
      <c r="AR17" s="536"/>
      <c r="AS17" s="543"/>
      <c r="AT17" s="536" t="s">
        <v>114</v>
      </c>
      <c r="AU17" s="536" t="s">
        <v>116</v>
      </c>
      <c r="AV17" s="543"/>
      <c r="AW17" s="536" t="s">
        <v>114</v>
      </c>
      <c r="AX17" s="536" t="s">
        <v>116</v>
      </c>
      <c r="AY17" s="543"/>
      <c r="AZ17" s="536" t="s">
        <v>114</v>
      </c>
      <c r="BA17" s="536" t="s">
        <v>116</v>
      </c>
      <c r="BB17" s="543"/>
      <c r="BC17" s="536" t="s">
        <v>114</v>
      </c>
      <c r="BD17" s="536" t="s">
        <v>116</v>
      </c>
      <c r="BE17" s="543"/>
      <c r="BF17" s="536"/>
      <c r="BG17" s="543"/>
      <c r="BH17" s="536" t="s">
        <v>114</v>
      </c>
      <c r="BI17" s="536" t="s">
        <v>116</v>
      </c>
      <c r="BJ17" s="543"/>
      <c r="BK17" s="536" t="s">
        <v>114</v>
      </c>
      <c r="BL17" s="536" t="s">
        <v>116</v>
      </c>
      <c r="BM17" s="543"/>
      <c r="BN17" s="536" t="s">
        <v>114</v>
      </c>
      <c r="BO17" s="536" t="s">
        <v>116</v>
      </c>
      <c r="BP17" s="543"/>
      <c r="BQ17" s="536" t="s">
        <v>114</v>
      </c>
      <c r="BR17" s="536" t="s">
        <v>116</v>
      </c>
      <c r="BS17" s="543"/>
      <c r="BT17" s="536" t="s">
        <v>114</v>
      </c>
      <c r="BU17" s="536" t="s">
        <v>116</v>
      </c>
      <c r="BV17" s="543"/>
      <c r="BW17" s="536" t="s">
        <v>114</v>
      </c>
      <c r="BX17" s="536" t="s">
        <v>116</v>
      </c>
      <c r="BY17" s="543"/>
      <c r="BZ17" s="536" t="s">
        <v>114</v>
      </c>
      <c r="CA17" s="536" t="s">
        <v>116</v>
      </c>
      <c r="CB17" s="543"/>
      <c r="CC17" s="536"/>
      <c r="CD17" s="543"/>
      <c r="CE17" s="536" t="s">
        <v>114</v>
      </c>
      <c r="CF17" s="536" t="s">
        <v>116</v>
      </c>
      <c r="CG17" s="543"/>
      <c r="CH17" s="536" t="s">
        <v>114</v>
      </c>
      <c r="CI17" s="536" t="s">
        <v>116</v>
      </c>
      <c r="CJ17" s="543"/>
      <c r="CK17" s="536" t="s">
        <v>114</v>
      </c>
      <c r="CL17" s="536" t="s">
        <v>116</v>
      </c>
      <c r="CM17" s="543"/>
      <c r="CN17" s="536" t="s">
        <v>114</v>
      </c>
      <c r="CO17" s="536" t="s">
        <v>116</v>
      </c>
      <c r="CP17" s="543"/>
      <c r="CQ17" s="536" t="s">
        <v>114</v>
      </c>
      <c r="CR17" s="536" t="s">
        <v>116</v>
      </c>
      <c r="CS17" s="543"/>
      <c r="CT17" s="536" t="s">
        <v>114</v>
      </c>
      <c r="CU17" s="536" t="s">
        <v>116</v>
      </c>
    </row>
    <row r="18" spans="1:104" s="3" customFormat="1" ht="28.5" customHeight="1">
      <c r="A18" s="536"/>
      <c r="B18" s="536"/>
      <c r="C18" s="544"/>
      <c r="D18" s="536"/>
      <c r="E18" s="536"/>
      <c r="F18" s="545"/>
      <c r="G18" s="545"/>
      <c r="H18" s="545"/>
      <c r="I18" s="544"/>
      <c r="J18" s="536"/>
      <c r="K18" s="536"/>
      <c r="L18" s="544"/>
      <c r="M18" s="536"/>
      <c r="N18" s="536"/>
      <c r="O18" s="544"/>
      <c r="P18" s="536"/>
      <c r="Q18" s="544"/>
      <c r="R18" s="536"/>
      <c r="S18" s="545"/>
      <c r="T18" s="545"/>
      <c r="U18" s="27" t="s">
        <v>114</v>
      </c>
      <c r="V18" s="27" t="s">
        <v>116</v>
      </c>
      <c r="W18" s="545"/>
      <c r="X18" s="27" t="s">
        <v>114</v>
      </c>
      <c r="Y18" s="27" t="s">
        <v>116</v>
      </c>
      <c r="Z18" s="544"/>
      <c r="AA18" s="536"/>
      <c r="AB18" s="536"/>
      <c r="AC18" s="544"/>
      <c r="AD18" s="536"/>
      <c r="AE18" s="544"/>
      <c r="AF18" s="536"/>
      <c r="AG18" s="536"/>
      <c r="AH18" s="544"/>
      <c r="AI18" s="536"/>
      <c r="AJ18" s="536"/>
      <c r="AK18" s="544"/>
      <c r="AL18" s="536"/>
      <c r="AM18" s="536"/>
      <c r="AN18" s="544"/>
      <c r="AO18" s="536"/>
      <c r="AP18" s="536"/>
      <c r="AQ18" s="544"/>
      <c r="AR18" s="536"/>
      <c r="AS18" s="544"/>
      <c r="AT18" s="536"/>
      <c r="AU18" s="536"/>
      <c r="AV18" s="544"/>
      <c r="AW18" s="536"/>
      <c r="AX18" s="536"/>
      <c r="AY18" s="544"/>
      <c r="AZ18" s="536"/>
      <c r="BA18" s="536"/>
      <c r="BB18" s="544"/>
      <c r="BC18" s="536"/>
      <c r="BD18" s="536"/>
      <c r="BE18" s="544"/>
      <c r="BF18" s="536"/>
      <c r="BG18" s="544"/>
      <c r="BH18" s="536"/>
      <c r="BI18" s="536"/>
      <c r="BJ18" s="544"/>
      <c r="BK18" s="536"/>
      <c r="BL18" s="536"/>
      <c r="BM18" s="544"/>
      <c r="BN18" s="536"/>
      <c r="BO18" s="536"/>
      <c r="BP18" s="544"/>
      <c r="BQ18" s="536"/>
      <c r="BR18" s="536"/>
      <c r="BS18" s="544"/>
      <c r="BT18" s="536"/>
      <c r="BU18" s="536"/>
      <c r="BV18" s="544"/>
      <c r="BW18" s="536"/>
      <c r="BX18" s="536"/>
      <c r="BY18" s="544"/>
      <c r="BZ18" s="536"/>
      <c r="CA18" s="536"/>
      <c r="CB18" s="544"/>
      <c r="CC18" s="536"/>
      <c r="CD18" s="544"/>
      <c r="CE18" s="536"/>
      <c r="CF18" s="536"/>
      <c r="CG18" s="544"/>
      <c r="CH18" s="536"/>
      <c r="CI18" s="536"/>
      <c r="CJ18" s="544"/>
      <c r="CK18" s="536"/>
      <c r="CL18" s="536"/>
      <c r="CM18" s="544"/>
      <c r="CN18" s="536"/>
      <c r="CO18" s="536"/>
      <c r="CP18" s="544"/>
      <c r="CQ18" s="536"/>
      <c r="CR18" s="536"/>
      <c r="CS18" s="544"/>
      <c r="CT18" s="536"/>
      <c r="CU18" s="536"/>
    </row>
    <row r="19" spans="1:104" s="43" customFormat="1" ht="14.25" customHeight="1">
      <c r="A19" s="31" t="s">
        <v>30</v>
      </c>
      <c r="B19" s="31" t="s">
        <v>31</v>
      </c>
      <c r="C19" s="31">
        <v>1</v>
      </c>
      <c r="D19" s="31">
        <v>2</v>
      </c>
      <c r="E19" s="31">
        <v>3</v>
      </c>
      <c r="F19" s="31">
        <v>4</v>
      </c>
      <c r="G19" s="31">
        <v>5</v>
      </c>
      <c r="H19" s="31">
        <v>6</v>
      </c>
      <c r="I19" s="31">
        <v>7</v>
      </c>
      <c r="J19" s="31">
        <v>8</v>
      </c>
      <c r="K19" s="31">
        <v>9</v>
      </c>
      <c r="L19" s="31">
        <v>10</v>
      </c>
      <c r="M19" s="31">
        <v>11</v>
      </c>
      <c r="N19" s="31">
        <v>12</v>
      </c>
      <c r="O19" s="86" t="s">
        <v>30</v>
      </c>
      <c r="P19" s="31" t="s">
        <v>31</v>
      </c>
      <c r="Q19" s="31">
        <v>13</v>
      </c>
      <c r="R19" s="31">
        <v>14</v>
      </c>
      <c r="S19" s="31">
        <v>15</v>
      </c>
      <c r="T19" s="31">
        <v>16</v>
      </c>
      <c r="U19" s="31">
        <v>17</v>
      </c>
      <c r="V19" s="31">
        <v>18</v>
      </c>
      <c r="W19" s="31">
        <v>19</v>
      </c>
      <c r="X19" s="31">
        <v>20</v>
      </c>
      <c r="Y19" s="31">
        <v>21</v>
      </c>
      <c r="Z19" s="31">
        <v>22</v>
      </c>
      <c r="AA19" s="31">
        <v>23</v>
      </c>
      <c r="AB19" s="31">
        <v>24</v>
      </c>
      <c r="AC19" s="86" t="s">
        <v>30</v>
      </c>
      <c r="AD19" s="31" t="s">
        <v>31</v>
      </c>
      <c r="AE19" s="31">
        <v>25</v>
      </c>
      <c r="AF19" s="31">
        <v>26</v>
      </c>
      <c r="AG19" s="31">
        <v>27</v>
      </c>
      <c r="AH19" s="31">
        <v>28</v>
      </c>
      <c r="AI19" s="31">
        <v>29</v>
      </c>
      <c r="AJ19" s="31">
        <v>30</v>
      </c>
      <c r="AK19" s="31">
        <v>31</v>
      </c>
      <c r="AL19" s="31">
        <v>32</v>
      </c>
      <c r="AM19" s="31">
        <v>33</v>
      </c>
      <c r="AN19" s="31">
        <v>34</v>
      </c>
      <c r="AO19" s="31">
        <v>35</v>
      </c>
      <c r="AP19" s="31">
        <v>36</v>
      </c>
      <c r="AQ19" s="86" t="s">
        <v>30</v>
      </c>
      <c r="AR19" s="31" t="s">
        <v>31</v>
      </c>
      <c r="AS19" s="31">
        <v>37</v>
      </c>
      <c r="AT19" s="31">
        <v>38</v>
      </c>
      <c r="AU19" s="31">
        <v>39</v>
      </c>
      <c r="AV19" s="31">
        <v>40</v>
      </c>
      <c r="AW19" s="31">
        <v>41</v>
      </c>
      <c r="AX19" s="31">
        <v>42</v>
      </c>
      <c r="AY19" s="31">
        <v>43</v>
      </c>
      <c r="AZ19" s="31">
        <v>44</v>
      </c>
      <c r="BA19" s="31">
        <v>45</v>
      </c>
      <c r="BB19" s="31">
        <v>46</v>
      </c>
      <c r="BC19" s="31">
        <v>47</v>
      </c>
      <c r="BD19" s="31">
        <v>48</v>
      </c>
      <c r="BE19" s="86" t="s">
        <v>30</v>
      </c>
      <c r="BF19" s="31" t="s">
        <v>31</v>
      </c>
      <c r="BG19" s="31">
        <v>49</v>
      </c>
      <c r="BH19" s="31">
        <v>50</v>
      </c>
      <c r="BI19" s="31">
        <v>51</v>
      </c>
      <c r="BJ19" s="31">
        <v>52</v>
      </c>
      <c r="BK19" s="31">
        <v>53</v>
      </c>
      <c r="BL19" s="31">
        <v>54</v>
      </c>
      <c r="BM19" s="31">
        <v>55</v>
      </c>
      <c r="BN19" s="31">
        <v>56</v>
      </c>
      <c r="BO19" s="31">
        <v>57</v>
      </c>
      <c r="BP19" s="31">
        <v>58</v>
      </c>
      <c r="BQ19" s="31">
        <v>59</v>
      </c>
      <c r="BR19" s="31">
        <v>60</v>
      </c>
      <c r="BS19" s="31">
        <v>61</v>
      </c>
      <c r="BT19" s="31">
        <v>62</v>
      </c>
      <c r="BU19" s="31">
        <v>63</v>
      </c>
      <c r="BV19" s="31">
        <v>64</v>
      </c>
      <c r="BW19" s="31">
        <v>65</v>
      </c>
      <c r="BX19" s="31">
        <v>66</v>
      </c>
      <c r="BY19" s="31">
        <v>67</v>
      </c>
      <c r="BZ19" s="31">
        <v>68</v>
      </c>
      <c r="CA19" s="31">
        <v>69</v>
      </c>
      <c r="CB19" s="86" t="s">
        <v>30</v>
      </c>
      <c r="CC19" s="31" t="s">
        <v>31</v>
      </c>
      <c r="CD19" s="31">
        <v>70</v>
      </c>
      <c r="CE19" s="31">
        <v>71</v>
      </c>
      <c r="CF19" s="31">
        <v>72</v>
      </c>
      <c r="CG19" s="31">
        <v>73</v>
      </c>
      <c r="CH19" s="31">
        <v>74</v>
      </c>
      <c r="CI19" s="31">
        <v>75</v>
      </c>
      <c r="CJ19" s="31">
        <v>76</v>
      </c>
      <c r="CK19" s="31">
        <v>77</v>
      </c>
      <c r="CL19" s="31">
        <v>78</v>
      </c>
      <c r="CM19" s="31">
        <v>79</v>
      </c>
      <c r="CN19" s="31">
        <v>80</v>
      </c>
      <c r="CO19" s="31">
        <v>81</v>
      </c>
      <c r="CP19" s="31">
        <v>82</v>
      </c>
      <c r="CQ19" s="31">
        <v>83</v>
      </c>
      <c r="CR19" s="31">
        <v>84</v>
      </c>
      <c r="CS19" s="31">
        <v>85</v>
      </c>
      <c r="CT19" s="31">
        <v>86</v>
      </c>
      <c r="CU19" s="31">
        <v>87</v>
      </c>
    </row>
    <row r="20" spans="1:104" s="2" customFormat="1" ht="15.75" customHeight="1">
      <c r="A20" s="466" t="s">
        <v>32</v>
      </c>
      <c r="B20" s="31">
        <v>1</v>
      </c>
      <c r="C20" s="413">
        <v>3878</v>
      </c>
      <c r="D20" s="413">
        <v>1333</v>
      </c>
      <c r="E20" s="413">
        <v>2545</v>
      </c>
      <c r="F20" s="413">
        <v>74</v>
      </c>
      <c r="G20" s="413">
        <v>39</v>
      </c>
      <c r="H20" s="413">
        <v>35</v>
      </c>
      <c r="I20" s="413">
        <v>72</v>
      </c>
      <c r="J20" s="413">
        <v>15</v>
      </c>
      <c r="K20" s="413">
        <v>57</v>
      </c>
      <c r="L20" s="413">
        <v>102</v>
      </c>
      <c r="M20" s="413">
        <v>26</v>
      </c>
      <c r="N20" s="413">
        <v>76</v>
      </c>
      <c r="O20" s="466" t="s">
        <v>32</v>
      </c>
      <c r="P20" s="31">
        <v>1</v>
      </c>
      <c r="Q20" s="413">
        <v>2163</v>
      </c>
      <c r="R20" s="413">
        <v>763</v>
      </c>
      <c r="S20" s="413">
        <v>1400</v>
      </c>
      <c r="T20" s="413">
        <v>787</v>
      </c>
      <c r="U20" s="413">
        <v>148</v>
      </c>
      <c r="V20" s="413">
        <v>639</v>
      </c>
      <c r="W20" s="413">
        <v>1376</v>
      </c>
      <c r="X20" s="413">
        <v>615</v>
      </c>
      <c r="Y20" s="413">
        <v>761</v>
      </c>
      <c r="Z20" s="413">
        <v>1467</v>
      </c>
      <c r="AA20" s="413">
        <v>490</v>
      </c>
      <c r="AB20" s="413">
        <v>977</v>
      </c>
      <c r="AC20" s="466" t="s">
        <v>32</v>
      </c>
      <c r="AD20" s="31">
        <v>1</v>
      </c>
      <c r="AE20" s="413"/>
      <c r="AF20" s="413"/>
      <c r="AG20" s="413"/>
      <c r="AH20" s="413"/>
      <c r="AI20" s="413"/>
      <c r="AJ20" s="413"/>
      <c r="AK20" s="413"/>
      <c r="AL20" s="413"/>
      <c r="AM20" s="413"/>
      <c r="AN20" s="413"/>
      <c r="AO20" s="413"/>
      <c r="AP20" s="413"/>
      <c r="AQ20" s="466" t="s">
        <v>32</v>
      </c>
      <c r="AR20" s="31">
        <v>1</v>
      </c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  <c r="BC20" s="413"/>
      <c r="BD20" s="413"/>
      <c r="BE20" s="466" t="s">
        <v>32</v>
      </c>
      <c r="BF20" s="31">
        <v>1</v>
      </c>
      <c r="BG20" s="413"/>
      <c r="BH20" s="413"/>
      <c r="BI20" s="413"/>
      <c r="BJ20" s="413"/>
      <c r="BK20" s="413"/>
      <c r="BL20" s="413"/>
      <c r="BM20" s="413"/>
      <c r="BN20" s="413"/>
      <c r="BO20" s="413"/>
      <c r="BP20" s="413"/>
      <c r="BQ20" s="413"/>
      <c r="BR20" s="413"/>
      <c r="BS20" s="413"/>
      <c r="BT20" s="413"/>
      <c r="BU20" s="413"/>
      <c r="BV20" s="413"/>
      <c r="BW20" s="413"/>
      <c r="BX20" s="413"/>
      <c r="BY20" s="413"/>
      <c r="BZ20" s="413"/>
      <c r="CA20" s="413"/>
      <c r="CB20" s="466" t="s">
        <v>32</v>
      </c>
      <c r="CC20" s="31">
        <v>1</v>
      </c>
      <c r="CD20" s="413"/>
      <c r="CE20" s="413"/>
      <c r="CF20" s="413"/>
      <c r="CG20" s="413"/>
      <c r="CH20" s="413"/>
      <c r="CI20" s="413"/>
      <c r="CJ20" s="413"/>
      <c r="CK20" s="413"/>
      <c r="CL20" s="413"/>
      <c r="CM20" s="413"/>
      <c r="CN20" s="413"/>
      <c r="CO20" s="413"/>
      <c r="CP20" s="413"/>
      <c r="CQ20" s="413"/>
      <c r="CR20" s="413"/>
      <c r="CS20" s="413"/>
      <c r="CT20" s="413"/>
      <c r="CU20" s="413"/>
      <c r="CW20" s="2">
        <f>+C20-D20-E20</f>
        <v>0</v>
      </c>
      <c r="CX20" s="2">
        <f>+F20+I20+L20+Q20+Z20-C20</f>
        <v>0</v>
      </c>
      <c r="CY20" s="2">
        <f t="shared" ref="CY20:CZ20" si="0">+G20+J20+M20+R20+AA20-D20</f>
        <v>0</v>
      </c>
      <c r="CZ20" s="2">
        <f t="shared" si="0"/>
        <v>0</v>
      </c>
    </row>
    <row r="21" spans="1:104" s="2" customFormat="1" ht="15.75" customHeight="1">
      <c r="A21" s="466" t="s">
        <v>33</v>
      </c>
      <c r="B21" s="31">
        <v>2</v>
      </c>
      <c r="C21" s="413">
        <v>634</v>
      </c>
      <c r="D21" s="413">
        <v>228</v>
      </c>
      <c r="E21" s="413">
        <v>406</v>
      </c>
      <c r="F21" s="413">
        <v>7</v>
      </c>
      <c r="G21" s="413">
        <v>3</v>
      </c>
      <c r="H21" s="413">
        <v>4</v>
      </c>
      <c r="I21" s="413">
        <v>7</v>
      </c>
      <c r="J21" s="413">
        <v>3</v>
      </c>
      <c r="K21" s="413">
        <v>4</v>
      </c>
      <c r="L21" s="413">
        <v>15</v>
      </c>
      <c r="M21" s="413">
        <v>4</v>
      </c>
      <c r="N21" s="413">
        <v>11</v>
      </c>
      <c r="O21" s="466" t="s">
        <v>33</v>
      </c>
      <c r="P21" s="31">
        <v>2</v>
      </c>
      <c r="Q21" s="413">
        <v>353</v>
      </c>
      <c r="R21" s="413">
        <v>139</v>
      </c>
      <c r="S21" s="413">
        <v>214</v>
      </c>
      <c r="T21" s="413">
        <v>118</v>
      </c>
      <c r="U21" s="413">
        <v>25</v>
      </c>
      <c r="V21" s="413">
        <v>93</v>
      </c>
      <c r="W21" s="413">
        <v>235</v>
      </c>
      <c r="X21" s="413">
        <v>114</v>
      </c>
      <c r="Y21" s="413">
        <v>121</v>
      </c>
      <c r="Z21" s="413">
        <v>252</v>
      </c>
      <c r="AA21" s="413">
        <v>79</v>
      </c>
      <c r="AB21" s="413">
        <v>173</v>
      </c>
      <c r="AC21" s="466" t="s">
        <v>33</v>
      </c>
      <c r="AD21" s="31">
        <v>2</v>
      </c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3"/>
      <c r="AQ21" s="466" t="s">
        <v>33</v>
      </c>
      <c r="AR21" s="31">
        <v>2</v>
      </c>
      <c r="AS21" s="413"/>
      <c r="AT21" s="413"/>
      <c r="AU21" s="413"/>
      <c r="AV21" s="413"/>
      <c r="AW21" s="413"/>
      <c r="AX21" s="413"/>
      <c r="AY21" s="413"/>
      <c r="AZ21" s="413"/>
      <c r="BA21" s="413"/>
      <c r="BB21" s="413"/>
      <c r="BC21" s="413"/>
      <c r="BD21" s="413"/>
      <c r="BE21" s="466" t="s">
        <v>33</v>
      </c>
      <c r="BF21" s="31">
        <v>2</v>
      </c>
      <c r="BG21" s="413"/>
      <c r="BH21" s="413"/>
      <c r="BI21" s="413"/>
      <c r="BJ21" s="413"/>
      <c r="BK21" s="413"/>
      <c r="BL21" s="413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66" t="s">
        <v>33</v>
      </c>
      <c r="CC21" s="31">
        <v>2</v>
      </c>
      <c r="CD21" s="413"/>
      <c r="CE21" s="413"/>
      <c r="CF21" s="413"/>
      <c r="CG21" s="413"/>
      <c r="CH21" s="413"/>
      <c r="CI21" s="413"/>
      <c r="CJ21" s="413"/>
      <c r="CK21" s="413"/>
      <c r="CL21" s="413"/>
      <c r="CM21" s="413"/>
      <c r="CN21" s="413"/>
      <c r="CO21" s="413"/>
      <c r="CP21" s="413"/>
      <c r="CQ21" s="413"/>
      <c r="CR21" s="413"/>
      <c r="CS21" s="413"/>
      <c r="CT21" s="413"/>
      <c r="CU21" s="413"/>
      <c r="CW21" s="2">
        <f t="shared" ref="CW21:CW57" si="1">+C21-D21-E21</f>
        <v>0</v>
      </c>
      <c r="CX21" s="2">
        <f t="shared" ref="CX21:CX57" si="2">+F21+I21+L21+Q21+Z21-C21</f>
        <v>0</v>
      </c>
      <c r="CY21" s="2">
        <f t="shared" ref="CY21:CY57" si="3">+G21+J21+M21+R21+AA21-D21</f>
        <v>0</v>
      </c>
      <c r="CZ21" s="2">
        <f t="shared" ref="CZ21:CZ57" si="4">+H21+K21+N21+S21+AB21-E21</f>
        <v>0</v>
      </c>
    </row>
    <row r="22" spans="1:104" s="2" customFormat="1" ht="15.75" customHeight="1">
      <c r="A22" s="84" t="s">
        <v>34</v>
      </c>
      <c r="B22" s="31">
        <v>3</v>
      </c>
      <c r="C22" s="31">
        <v>115</v>
      </c>
      <c r="D22" s="31">
        <v>48</v>
      </c>
      <c r="E22" s="31">
        <v>67</v>
      </c>
      <c r="F22" s="31">
        <v>1</v>
      </c>
      <c r="G22" s="31">
        <v>0</v>
      </c>
      <c r="H22" s="31">
        <v>1</v>
      </c>
      <c r="I22" s="31">
        <v>1</v>
      </c>
      <c r="J22" s="31">
        <v>1</v>
      </c>
      <c r="K22" s="31">
        <v>0</v>
      </c>
      <c r="L22" s="31">
        <v>2</v>
      </c>
      <c r="M22" s="31">
        <v>1</v>
      </c>
      <c r="N22" s="31">
        <v>1</v>
      </c>
      <c r="O22" s="84" t="s">
        <v>34</v>
      </c>
      <c r="P22" s="31">
        <v>3</v>
      </c>
      <c r="Q22" s="31">
        <v>68</v>
      </c>
      <c r="R22" s="31">
        <v>31</v>
      </c>
      <c r="S22" s="31">
        <v>37</v>
      </c>
      <c r="T22" s="31">
        <v>19</v>
      </c>
      <c r="U22" s="31">
        <v>4</v>
      </c>
      <c r="V22" s="31">
        <v>15</v>
      </c>
      <c r="W22" s="31">
        <v>49</v>
      </c>
      <c r="X22" s="31">
        <v>27</v>
      </c>
      <c r="Y22" s="31">
        <v>22</v>
      </c>
      <c r="Z22" s="31">
        <v>43</v>
      </c>
      <c r="AA22" s="31">
        <v>15</v>
      </c>
      <c r="AB22" s="31">
        <v>28</v>
      </c>
      <c r="AC22" s="84" t="s">
        <v>34</v>
      </c>
      <c r="AD22" s="31">
        <v>3</v>
      </c>
      <c r="AE22" s="91"/>
      <c r="AF22" s="91"/>
      <c r="AG22" s="91"/>
      <c r="AH22" s="91"/>
      <c r="AI22" s="91"/>
      <c r="AJ22" s="91"/>
      <c r="AK22" s="91"/>
      <c r="AL22" s="31"/>
      <c r="AM22" s="31"/>
      <c r="AN22" s="31"/>
      <c r="AO22" s="91"/>
      <c r="AP22" s="91"/>
      <c r="AQ22" s="84" t="s">
        <v>34</v>
      </c>
      <c r="AR22" s="31">
        <v>3</v>
      </c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84" t="s">
        <v>34</v>
      </c>
      <c r="BF22" s="31">
        <v>3</v>
      </c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84" t="s">
        <v>34</v>
      </c>
      <c r="CC22" s="31">
        <v>3</v>
      </c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W22" s="2">
        <f t="shared" si="1"/>
        <v>0</v>
      </c>
      <c r="CX22" s="2">
        <f t="shared" si="2"/>
        <v>0</v>
      </c>
      <c r="CY22" s="2">
        <f t="shared" si="3"/>
        <v>0</v>
      </c>
      <c r="CZ22" s="2">
        <f t="shared" si="4"/>
        <v>0</v>
      </c>
    </row>
    <row r="23" spans="1:104" s="2" customFormat="1" ht="15.75" customHeight="1">
      <c r="A23" s="84" t="s">
        <v>35</v>
      </c>
      <c r="B23" s="31">
        <v>4</v>
      </c>
      <c r="C23" s="31">
        <v>71</v>
      </c>
      <c r="D23" s="31">
        <v>21</v>
      </c>
      <c r="E23" s="31">
        <v>50</v>
      </c>
      <c r="F23" s="91">
        <v>1</v>
      </c>
      <c r="G23" s="91">
        <v>1</v>
      </c>
      <c r="H23" s="91">
        <v>0</v>
      </c>
      <c r="I23" s="91">
        <v>1</v>
      </c>
      <c r="J23" s="91">
        <v>1</v>
      </c>
      <c r="K23" s="91">
        <v>0</v>
      </c>
      <c r="L23" s="91">
        <v>1</v>
      </c>
      <c r="M23" s="91">
        <v>0</v>
      </c>
      <c r="N23" s="91">
        <v>1</v>
      </c>
      <c r="O23" s="84" t="s">
        <v>35</v>
      </c>
      <c r="P23" s="31">
        <v>4</v>
      </c>
      <c r="Q23" s="31">
        <v>40</v>
      </c>
      <c r="R23" s="31">
        <v>11</v>
      </c>
      <c r="S23" s="31">
        <v>29</v>
      </c>
      <c r="T23" s="31">
        <v>17</v>
      </c>
      <c r="U23" s="31">
        <v>2</v>
      </c>
      <c r="V23" s="31">
        <v>15</v>
      </c>
      <c r="W23" s="31">
        <v>23</v>
      </c>
      <c r="X23" s="31">
        <v>9</v>
      </c>
      <c r="Y23" s="31">
        <v>14</v>
      </c>
      <c r="Z23" s="31">
        <v>28</v>
      </c>
      <c r="AA23" s="31">
        <v>8</v>
      </c>
      <c r="AB23" s="31">
        <v>20</v>
      </c>
      <c r="AC23" s="84" t="s">
        <v>35</v>
      </c>
      <c r="AD23" s="31">
        <v>4</v>
      </c>
      <c r="AE23" s="91"/>
      <c r="AF23" s="91"/>
      <c r="AG23" s="91"/>
      <c r="AH23" s="91"/>
      <c r="AI23" s="91"/>
      <c r="AJ23" s="91"/>
      <c r="AK23" s="91"/>
      <c r="AL23" s="31"/>
      <c r="AM23" s="31"/>
      <c r="AN23" s="31"/>
      <c r="AO23" s="91"/>
      <c r="AP23" s="91"/>
      <c r="AQ23" s="84" t="s">
        <v>35</v>
      </c>
      <c r="AR23" s="31">
        <v>4</v>
      </c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84" t="s">
        <v>35</v>
      </c>
      <c r="BF23" s="31">
        <v>4</v>
      </c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84" t="s">
        <v>35</v>
      </c>
      <c r="CC23" s="31">
        <v>4</v>
      </c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W23" s="2">
        <f t="shared" si="1"/>
        <v>0</v>
      </c>
      <c r="CX23" s="2">
        <f t="shared" si="2"/>
        <v>0</v>
      </c>
      <c r="CY23" s="2">
        <f t="shared" si="3"/>
        <v>0</v>
      </c>
      <c r="CZ23" s="2">
        <f t="shared" si="4"/>
        <v>0</v>
      </c>
    </row>
    <row r="24" spans="1:104" s="2" customFormat="1" ht="15.75" customHeight="1">
      <c r="A24" s="84" t="s">
        <v>36</v>
      </c>
      <c r="B24" s="31">
        <v>5</v>
      </c>
      <c r="C24" s="31">
        <v>199</v>
      </c>
      <c r="D24" s="31">
        <v>65</v>
      </c>
      <c r="E24" s="31">
        <v>134</v>
      </c>
      <c r="F24" s="91">
        <v>3</v>
      </c>
      <c r="G24" s="31">
        <v>1</v>
      </c>
      <c r="H24" s="31">
        <v>2</v>
      </c>
      <c r="I24" s="91">
        <v>3</v>
      </c>
      <c r="J24" s="91">
        <v>0</v>
      </c>
      <c r="K24" s="91">
        <v>3</v>
      </c>
      <c r="L24" s="91">
        <v>6</v>
      </c>
      <c r="M24" s="91">
        <v>1</v>
      </c>
      <c r="N24" s="91">
        <v>5</v>
      </c>
      <c r="O24" s="84" t="s">
        <v>36</v>
      </c>
      <c r="P24" s="31">
        <v>5</v>
      </c>
      <c r="Q24" s="31">
        <v>98</v>
      </c>
      <c r="R24" s="31">
        <v>36</v>
      </c>
      <c r="S24" s="31">
        <v>62</v>
      </c>
      <c r="T24" s="31">
        <v>29</v>
      </c>
      <c r="U24" s="31">
        <v>6</v>
      </c>
      <c r="V24" s="31">
        <v>23</v>
      </c>
      <c r="W24" s="31">
        <v>69</v>
      </c>
      <c r="X24" s="31">
        <v>30</v>
      </c>
      <c r="Y24" s="31">
        <v>39</v>
      </c>
      <c r="Z24" s="31">
        <v>89</v>
      </c>
      <c r="AA24" s="31">
        <v>27</v>
      </c>
      <c r="AB24" s="31">
        <v>62</v>
      </c>
      <c r="AC24" s="84" t="s">
        <v>36</v>
      </c>
      <c r="AD24" s="31">
        <v>5</v>
      </c>
      <c r="AE24" s="91"/>
      <c r="AF24" s="91"/>
      <c r="AG24" s="91"/>
      <c r="AH24" s="91"/>
      <c r="AI24" s="91"/>
      <c r="AJ24" s="91"/>
      <c r="AK24" s="91"/>
      <c r="AL24" s="31"/>
      <c r="AM24" s="31"/>
      <c r="AN24" s="31"/>
      <c r="AO24" s="91"/>
      <c r="AP24" s="91"/>
      <c r="AQ24" s="84" t="s">
        <v>36</v>
      </c>
      <c r="AR24" s="31">
        <v>5</v>
      </c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84" t="s">
        <v>36</v>
      </c>
      <c r="BF24" s="31">
        <v>5</v>
      </c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84" t="s">
        <v>36</v>
      </c>
      <c r="CC24" s="31">
        <v>5</v>
      </c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W24" s="2">
        <f t="shared" si="1"/>
        <v>0</v>
      </c>
      <c r="CX24" s="2">
        <f t="shared" si="2"/>
        <v>0</v>
      </c>
      <c r="CY24" s="2">
        <f t="shared" si="3"/>
        <v>0</v>
      </c>
      <c r="CZ24" s="2">
        <f t="shared" si="4"/>
        <v>0</v>
      </c>
    </row>
    <row r="25" spans="1:104" s="2" customFormat="1" ht="15.75" customHeight="1">
      <c r="A25" s="84" t="s">
        <v>37</v>
      </c>
      <c r="B25" s="31">
        <v>6</v>
      </c>
      <c r="C25" s="31">
        <v>113</v>
      </c>
      <c r="D25" s="31">
        <v>47</v>
      </c>
      <c r="E25" s="31">
        <v>66</v>
      </c>
      <c r="F25" s="91">
        <v>1</v>
      </c>
      <c r="G25" s="31">
        <v>1</v>
      </c>
      <c r="H25" s="31">
        <v>0</v>
      </c>
      <c r="I25" s="91">
        <v>1</v>
      </c>
      <c r="J25" s="91">
        <v>1</v>
      </c>
      <c r="K25" s="91">
        <v>0</v>
      </c>
      <c r="L25" s="91">
        <v>3</v>
      </c>
      <c r="M25" s="91">
        <v>2</v>
      </c>
      <c r="N25" s="91">
        <v>1</v>
      </c>
      <c r="O25" s="84" t="s">
        <v>37</v>
      </c>
      <c r="P25" s="31">
        <v>6</v>
      </c>
      <c r="Q25" s="31">
        <v>67</v>
      </c>
      <c r="R25" s="31">
        <v>30</v>
      </c>
      <c r="S25" s="31">
        <v>37</v>
      </c>
      <c r="T25" s="31">
        <v>24</v>
      </c>
      <c r="U25" s="31">
        <v>7</v>
      </c>
      <c r="V25" s="31">
        <v>17</v>
      </c>
      <c r="W25" s="31">
        <v>43</v>
      </c>
      <c r="X25" s="31">
        <v>23</v>
      </c>
      <c r="Y25" s="31">
        <v>20</v>
      </c>
      <c r="Z25" s="31">
        <v>41</v>
      </c>
      <c r="AA25" s="31">
        <v>13</v>
      </c>
      <c r="AB25" s="31">
        <v>28</v>
      </c>
      <c r="AC25" s="84" t="s">
        <v>37</v>
      </c>
      <c r="AD25" s="31">
        <v>6</v>
      </c>
      <c r="AE25" s="91"/>
      <c r="AF25" s="91"/>
      <c r="AG25" s="91"/>
      <c r="AH25" s="91"/>
      <c r="AI25" s="91"/>
      <c r="AJ25" s="91"/>
      <c r="AK25" s="91"/>
      <c r="AL25" s="31"/>
      <c r="AM25" s="31"/>
      <c r="AN25" s="31"/>
      <c r="AO25" s="91"/>
      <c r="AP25" s="91"/>
      <c r="AQ25" s="84" t="s">
        <v>37</v>
      </c>
      <c r="AR25" s="31">
        <v>6</v>
      </c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84" t="s">
        <v>37</v>
      </c>
      <c r="BF25" s="31">
        <v>6</v>
      </c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84" t="s">
        <v>37</v>
      </c>
      <c r="CC25" s="31">
        <v>6</v>
      </c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W25" s="2">
        <f t="shared" si="1"/>
        <v>0</v>
      </c>
      <c r="CX25" s="2">
        <f t="shared" si="2"/>
        <v>0</v>
      </c>
      <c r="CY25" s="2">
        <f t="shared" si="3"/>
        <v>0</v>
      </c>
      <c r="CZ25" s="2">
        <f t="shared" si="4"/>
        <v>0</v>
      </c>
    </row>
    <row r="26" spans="1:104" s="2" customFormat="1" ht="15.75" customHeight="1">
      <c r="A26" s="84" t="s">
        <v>38</v>
      </c>
      <c r="B26" s="31">
        <v>7</v>
      </c>
      <c r="C26" s="31">
        <v>136</v>
      </c>
      <c r="D26" s="31">
        <v>47</v>
      </c>
      <c r="E26" s="31">
        <v>89</v>
      </c>
      <c r="F26" s="91">
        <v>1</v>
      </c>
      <c r="G26" s="31">
        <v>0</v>
      </c>
      <c r="H26" s="31">
        <v>1</v>
      </c>
      <c r="I26" s="91">
        <v>1</v>
      </c>
      <c r="J26" s="91">
        <v>0</v>
      </c>
      <c r="K26" s="91">
        <v>1</v>
      </c>
      <c r="L26" s="91">
        <v>3</v>
      </c>
      <c r="M26" s="91">
        <v>0</v>
      </c>
      <c r="N26" s="91">
        <v>3</v>
      </c>
      <c r="O26" s="84" t="s">
        <v>38</v>
      </c>
      <c r="P26" s="31">
        <v>7</v>
      </c>
      <c r="Q26" s="31">
        <v>80</v>
      </c>
      <c r="R26" s="31">
        <v>31</v>
      </c>
      <c r="S26" s="31">
        <v>49</v>
      </c>
      <c r="T26" s="31">
        <v>29</v>
      </c>
      <c r="U26" s="31">
        <v>6</v>
      </c>
      <c r="V26" s="31">
        <v>23</v>
      </c>
      <c r="W26" s="31">
        <v>51</v>
      </c>
      <c r="X26" s="31">
        <v>25</v>
      </c>
      <c r="Y26" s="31">
        <v>26</v>
      </c>
      <c r="Z26" s="31">
        <v>51</v>
      </c>
      <c r="AA26" s="31">
        <v>16</v>
      </c>
      <c r="AB26" s="31">
        <v>35</v>
      </c>
      <c r="AC26" s="84" t="s">
        <v>38</v>
      </c>
      <c r="AD26" s="31">
        <v>7</v>
      </c>
      <c r="AE26" s="91"/>
      <c r="AF26" s="91"/>
      <c r="AG26" s="91"/>
      <c r="AH26" s="91"/>
      <c r="AI26" s="91"/>
      <c r="AJ26" s="91"/>
      <c r="AK26" s="91"/>
      <c r="AL26" s="31"/>
      <c r="AM26" s="31"/>
      <c r="AN26" s="31"/>
      <c r="AO26" s="91"/>
      <c r="AP26" s="91"/>
      <c r="AQ26" s="84" t="s">
        <v>38</v>
      </c>
      <c r="AR26" s="31">
        <v>7</v>
      </c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84" t="s">
        <v>38</v>
      </c>
      <c r="BF26" s="31">
        <v>7</v>
      </c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84" t="s">
        <v>38</v>
      </c>
      <c r="CC26" s="31">
        <v>7</v>
      </c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W26" s="2">
        <f t="shared" si="1"/>
        <v>0</v>
      </c>
      <c r="CX26" s="2">
        <f t="shared" si="2"/>
        <v>0</v>
      </c>
      <c r="CY26" s="2">
        <f t="shared" si="3"/>
        <v>0</v>
      </c>
      <c r="CZ26" s="2">
        <f t="shared" si="4"/>
        <v>0</v>
      </c>
    </row>
    <row r="27" spans="1:104" s="2" customFormat="1" ht="15.75" customHeight="1">
      <c r="A27" s="278" t="s">
        <v>39</v>
      </c>
      <c r="B27" s="31">
        <v>8</v>
      </c>
      <c r="C27" s="31">
        <v>675</v>
      </c>
      <c r="D27" s="31">
        <v>226</v>
      </c>
      <c r="E27" s="31">
        <v>449</v>
      </c>
      <c r="F27" s="31">
        <v>10</v>
      </c>
      <c r="G27" s="31">
        <v>6</v>
      </c>
      <c r="H27" s="31">
        <v>4</v>
      </c>
      <c r="I27" s="31">
        <v>10</v>
      </c>
      <c r="J27" s="31">
        <v>0</v>
      </c>
      <c r="K27" s="31">
        <v>10</v>
      </c>
      <c r="L27" s="31">
        <v>16</v>
      </c>
      <c r="M27" s="31">
        <v>4</v>
      </c>
      <c r="N27" s="31">
        <v>12</v>
      </c>
      <c r="O27" s="278" t="s">
        <v>39</v>
      </c>
      <c r="P27" s="31">
        <v>8</v>
      </c>
      <c r="Q27" s="31">
        <v>363</v>
      </c>
      <c r="R27" s="31">
        <v>106</v>
      </c>
      <c r="S27" s="31">
        <v>257</v>
      </c>
      <c r="T27" s="31">
        <v>129</v>
      </c>
      <c r="U27" s="31">
        <v>18</v>
      </c>
      <c r="V27" s="31">
        <v>111</v>
      </c>
      <c r="W27" s="31">
        <v>234</v>
      </c>
      <c r="X27" s="31">
        <v>88</v>
      </c>
      <c r="Y27" s="31">
        <v>146</v>
      </c>
      <c r="Z27" s="413">
        <v>276</v>
      </c>
      <c r="AA27" s="413">
        <v>110</v>
      </c>
      <c r="AB27" s="413">
        <v>166</v>
      </c>
      <c r="AC27" s="278" t="s">
        <v>39</v>
      </c>
      <c r="AD27" s="31">
        <v>8</v>
      </c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278" t="s">
        <v>39</v>
      </c>
      <c r="AR27" s="31">
        <v>8</v>
      </c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278" t="s">
        <v>39</v>
      </c>
      <c r="BF27" s="31">
        <v>8</v>
      </c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278" t="s">
        <v>39</v>
      </c>
      <c r="CC27" s="31">
        <v>8</v>
      </c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W27" s="2">
        <f t="shared" si="1"/>
        <v>0</v>
      </c>
      <c r="CX27" s="2">
        <f t="shared" si="2"/>
        <v>0</v>
      </c>
      <c r="CY27" s="2">
        <f t="shared" si="3"/>
        <v>0</v>
      </c>
      <c r="CZ27" s="2">
        <f t="shared" si="4"/>
        <v>0</v>
      </c>
    </row>
    <row r="28" spans="1:104" s="2" customFormat="1" ht="15.75" customHeight="1">
      <c r="A28" s="84" t="s">
        <v>40</v>
      </c>
      <c r="B28" s="31">
        <v>9</v>
      </c>
      <c r="C28" s="31">
        <v>130</v>
      </c>
      <c r="D28" s="31">
        <v>52</v>
      </c>
      <c r="E28" s="31">
        <v>78</v>
      </c>
      <c r="F28" s="31">
        <v>3</v>
      </c>
      <c r="G28" s="31">
        <v>1</v>
      </c>
      <c r="H28" s="31">
        <v>2</v>
      </c>
      <c r="I28" s="31">
        <v>3</v>
      </c>
      <c r="J28" s="31">
        <v>0</v>
      </c>
      <c r="K28" s="31">
        <v>3</v>
      </c>
      <c r="L28" s="31">
        <v>3</v>
      </c>
      <c r="M28" s="31">
        <v>1</v>
      </c>
      <c r="N28" s="31">
        <v>2</v>
      </c>
      <c r="O28" s="84" t="s">
        <v>40</v>
      </c>
      <c r="P28" s="31">
        <v>9</v>
      </c>
      <c r="Q28" s="31">
        <v>68</v>
      </c>
      <c r="R28" s="31">
        <v>20</v>
      </c>
      <c r="S28" s="31">
        <v>48</v>
      </c>
      <c r="T28" s="31">
        <v>18</v>
      </c>
      <c r="U28" s="31">
        <v>1</v>
      </c>
      <c r="V28" s="31">
        <v>17</v>
      </c>
      <c r="W28" s="31">
        <v>50</v>
      </c>
      <c r="X28" s="31">
        <v>19</v>
      </c>
      <c r="Y28" s="31">
        <v>31</v>
      </c>
      <c r="Z28" s="31">
        <v>53</v>
      </c>
      <c r="AA28" s="31">
        <v>30</v>
      </c>
      <c r="AB28" s="31">
        <v>23</v>
      </c>
      <c r="AC28" s="84" t="s">
        <v>40</v>
      </c>
      <c r="AD28" s="31">
        <v>9</v>
      </c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84" t="s">
        <v>40</v>
      </c>
      <c r="AR28" s="31">
        <v>9</v>
      </c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84" t="s">
        <v>40</v>
      </c>
      <c r="BF28" s="31">
        <v>9</v>
      </c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84" t="s">
        <v>40</v>
      </c>
      <c r="CC28" s="31">
        <v>9</v>
      </c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W28" s="2">
        <f t="shared" si="1"/>
        <v>0</v>
      </c>
      <c r="CX28" s="2">
        <f t="shared" si="2"/>
        <v>0</v>
      </c>
      <c r="CY28" s="2">
        <f t="shared" si="3"/>
        <v>0</v>
      </c>
      <c r="CZ28" s="2">
        <f t="shared" si="4"/>
        <v>0</v>
      </c>
    </row>
    <row r="29" spans="1:104" s="2" customFormat="1" ht="15.75" customHeight="1">
      <c r="A29" s="84" t="s">
        <v>41</v>
      </c>
      <c r="B29" s="31">
        <v>10</v>
      </c>
      <c r="C29" s="31">
        <v>124</v>
      </c>
      <c r="D29" s="31">
        <v>49</v>
      </c>
      <c r="E29" s="31">
        <v>75</v>
      </c>
      <c r="F29" s="91">
        <v>3</v>
      </c>
      <c r="G29" s="31">
        <v>3</v>
      </c>
      <c r="H29" s="31">
        <v>0</v>
      </c>
      <c r="I29" s="91">
        <v>2</v>
      </c>
      <c r="J29" s="91">
        <v>0</v>
      </c>
      <c r="K29" s="91">
        <v>2</v>
      </c>
      <c r="L29" s="91">
        <v>3</v>
      </c>
      <c r="M29" s="91">
        <v>2</v>
      </c>
      <c r="N29" s="91">
        <v>1</v>
      </c>
      <c r="O29" s="84" t="s">
        <v>41</v>
      </c>
      <c r="P29" s="31">
        <v>10</v>
      </c>
      <c r="Q29" s="31">
        <v>70</v>
      </c>
      <c r="R29" s="31">
        <v>23</v>
      </c>
      <c r="S29" s="31">
        <v>47</v>
      </c>
      <c r="T29" s="31">
        <v>26</v>
      </c>
      <c r="U29" s="31">
        <v>4</v>
      </c>
      <c r="V29" s="31">
        <v>22</v>
      </c>
      <c r="W29" s="31">
        <v>44</v>
      </c>
      <c r="X29" s="31">
        <v>19</v>
      </c>
      <c r="Y29" s="31">
        <v>25</v>
      </c>
      <c r="Z29" s="31">
        <v>46</v>
      </c>
      <c r="AA29" s="31">
        <v>21</v>
      </c>
      <c r="AB29" s="31">
        <v>25</v>
      </c>
      <c r="AC29" s="84" t="s">
        <v>41</v>
      </c>
      <c r="AD29" s="31">
        <v>10</v>
      </c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84" t="s">
        <v>41</v>
      </c>
      <c r="AR29" s="31">
        <v>10</v>
      </c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84" t="s">
        <v>41</v>
      </c>
      <c r="BF29" s="31">
        <v>10</v>
      </c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84" t="s">
        <v>41</v>
      </c>
      <c r="CC29" s="31">
        <v>10</v>
      </c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W29" s="2">
        <f t="shared" si="1"/>
        <v>0</v>
      </c>
      <c r="CX29" s="2">
        <f t="shared" si="2"/>
        <v>0</v>
      </c>
      <c r="CY29" s="2">
        <f t="shared" si="3"/>
        <v>0</v>
      </c>
      <c r="CZ29" s="2">
        <f t="shared" si="4"/>
        <v>0</v>
      </c>
    </row>
    <row r="30" spans="1:104" s="2" customFormat="1" ht="15.75" customHeight="1">
      <c r="A30" s="84" t="s">
        <v>42</v>
      </c>
      <c r="B30" s="31">
        <v>11</v>
      </c>
      <c r="C30" s="31">
        <v>83</v>
      </c>
      <c r="D30" s="31">
        <v>28</v>
      </c>
      <c r="E30" s="31">
        <v>55</v>
      </c>
      <c r="F30" s="91">
        <v>0</v>
      </c>
      <c r="G30" s="31">
        <v>0</v>
      </c>
      <c r="H30" s="31">
        <v>0</v>
      </c>
      <c r="I30" s="91">
        <v>1</v>
      </c>
      <c r="J30" s="91">
        <v>0</v>
      </c>
      <c r="K30" s="91">
        <v>1</v>
      </c>
      <c r="L30" s="91">
        <v>3</v>
      </c>
      <c r="M30" s="91">
        <v>0</v>
      </c>
      <c r="N30" s="91">
        <v>3</v>
      </c>
      <c r="O30" s="84" t="s">
        <v>42</v>
      </c>
      <c r="P30" s="31">
        <v>11</v>
      </c>
      <c r="Q30" s="31">
        <v>38</v>
      </c>
      <c r="R30" s="31">
        <v>13</v>
      </c>
      <c r="S30" s="31">
        <v>25</v>
      </c>
      <c r="T30" s="31">
        <v>10</v>
      </c>
      <c r="U30" s="31">
        <v>2</v>
      </c>
      <c r="V30" s="31">
        <v>8</v>
      </c>
      <c r="W30" s="31">
        <v>28</v>
      </c>
      <c r="X30" s="31">
        <v>11</v>
      </c>
      <c r="Y30" s="31">
        <v>17</v>
      </c>
      <c r="Z30" s="31">
        <v>41</v>
      </c>
      <c r="AA30" s="31">
        <v>15</v>
      </c>
      <c r="AB30" s="31">
        <v>26</v>
      </c>
      <c r="AC30" s="84" t="s">
        <v>42</v>
      </c>
      <c r="AD30" s="31">
        <v>11</v>
      </c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84" t="s">
        <v>42</v>
      </c>
      <c r="AR30" s="31">
        <v>11</v>
      </c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84" t="s">
        <v>42</v>
      </c>
      <c r="BF30" s="31">
        <v>11</v>
      </c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84" t="s">
        <v>42</v>
      </c>
      <c r="CC30" s="31">
        <v>11</v>
      </c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W30" s="2">
        <f t="shared" si="1"/>
        <v>0</v>
      </c>
      <c r="CX30" s="2">
        <f t="shared" si="2"/>
        <v>0</v>
      </c>
      <c r="CY30" s="2">
        <f t="shared" si="3"/>
        <v>0</v>
      </c>
      <c r="CZ30" s="2">
        <f t="shared" si="4"/>
        <v>0</v>
      </c>
    </row>
    <row r="31" spans="1:104" s="2" customFormat="1" ht="15.75" customHeight="1">
      <c r="A31" s="84" t="s">
        <v>43</v>
      </c>
      <c r="B31" s="31">
        <v>12</v>
      </c>
      <c r="C31" s="31">
        <v>133</v>
      </c>
      <c r="D31" s="31">
        <v>41</v>
      </c>
      <c r="E31" s="31">
        <v>92</v>
      </c>
      <c r="F31" s="91">
        <v>2</v>
      </c>
      <c r="G31" s="31">
        <v>1</v>
      </c>
      <c r="H31" s="31">
        <v>1</v>
      </c>
      <c r="I31" s="91">
        <v>2</v>
      </c>
      <c r="J31" s="91">
        <v>0</v>
      </c>
      <c r="K31" s="91">
        <v>2</v>
      </c>
      <c r="L31" s="91">
        <v>2</v>
      </c>
      <c r="M31" s="91">
        <v>0</v>
      </c>
      <c r="N31" s="91">
        <v>2</v>
      </c>
      <c r="O31" s="84" t="s">
        <v>43</v>
      </c>
      <c r="P31" s="31">
        <v>12</v>
      </c>
      <c r="Q31" s="31">
        <v>74</v>
      </c>
      <c r="R31" s="31">
        <v>18</v>
      </c>
      <c r="S31" s="31">
        <v>56</v>
      </c>
      <c r="T31" s="31">
        <v>35</v>
      </c>
      <c r="U31" s="31">
        <v>7</v>
      </c>
      <c r="V31" s="31">
        <v>28</v>
      </c>
      <c r="W31" s="31">
        <v>39</v>
      </c>
      <c r="X31" s="31">
        <v>11</v>
      </c>
      <c r="Y31" s="31">
        <v>28</v>
      </c>
      <c r="Z31" s="31">
        <v>53</v>
      </c>
      <c r="AA31" s="31">
        <v>22</v>
      </c>
      <c r="AB31" s="31">
        <v>31</v>
      </c>
      <c r="AC31" s="84" t="s">
        <v>43</v>
      </c>
      <c r="AD31" s="31">
        <v>12</v>
      </c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84" t="s">
        <v>43</v>
      </c>
      <c r="AR31" s="31">
        <v>12</v>
      </c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84" t="s">
        <v>43</v>
      </c>
      <c r="BF31" s="31">
        <v>12</v>
      </c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84" t="s">
        <v>43</v>
      </c>
      <c r="CC31" s="31">
        <v>12</v>
      </c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W31" s="2">
        <f t="shared" si="1"/>
        <v>0</v>
      </c>
      <c r="CX31" s="2">
        <f t="shared" si="2"/>
        <v>0</v>
      </c>
      <c r="CY31" s="2">
        <f t="shared" si="3"/>
        <v>0</v>
      </c>
      <c r="CZ31" s="2">
        <f t="shared" si="4"/>
        <v>0</v>
      </c>
    </row>
    <row r="32" spans="1:104" s="2" customFormat="1" ht="15.75" customHeight="1">
      <c r="A32" s="84" t="s">
        <v>44</v>
      </c>
      <c r="B32" s="31">
        <v>13</v>
      </c>
      <c r="C32" s="31">
        <v>132</v>
      </c>
      <c r="D32" s="31">
        <v>31</v>
      </c>
      <c r="E32" s="31">
        <v>101</v>
      </c>
      <c r="F32" s="91">
        <v>1</v>
      </c>
      <c r="G32" s="31">
        <v>0</v>
      </c>
      <c r="H32" s="31">
        <v>1</v>
      </c>
      <c r="I32" s="91">
        <v>1</v>
      </c>
      <c r="J32" s="91">
        <v>0</v>
      </c>
      <c r="K32" s="91">
        <v>1</v>
      </c>
      <c r="L32" s="91">
        <v>3</v>
      </c>
      <c r="M32" s="91">
        <v>1</v>
      </c>
      <c r="N32" s="91">
        <v>2</v>
      </c>
      <c r="O32" s="84" t="s">
        <v>44</v>
      </c>
      <c r="P32" s="31">
        <v>13</v>
      </c>
      <c r="Q32" s="31">
        <v>70</v>
      </c>
      <c r="R32" s="31">
        <v>15</v>
      </c>
      <c r="S32" s="31">
        <v>55</v>
      </c>
      <c r="T32" s="31">
        <v>25</v>
      </c>
      <c r="U32" s="31">
        <v>3</v>
      </c>
      <c r="V32" s="31">
        <v>22</v>
      </c>
      <c r="W32" s="31">
        <v>45</v>
      </c>
      <c r="X32" s="31">
        <v>12</v>
      </c>
      <c r="Y32" s="31">
        <v>33</v>
      </c>
      <c r="Z32" s="31">
        <v>57</v>
      </c>
      <c r="AA32" s="31">
        <v>15</v>
      </c>
      <c r="AB32" s="31">
        <v>42</v>
      </c>
      <c r="AC32" s="84" t="s">
        <v>44</v>
      </c>
      <c r="AD32" s="31">
        <v>13</v>
      </c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84" t="s">
        <v>44</v>
      </c>
      <c r="AR32" s="31">
        <v>13</v>
      </c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84" t="s">
        <v>44</v>
      </c>
      <c r="BF32" s="31">
        <v>13</v>
      </c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84" t="s">
        <v>44</v>
      </c>
      <c r="CC32" s="31">
        <v>13</v>
      </c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W32" s="2">
        <f t="shared" si="1"/>
        <v>0</v>
      </c>
      <c r="CX32" s="2">
        <f t="shared" si="2"/>
        <v>0</v>
      </c>
      <c r="CY32" s="2">
        <f t="shared" si="3"/>
        <v>0</v>
      </c>
      <c r="CZ32" s="2">
        <f t="shared" si="4"/>
        <v>0</v>
      </c>
    </row>
    <row r="33" spans="1:104" s="2" customFormat="1" ht="15.75" customHeight="1">
      <c r="A33" s="84" t="s">
        <v>45</v>
      </c>
      <c r="B33" s="31">
        <v>14</v>
      </c>
      <c r="C33" s="31">
        <v>73</v>
      </c>
      <c r="D33" s="31">
        <v>25</v>
      </c>
      <c r="E33" s="31">
        <v>48</v>
      </c>
      <c r="F33" s="91">
        <v>1</v>
      </c>
      <c r="G33" s="31">
        <v>1</v>
      </c>
      <c r="H33" s="31">
        <v>0</v>
      </c>
      <c r="I33" s="91">
        <v>1</v>
      </c>
      <c r="J33" s="91">
        <v>0</v>
      </c>
      <c r="K33" s="91">
        <v>1</v>
      </c>
      <c r="L33" s="91">
        <v>2</v>
      </c>
      <c r="M33" s="91">
        <v>0</v>
      </c>
      <c r="N33" s="91">
        <v>2</v>
      </c>
      <c r="O33" s="84" t="s">
        <v>45</v>
      </c>
      <c r="P33" s="31">
        <v>14</v>
      </c>
      <c r="Q33" s="31">
        <v>43</v>
      </c>
      <c r="R33" s="31">
        <v>17</v>
      </c>
      <c r="S33" s="31">
        <v>26</v>
      </c>
      <c r="T33" s="31">
        <v>15</v>
      </c>
      <c r="U33" s="31">
        <v>1</v>
      </c>
      <c r="V33" s="31">
        <v>14</v>
      </c>
      <c r="W33" s="31">
        <v>28</v>
      </c>
      <c r="X33" s="31">
        <v>16</v>
      </c>
      <c r="Y33" s="31">
        <v>12</v>
      </c>
      <c r="Z33" s="31">
        <v>26</v>
      </c>
      <c r="AA33" s="31">
        <v>7</v>
      </c>
      <c r="AB33" s="31">
        <v>19</v>
      </c>
      <c r="AC33" s="84" t="s">
        <v>45</v>
      </c>
      <c r="AD33" s="31">
        <v>14</v>
      </c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84" t="s">
        <v>45</v>
      </c>
      <c r="AR33" s="31">
        <v>14</v>
      </c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84" t="s">
        <v>45</v>
      </c>
      <c r="BF33" s="31">
        <v>14</v>
      </c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84" t="s">
        <v>45</v>
      </c>
      <c r="CC33" s="31">
        <v>14</v>
      </c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W33" s="2">
        <f t="shared" si="1"/>
        <v>0</v>
      </c>
      <c r="CX33" s="2">
        <f t="shared" si="2"/>
        <v>0</v>
      </c>
      <c r="CY33" s="2">
        <f t="shared" si="3"/>
        <v>0</v>
      </c>
      <c r="CZ33" s="2">
        <f t="shared" si="4"/>
        <v>0</v>
      </c>
    </row>
    <row r="34" spans="1:104" s="2" customFormat="1" ht="15.75" customHeight="1">
      <c r="A34" s="278" t="s">
        <v>46</v>
      </c>
      <c r="B34" s="31">
        <v>15</v>
      </c>
      <c r="C34" s="413">
        <v>895</v>
      </c>
      <c r="D34" s="413">
        <v>309</v>
      </c>
      <c r="E34" s="413">
        <v>586</v>
      </c>
      <c r="F34" s="413">
        <v>14</v>
      </c>
      <c r="G34" s="413">
        <v>6</v>
      </c>
      <c r="H34" s="413">
        <v>8</v>
      </c>
      <c r="I34" s="413">
        <v>15</v>
      </c>
      <c r="J34" s="413">
        <v>5</v>
      </c>
      <c r="K34" s="413">
        <v>10</v>
      </c>
      <c r="L34" s="413">
        <v>27</v>
      </c>
      <c r="M34" s="413">
        <v>6</v>
      </c>
      <c r="N34" s="413">
        <v>21</v>
      </c>
      <c r="O34" s="278" t="s">
        <v>46</v>
      </c>
      <c r="P34" s="31">
        <v>15</v>
      </c>
      <c r="Q34" s="413">
        <v>446</v>
      </c>
      <c r="R34" s="413">
        <v>180</v>
      </c>
      <c r="S34" s="413">
        <v>266</v>
      </c>
      <c r="T34" s="413">
        <v>169</v>
      </c>
      <c r="U34" s="413">
        <v>33</v>
      </c>
      <c r="V34" s="413">
        <v>136</v>
      </c>
      <c r="W34" s="413">
        <v>277</v>
      </c>
      <c r="X34" s="413">
        <v>147</v>
      </c>
      <c r="Y34" s="413">
        <v>130</v>
      </c>
      <c r="Z34" s="413">
        <v>393</v>
      </c>
      <c r="AA34" s="413">
        <v>112</v>
      </c>
      <c r="AB34" s="413">
        <v>281</v>
      </c>
      <c r="AC34" s="278" t="s">
        <v>46</v>
      </c>
      <c r="AD34" s="31">
        <v>15</v>
      </c>
      <c r="AE34" s="413"/>
      <c r="AF34" s="413"/>
      <c r="AG34" s="413"/>
      <c r="AH34" s="413"/>
      <c r="AI34" s="413"/>
      <c r="AJ34" s="413"/>
      <c r="AK34" s="413"/>
      <c r="AL34" s="413"/>
      <c r="AM34" s="413"/>
      <c r="AN34" s="413"/>
      <c r="AO34" s="413"/>
      <c r="AP34" s="413"/>
      <c r="AQ34" s="278" t="s">
        <v>46</v>
      </c>
      <c r="AR34" s="31">
        <v>15</v>
      </c>
      <c r="AS34" s="413"/>
      <c r="AT34" s="413"/>
      <c r="AU34" s="413"/>
      <c r="AV34" s="413"/>
      <c r="AW34" s="413"/>
      <c r="AX34" s="413"/>
      <c r="AY34" s="413"/>
      <c r="AZ34" s="413"/>
      <c r="BA34" s="413"/>
      <c r="BB34" s="413"/>
      <c r="BC34" s="413"/>
      <c r="BD34" s="413"/>
      <c r="BE34" s="278" t="s">
        <v>46</v>
      </c>
      <c r="BF34" s="31">
        <v>15</v>
      </c>
      <c r="BG34" s="413"/>
      <c r="BH34" s="413"/>
      <c r="BI34" s="413"/>
      <c r="BJ34" s="413"/>
      <c r="BK34" s="413"/>
      <c r="BL34" s="413"/>
      <c r="BM34" s="413"/>
      <c r="BN34" s="413"/>
      <c r="BO34" s="413"/>
      <c r="BP34" s="413"/>
      <c r="BQ34" s="413"/>
      <c r="BR34" s="413"/>
      <c r="BS34" s="413"/>
      <c r="BT34" s="413"/>
      <c r="BU34" s="413"/>
      <c r="BV34" s="413"/>
      <c r="BW34" s="413"/>
      <c r="BX34" s="413"/>
      <c r="BY34" s="413"/>
      <c r="BZ34" s="413"/>
      <c r="CA34" s="413"/>
      <c r="CB34" s="278" t="s">
        <v>46</v>
      </c>
      <c r="CC34" s="31">
        <v>15</v>
      </c>
      <c r="CD34" s="413"/>
      <c r="CE34" s="413"/>
      <c r="CF34" s="413"/>
      <c r="CG34" s="413"/>
      <c r="CH34" s="413"/>
      <c r="CI34" s="413"/>
      <c r="CJ34" s="413"/>
      <c r="CK34" s="413"/>
      <c r="CL34" s="413"/>
      <c r="CM34" s="413"/>
      <c r="CN34" s="413"/>
      <c r="CO34" s="413"/>
      <c r="CP34" s="413"/>
      <c r="CQ34" s="413"/>
      <c r="CR34" s="413"/>
      <c r="CS34" s="413"/>
      <c r="CT34" s="413"/>
      <c r="CU34" s="413"/>
      <c r="CW34" s="2">
        <f t="shared" si="1"/>
        <v>0</v>
      </c>
      <c r="CX34" s="2">
        <f t="shared" si="2"/>
        <v>0</v>
      </c>
      <c r="CY34" s="2">
        <f t="shared" si="3"/>
        <v>0</v>
      </c>
      <c r="CZ34" s="2">
        <f t="shared" si="4"/>
        <v>0</v>
      </c>
    </row>
    <row r="35" spans="1:104" s="2" customFormat="1" ht="15.75" customHeight="1">
      <c r="A35" s="84" t="s">
        <v>47</v>
      </c>
      <c r="B35" s="31">
        <v>16</v>
      </c>
      <c r="C35" s="31">
        <v>78</v>
      </c>
      <c r="D35" s="31">
        <v>33</v>
      </c>
      <c r="E35" s="31">
        <v>45</v>
      </c>
      <c r="F35" s="91">
        <v>1</v>
      </c>
      <c r="G35" s="31">
        <v>1</v>
      </c>
      <c r="H35" s="31">
        <v>0</v>
      </c>
      <c r="I35" s="91">
        <v>1</v>
      </c>
      <c r="J35" s="91">
        <v>0</v>
      </c>
      <c r="K35" s="91">
        <v>1</v>
      </c>
      <c r="L35" s="91">
        <v>3</v>
      </c>
      <c r="M35" s="91">
        <v>2</v>
      </c>
      <c r="N35" s="91">
        <v>1</v>
      </c>
      <c r="O35" s="84" t="s">
        <v>47</v>
      </c>
      <c r="P35" s="31">
        <v>16</v>
      </c>
      <c r="Q35" s="31">
        <v>39</v>
      </c>
      <c r="R35" s="31">
        <v>20</v>
      </c>
      <c r="S35" s="31">
        <v>19</v>
      </c>
      <c r="T35" s="31">
        <v>14</v>
      </c>
      <c r="U35" s="31">
        <v>1</v>
      </c>
      <c r="V35" s="31">
        <v>13</v>
      </c>
      <c r="W35" s="31">
        <v>25</v>
      </c>
      <c r="X35" s="31">
        <v>19</v>
      </c>
      <c r="Y35" s="31">
        <v>6</v>
      </c>
      <c r="Z35" s="31">
        <v>34</v>
      </c>
      <c r="AA35" s="31">
        <v>10</v>
      </c>
      <c r="AB35" s="31">
        <v>24</v>
      </c>
      <c r="AC35" s="84" t="s">
        <v>47</v>
      </c>
      <c r="AD35" s="31">
        <v>16</v>
      </c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84" t="s">
        <v>47</v>
      </c>
      <c r="AR35" s="31">
        <v>16</v>
      </c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84" t="s">
        <v>47</v>
      </c>
      <c r="BF35" s="31">
        <v>16</v>
      </c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84" t="s">
        <v>47</v>
      </c>
      <c r="CC35" s="31">
        <v>16</v>
      </c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W35" s="2">
        <f t="shared" si="1"/>
        <v>0</v>
      </c>
      <c r="CX35" s="2">
        <f t="shared" si="2"/>
        <v>0</v>
      </c>
      <c r="CY35" s="2">
        <f t="shared" si="3"/>
        <v>0</v>
      </c>
      <c r="CZ35" s="2">
        <f t="shared" si="4"/>
        <v>0</v>
      </c>
    </row>
    <row r="36" spans="1:104" s="2" customFormat="1" ht="15.75" customHeight="1">
      <c r="A36" s="84" t="s">
        <v>48</v>
      </c>
      <c r="B36" s="31">
        <v>17</v>
      </c>
      <c r="C36" s="31">
        <v>204</v>
      </c>
      <c r="D36" s="31">
        <v>54</v>
      </c>
      <c r="E36" s="31">
        <v>150</v>
      </c>
      <c r="F36" s="91">
        <v>1</v>
      </c>
      <c r="G36" s="31">
        <v>0</v>
      </c>
      <c r="H36" s="31">
        <v>1</v>
      </c>
      <c r="I36" s="91">
        <v>3</v>
      </c>
      <c r="J36" s="91">
        <v>2</v>
      </c>
      <c r="K36" s="91">
        <v>1</v>
      </c>
      <c r="L36" s="91">
        <v>7</v>
      </c>
      <c r="M36" s="91">
        <v>1</v>
      </c>
      <c r="N36" s="91">
        <v>6</v>
      </c>
      <c r="O36" s="84" t="s">
        <v>48</v>
      </c>
      <c r="P36" s="31">
        <v>17</v>
      </c>
      <c r="Q36" s="31">
        <v>118</v>
      </c>
      <c r="R36" s="31">
        <v>35</v>
      </c>
      <c r="S36" s="31">
        <v>83</v>
      </c>
      <c r="T36" s="31">
        <v>57</v>
      </c>
      <c r="U36" s="31">
        <v>11</v>
      </c>
      <c r="V36" s="31">
        <v>46</v>
      </c>
      <c r="W36" s="31">
        <v>61</v>
      </c>
      <c r="X36" s="31">
        <v>24</v>
      </c>
      <c r="Y36" s="31">
        <v>37</v>
      </c>
      <c r="Z36" s="31">
        <v>75</v>
      </c>
      <c r="AA36" s="31">
        <v>16</v>
      </c>
      <c r="AB36" s="31">
        <v>59</v>
      </c>
      <c r="AC36" s="84" t="s">
        <v>48</v>
      </c>
      <c r="AD36" s="31">
        <v>17</v>
      </c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84" t="s">
        <v>48</v>
      </c>
      <c r="AR36" s="31">
        <v>17</v>
      </c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84" t="s">
        <v>48</v>
      </c>
      <c r="BF36" s="31">
        <v>17</v>
      </c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84" t="s">
        <v>48</v>
      </c>
      <c r="CC36" s="31">
        <v>17</v>
      </c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W36" s="2">
        <f t="shared" si="1"/>
        <v>0</v>
      </c>
      <c r="CX36" s="2">
        <f t="shared" si="2"/>
        <v>0</v>
      </c>
      <c r="CY36" s="2">
        <f t="shared" si="3"/>
        <v>0</v>
      </c>
      <c r="CZ36" s="2">
        <f t="shared" si="4"/>
        <v>0</v>
      </c>
    </row>
    <row r="37" spans="1:104" s="2" customFormat="1" ht="15.75" customHeight="1">
      <c r="A37" s="84" t="s">
        <v>49</v>
      </c>
      <c r="B37" s="31">
        <v>18</v>
      </c>
      <c r="C37" s="31">
        <v>88</v>
      </c>
      <c r="D37" s="31">
        <v>36</v>
      </c>
      <c r="E37" s="31">
        <v>52</v>
      </c>
      <c r="F37" s="91">
        <v>3</v>
      </c>
      <c r="G37" s="31">
        <v>1</v>
      </c>
      <c r="H37" s="31">
        <v>2</v>
      </c>
      <c r="I37" s="91">
        <v>2</v>
      </c>
      <c r="J37" s="91">
        <v>1</v>
      </c>
      <c r="K37" s="91">
        <v>1</v>
      </c>
      <c r="L37" s="91">
        <v>2</v>
      </c>
      <c r="M37" s="91">
        <v>2</v>
      </c>
      <c r="N37" s="91">
        <v>0</v>
      </c>
      <c r="O37" s="84" t="s">
        <v>49</v>
      </c>
      <c r="P37" s="31">
        <v>18</v>
      </c>
      <c r="Q37" s="31">
        <v>46</v>
      </c>
      <c r="R37" s="31">
        <v>22</v>
      </c>
      <c r="S37" s="31">
        <v>24</v>
      </c>
      <c r="T37" s="31">
        <v>14</v>
      </c>
      <c r="U37" s="31">
        <v>3</v>
      </c>
      <c r="V37" s="31">
        <v>11</v>
      </c>
      <c r="W37" s="31">
        <v>32</v>
      </c>
      <c r="X37" s="31">
        <v>19</v>
      </c>
      <c r="Y37" s="31">
        <v>13</v>
      </c>
      <c r="Z37" s="31">
        <v>35</v>
      </c>
      <c r="AA37" s="31">
        <v>10</v>
      </c>
      <c r="AB37" s="31">
        <v>25</v>
      </c>
      <c r="AC37" s="84" t="s">
        <v>49</v>
      </c>
      <c r="AD37" s="31">
        <v>18</v>
      </c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84" t="s">
        <v>49</v>
      </c>
      <c r="AR37" s="31">
        <v>18</v>
      </c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84" t="s">
        <v>49</v>
      </c>
      <c r="BF37" s="31">
        <v>18</v>
      </c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84" t="s">
        <v>49</v>
      </c>
      <c r="CC37" s="31">
        <v>18</v>
      </c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W37" s="2">
        <f t="shared" si="1"/>
        <v>0</v>
      </c>
      <c r="CX37" s="2">
        <f t="shared" si="2"/>
        <v>0</v>
      </c>
      <c r="CY37" s="2">
        <f t="shared" si="3"/>
        <v>0</v>
      </c>
      <c r="CZ37" s="2">
        <f t="shared" si="4"/>
        <v>0</v>
      </c>
    </row>
    <row r="38" spans="1:104" s="2" customFormat="1" ht="15.75" customHeight="1">
      <c r="A38" s="84" t="s">
        <v>50</v>
      </c>
      <c r="B38" s="31">
        <v>19</v>
      </c>
      <c r="C38" s="31">
        <v>72</v>
      </c>
      <c r="D38" s="31">
        <v>24</v>
      </c>
      <c r="E38" s="31">
        <v>48</v>
      </c>
      <c r="F38" s="91">
        <v>1</v>
      </c>
      <c r="G38" s="31">
        <v>0</v>
      </c>
      <c r="H38" s="31">
        <v>1</v>
      </c>
      <c r="I38" s="91">
        <v>1</v>
      </c>
      <c r="J38" s="91">
        <v>0</v>
      </c>
      <c r="K38" s="91">
        <v>1</v>
      </c>
      <c r="L38" s="91">
        <v>1</v>
      </c>
      <c r="M38" s="91">
        <v>0</v>
      </c>
      <c r="N38" s="91">
        <v>1</v>
      </c>
      <c r="O38" s="84" t="s">
        <v>50</v>
      </c>
      <c r="P38" s="31">
        <v>19</v>
      </c>
      <c r="Q38" s="31">
        <v>38</v>
      </c>
      <c r="R38" s="31">
        <v>16</v>
      </c>
      <c r="S38" s="31">
        <v>22</v>
      </c>
      <c r="T38" s="31">
        <v>14</v>
      </c>
      <c r="U38" s="31">
        <v>2</v>
      </c>
      <c r="V38" s="31">
        <v>12</v>
      </c>
      <c r="W38" s="31">
        <v>24</v>
      </c>
      <c r="X38" s="31">
        <v>14</v>
      </c>
      <c r="Y38" s="31">
        <v>10</v>
      </c>
      <c r="Z38" s="31">
        <v>31</v>
      </c>
      <c r="AA38" s="31">
        <v>8</v>
      </c>
      <c r="AB38" s="31">
        <v>23</v>
      </c>
      <c r="AC38" s="84" t="s">
        <v>50</v>
      </c>
      <c r="AD38" s="31">
        <v>19</v>
      </c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84" t="s">
        <v>50</v>
      </c>
      <c r="AR38" s="31">
        <v>19</v>
      </c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84" t="s">
        <v>50</v>
      </c>
      <c r="BF38" s="31">
        <v>19</v>
      </c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84" t="s">
        <v>50</v>
      </c>
      <c r="CC38" s="31">
        <v>19</v>
      </c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W38" s="2">
        <f t="shared" si="1"/>
        <v>0</v>
      </c>
      <c r="CX38" s="2">
        <f t="shared" si="2"/>
        <v>0</v>
      </c>
      <c r="CY38" s="2">
        <f t="shared" si="3"/>
        <v>0</v>
      </c>
      <c r="CZ38" s="2">
        <f t="shared" si="4"/>
        <v>0</v>
      </c>
    </row>
    <row r="39" spans="1:104" s="2" customFormat="1" ht="15.75" customHeight="1">
      <c r="A39" s="84" t="s">
        <v>51</v>
      </c>
      <c r="B39" s="31">
        <v>20</v>
      </c>
      <c r="C39" s="31">
        <v>86</v>
      </c>
      <c r="D39" s="31">
        <v>37</v>
      </c>
      <c r="E39" s="31">
        <v>49</v>
      </c>
      <c r="F39" s="91">
        <v>2</v>
      </c>
      <c r="G39" s="31">
        <v>1</v>
      </c>
      <c r="H39" s="31">
        <v>1</v>
      </c>
      <c r="I39" s="91">
        <v>2</v>
      </c>
      <c r="J39" s="91">
        <v>0</v>
      </c>
      <c r="K39" s="91">
        <v>2</v>
      </c>
      <c r="L39" s="91">
        <v>3</v>
      </c>
      <c r="M39" s="91">
        <v>0</v>
      </c>
      <c r="N39" s="91">
        <v>3</v>
      </c>
      <c r="O39" s="84" t="s">
        <v>51</v>
      </c>
      <c r="P39" s="31">
        <v>20</v>
      </c>
      <c r="Q39" s="31">
        <v>51</v>
      </c>
      <c r="R39" s="31">
        <v>30</v>
      </c>
      <c r="S39" s="31">
        <v>21</v>
      </c>
      <c r="T39" s="31">
        <v>11</v>
      </c>
      <c r="U39" s="31">
        <v>3</v>
      </c>
      <c r="V39" s="31">
        <v>8</v>
      </c>
      <c r="W39" s="31">
        <v>40</v>
      </c>
      <c r="X39" s="31">
        <v>27</v>
      </c>
      <c r="Y39" s="31">
        <v>13</v>
      </c>
      <c r="Z39" s="31">
        <v>28</v>
      </c>
      <c r="AA39" s="31">
        <v>6</v>
      </c>
      <c r="AB39" s="31">
        <v>22</v>
      </c>
      <c r="AC39" s="84" t="s">
        <v>51</v>
      </c>
      <c r="AD39" s="31">
        <v>20</v>
      </c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84" t="s">
        <v>51</v>
      </c>
      <c r="AR39" s="31">
        <v>20</v>
      </c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84" t="s">
        <v>51</v>
      </c>
      <c r="BF39" s="31">
        <v>20</v>
      </c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84" t="s">
        <v>51</v>
      </c>
      <c r="CC39" s="31">
        <v>20</v>
      </c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W39" s="2">
        <f t="shared" si="1"/>
        <v>0</v>
      </c>
      <c r="CX39" s="2">
        <f t="shared" si="2"/>
        <v>0</v>
      </c>
      <c r="CY39" s="2">
        <f t="shared" si="3"/>
        <v>0</v>
      </c>
      <c r="CZ39" s="2">
        <f t="shared" si="4"/>
        <v>0</v>
      </c>
    </row>
    <row r="40" spans="1:104" s="2" customFormat="1" ht="15.75" customHeight="1">
      <c r="A40" s="84" t="s">
        <v>52</v>
      </c>
      <c r="B40" s="31">
        <v>21</v>
      </c>
      <c r="C40" s="31">
        <v>125</v>
      </c>
      <c r="D40" s="31">
        <v>46</v>
      </c>
      <c r="E40" s="31">
        <v>79</v>
      </c>
      <c r="F40" s="91">
        <v>2</v>
      </c>
      <c r="G40" s="31">
        <v>1</v>
      </c>
      <c r="H40" s="31">
        <v>1</v>
      </c>
      <c r="I40" s="91">
        <v>2</v>
      </c>
      <c r="J40" s="91">
        <v>0</v>
      </c>
      <c r="K40" s="91">
        <v>2</v>
      </c>
      <c r="L40" s="91">
        <v>5</v>
      </c>
      <c r="M40" s="91">
        <v>1</v>
      </c>
      <c r="N40" s="91">
        <v>4</v>
      </c>
      <c r="O40" s="84" t="s">
        <v>52</v>
      </c>
      <c r="P40" s="31">
        <v>21</v>
      </c>
      <c r="Q40" s="31">
        <v>57</v>
      </c>
      <c r="R40" s="31">
        <v>23</v>
      </c>
      <c r="S40" s="31">
        <v>34</v>
      </c>
      <c r="T40" s="31">
        <v>20</v>
      </c>
      <c r="U40" s="31">
        <v>3</v>
      </c>
      <c r="V40" s="31">
        <v>17</v>
      </c>
      <c r="W40" s="31">
        <v>37</v>
      </c>
      <c r="X40" s="31">
        <v>20</v>
      </c>
      <c r="Y40" s="31">
        <v>17</v>
      </c>
      <c r="Z40" s="31">
        <v>59</v>
      </c>
      <c r="AA40" s="31">
        <v>21</v>
      </c>
      <c r="AB40" s="31">
        <v>38</v>
      </c>
      <c r="AC40" s="84" t="s">
        <v>52</v>
      </c>
      <c r="AD40" s="31">
        <v>21</v>
      </c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84" t="s">
        <v>52</v>
      </c>
      <c r="AR40" s="31">
        <v>21</v>
      </c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84" t="s">
        <v>52</v>
      </c>
      <c r="BF40" s="31">
        <v>21</v>
      </c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84" t="s">
        <v>52</v>
      </c>
      <c r="CC40" s="31">
        <v>21</v>
      </c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W40" s="2">
        <f t="shared" si="1"/>
        <v>0</v>
      </c>
      <c r="CX40" s="2">
        <f t="shared" si="2"/>
        <v>0</v>
      </c>
      <c r="CY40" s="2">
        <f t="shared" si="3"/>
        <v>0</v>
      </c>
      <c r="CZ40" s="2">
        <f t="shared" si="4"/>
        <v>0</v>
      </c>
    </row>
    <row r="41" spans="1:104" s="2" customFormat="1" ht="15.75" customHeight="1">
      <c r="A41" s="84" t="s">
        <v>53</v>
      </c>
      <c r="B41" s="31">
        <v>22</v>
      </c>
      <c r="C41" s="31">
        <v>242</v>
      </c>
      <c r="D41" s="31">
        <v>79</v>
      </c>
      <c r="E41" s="31">
        <v>163</v>
      </c>
      <c r="F41" s="91">
        <v>4</v>
      </c>
      <c r="G41" s="31">
        <v>2</v>
      </c>
      <c r="H41" s="31">
        <v>2</v>
      </c>
      <c r="I41" s="91">
        <v>4</v>
      </c>
      <c r="J41" s="91">
        <v>2</v>
      </c>
      <c r="K41" s="91">
        <v>2</v>
      </c>
      <c r="L41" s="91">
        <v>6</v>
      </c>
      <c r="M41" s="91">
        <v>0</v>
      </c>
      <c r="N41" s="91">
        <v>6</v>
      </c>
      <c r="O41" s="84" t="s">
        <v>53</v>
      </c>
      <c r="P41" s="31">
        <v>22</v>
      </c>
      <c r="Q41" s="31">
        <v>97</v>
      </c>
      <c r="R41" s="31">
        <v>34</v>
      </c>
      <c r="S41" s="31">
        <v>63</v>
      </c>
      <c r="T41" s="31">
        <v>39</v>
      </c>
      <c r="U41" s="31">
        <v>10</v>
      </c>
      <c r="V41" s="31">
        <v>29</v>
      </c>
      <c r="W41" s="31">
        <v>58</v>
      </c>
      <c r="X41" s="31">
        <v>24</v>
      </c>
      <c r="Y41" s="31">
        <v>34</v>
      </c>
      <c r="Z41" s="31">
        <v>131</v>
      </c>
      <c r="AA41" s="31">
        <v>41</v>
      </c>
      <c r="AB41" s="31">
        <v>90</v>
      </c>
      <c r="AC41" s="84" t="s">
        <v>53</v>
      </c>
      <c r="AD41" s="31">
        <v>22</v>
      </c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84" t="s">
        <v>53</v>
      </c>
      <c r="AR41" s="31">
        <v>22</v>
      </c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84" t="s">
        <v>53</v>
      </c>
      <c r="BF41" s="31">
        <v>22</v>
      </c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84" t="s">
        <v>53</v>
      </c>
      <c r="CC41" s="31">
        <v>22</v>
      </c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W41" s="2">
        <f t="shared" si="1"/>
        <v>0</v>
      </c>
      <c r="CX41" s="2">
        <f t="shared" si="2"/>
        <v>0</v>
      </c>
      <c r="CY41" s="2">
        <f t="shared" si="3"/>
        <v>0</v>
      </c>
      <c r="CZ41" s="2">
        <f t="shared" si="4"/>
        <v>0</v>
      </c>
    </row>
    <row r="42" spans="1:104" s="2" customFormat="1" ht="15.75" customHeight="1">
      <c r="A42" s="466" t="s">
        <v>54</v>
      </c>
      <c r="B42" s="31">
        <v>23</v>
      </c>
      <c r="C42" s="413">
        <v>304</v>
      </c>
      <c r="D42" s="413">
        <v>103</v>
      </c>
      <c r="E42" s="413">
        <v>201</v>
      </c>
      <c r="F42" s="413">
        <v>3</v>
      </c>
      <c r="G42" s="413">
        <v>3</v>
      </c>
      <c r="H42" s="413">
        <v>0</v>
      </c>
      <c r="I42" s="413">
        <v>5</v>
      </c>
      <c r="J42" s="413">
        <v>1</v>
      </c>
      <c r="K42" s="413">
        <v>4</v>
      </c>
      <c r="L42" s="413">
        <v>8</v>
      </c>
      <c r="M42" s="413">
        <v>2</v>
      </c>
      <c r="N42" s="413">
        <v>6</v>
      </c>
      <c r="O42" s="466" t="s">
        <v>54</v>
      </c>
      <c r="P42" s="31">
        <v>23</v>
      </c>
      <c r="Q42" s="413">
        <v>146</v>
      </c>
      <c r="R42" s="413">
        <v>48</v>
      </c>
      <c r="S42" s="413">
        <v>98</v>
      </c>
      <c r="T42" s="413">
        <v>52</v>
      </c>
      <c r="U42" s="413">
        <v>10</v>
      </c>
      <c r="V42" s="413">
        <v>42</v>
      </c>
      <c r="W42" s="413">
        <v>94</v>
      </c>
      <c r="X42" s="413">
        <v>38</v>
      </c>
      <c r="Y42" s="413">
        <v>56</v>
      </c>
      <c r="Z42" s="413">
        <v>142</v>
      </c>
      <c r="AA42" s="413">
        <v>49</v>
      </c>
      <c r="AB42" s="413">
        <v>93</v>
      </c>
      <c r="AC42" s="466" t="s">
        <v>54</v>
      </c>
      <c r="AD42" s="31">
        <v>23</v>
      </c>
      <c r="AE42" s="413"/>
      <c r="AF42" s="413"/>
      <c r="AG42" s="413"/>
      <c r="AH42" s="413"/>
      <c r="AI42" s="413"/>
      <c r="AJ42" s="413"/>
      <c r="AK42" s="413"/>
      <c r="AL42" s="413"/>
      <c r="AM42" s="413"/>
      <c r="AN42" s="413"/>
      <c r="AO42" s="413"/>
      <c r="AP42" s="413"/>
      <c r="AQ42" s="466" t="s">
        <v>54</v>
      </c>
      <c r="AR42" s="31">
        <v>23</v>
      </c>
      <c r="AS42" s="413"/>
      <c r="AT42" s="413"/>
      <c r="AU42" s="413"/>
      <c r="AV42" s="413"/>
      <c r="AW42" s="413"/>
      <c r="AX42" s="413"/>
      <c r="AY42" s="413"/>
      <c r="AZ42" s="413"/>
      <c r="BA42" s="413"/>
      <c r="BB42" s="413"/>
      <c r="BC42" s="413"/>
      <c r="BD42" s="413"/>
      <c r="BE42" s="466" t="s">
        <v>54</v>
      </c>
      <c r="BF42" s="31">
        <v>23</v>
      </c>
      <c r="BG42" s="413"/>
      <c r="BH42" s="413"/>
      <c r="BI42" s="413"/>
      <c r="BJ42" s="413"/>
      <c r="BK42" s="413"/>
      <c r="BL42" s="413"/>
      <c r="BM42" s="413"/>
      <c r="BN42" s="413"/>
      <c r="BO42" s="413"/>
      <c r="BP42" s="413"/>
      <c r="BQ42" s="413"/>
      <c r="BR42" s="413"/>
      <c r="BS42" s="413"/>
      <c r="BT42" s="413"/>
      <c r="BU42" s="413"/>
      <c r="BV42" s="413"/>
      <c r="BW42" s="413"/>
      <c r="BX42" s="413"/>
      <c r="BY42" s="413"/>
      <c r="BZ42" s="413"/>
      <c r="CA42" s="413"/>
      <c r="CB42" s="466" t="s">
        <v>54</v>
      </c>
      <c r="CC42" s="31">
        <v>23</v>
      </c>
      <c r="CD42" s="413"/>
      <c r="CE42" s="413"/>
      <c r="CF42" s="413"/>
      <c r="CG42" s="413"/>
      <c r="CH42" s="413"/>
      <c r="CI42" s="413"/>
      <c r="CJ42" s="413"/>
      <c r="CK42" s="413"/>
      <c r="CL42" s="413"/>
      <c r="CM42" s="413"/>
      <c r="CN42" s="413"/>
      <c r="CO42" s="413"/>
      <c r="CP42" s="413"/>
      <c r="CQ42" s="413"/>
      <c r="CR42" s="413"/>
      <c r="CS42" s="413"/>
      <c r="CT42" s="413"/>
      <c r="CU42" s="413"/>
      <c r="CW42" s="2">
        <f t="shared" si="1"/>
        <v>0</v>
      </c>
      <c r="CX42" s="2">
        <f t="shared" si="2"/>
        <v>0</v>
      </c>
      <c r="CY42" s="2">
        <f t="shared" si="3"/>
        <v>0</v>
      </c>
      <c r="CZ42" s="2">
        <f t="shared" si="4"/>
        <v>0</v>
      </c>
    </row>
    <row r="43" spans="1:104" s="2" customFormat="1" ht="15.75" customHeight="1">
      <c r="A43" s="84" t="s">
        <v>55</v>
      </c>
      <c r="B43" s="31">
        <v>24</v>
      </c>
      <c r="C43" s="31">
        <v>136</v>
      </c>
      <c r="D43" s="31">
        <v>49</v>
      </c>
      <c r="E43" s="31">
        <v>87</v>
      </c>
      <c r="F43" s="91">
        <v>1</v>
      </c>
      <c r="G43" s="31">
        <v>1</v>
      </c>
      <c r="H43" s="31">
        <v>0</v>
      </c>
      <c r="I43" s="91">
        <v>2</v>
      </c>
      <c r="J43" s="91">
        <v>1</v>
      </c>
      <c r="K43" s="91">
        <v>1</v>
      </c>
      <c r="L43" s="91">
        <v>3</v>
      </c>
      <c r="M43" s="91">
        <v>0</v>
      </c>
      <c r="N43" s="91">
        <v>3</v>
      </c>
      <c r="O43" s="84" t="s">
        <v>55</v>
      </c>
      <c r="P43" s="31">
        <v>24</v>
      </c>
      <c r="Q43" s="31">
        <v>75</v>
      </c>
      <c r="R43" s="31">
        <v>23</v>
      </c>
      <c r="S43" s="31">
        <v>52</v>
      </c>
      <c r="T43" s="31">
        <v>29</v>
      </c>
      <c r="U43" s="31">
        <v>7</v>
      </c>
      <c r="V43" s="31">
        <v>22</v>
      </c>
      <c r="W43" s="31">
        <v>46</v>
      </c>
      <c r="X43" s="31">
        <v>16</v>
      </c>
      <c r="Y43" s="31">
        <v>30</v>
      </c>
      <c r="Z43" s="31">
        <v>55</v>
      </c>
      <c r="AA43" s="31">
        <v>24</v>
      </c>
      <c r="AB43" s="31">
        <v>31</v>
      </c>
      <c r="AC43" s="84" t="s">
        <v>55</v>
      </c>
      <c r="AD43" s="31">
        <v>24</v>
      </c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84" t="s">
        <v>55</v>
      </c>
      <c r="AR43" s="31">
        <v>24</v>
      </c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84" t="s">
        <v>55</v>
      </c>
      <c r="BF43" s="31">
        <v>24</v>
      </c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84" t="s">
        <v>55</v>
      </c>
      <c r="CC43" s="31">
        <v>24</v>
      </c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W43" s="2">
        <f t="shared" si="1"/>
        <v>0</v>
      </c>
      <c r="CX43" s="2">
        <f t="shared" si="2"/>
        <v>0</v>
      </c>
      <c r="CY43" s="2">
        <f t="shared" si="3"/>
        <v>0</v>
      </c>
      <c r="CZ43" s="2">
        <f t="shared" si="4"/>
        <v>0</v>
      </c>
    </row>
    <row r="44" spans="1:104" s="2" customFormat="1" ht="15.75" customHeight="1">
      <c r="A44" s="84" t="s">
        <v>56</v>
      </c>
      <c r="B44" s="31">
        <v>25</v>
      </c>
      <c r="C44" s="31">
        <v>50</v>
      </c>
      <c r="D44" s="31">
        <v>17</v>
      </c>
      <c r="E44" s="31">
        <v>33</v>
      </c>
      <c r="F44" s="91">
        <v>0</v>
      </c>
      <c r="G44" s="31">
        <v>0</v>
      </c>
      <c r="H44" s="31">
        <v>0</v>
      </c>
      <c r="I44" s="91">
        <v>1</v>
      </c>
      <c r="J44" s="91">
        <v>0</v>
      </c>
      <c r="K44" s="91">
        <v>1</v>
      </c>
      <c r="L44" s="91">
        <v>2</v>
      </c>
      <c r="M44" s="91">
        <v>0</v>
      </c>
      <c r="N44" s="91">
        <v>2</v>
      </c>
      <c r="O44" s="84" t="s">
        <v>56</v>
      </c>
      <c r="P44" s="31">
        <v>25</v>
      </c>
      <c r="Q44" s="31">
        <v>23</v>
      </c>
      <c r="R44" s="31">
        <v>9</v>
      </c>
      <c r="S44" s="31">
        <v>14</v>
      </c>
      <c r="T44" s="31">
        <v>7</v>
      </c>
      <c r="U44" s="31">
        <v>2</v>
      </c>
      <c r="V44" s="31">
        <v>5</v>
      </c>
      <c r="W44" s="31">
        <v>16</v>
      </c>
      <c r="X44" s="31">
        <v>7</v>
      </c>
      <c r="Y44" s="31">
        <v>9</v>
      </c>
      <c r="Z44" s="31">
        <v>24</v>
      </c>
      <c r="AA44" s="31">
        <v>8</v>
      </c>
      <c r="AB44" s="31">
        <v>16</v>
      </c>
      <c r="AC44" s="84" t="s">
        <v>56</v>
      </c>
      <c r="AD44" s="31">
        <v>25</v>
      </c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84" t="s">
        <v>56</v>
      </c>
      <c r="AR44" s="31">
        <v>25</v>
      </c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84" t="s">
        <v>56</v>
      </c>
      <c r="BF44" s="31">
        <v>25</v>
      </c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84" t="s">
        <v>56</v>
      </c>
      <c r="CC44" s="31">
        <v>25</v>
      </c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W44" s="2">
        <f t="shared" si="1"/>
        <v>0</v>
      </c>
      <c r="CX44" s="2">
        <f t="shared" si="2"/>
        <v>0</v>
      </c>
      <c r="CY44" s="2">
        <f t="shared" si="3"/>
        <v>0</v>
      </c>
      <c r="CZ44" s="2">
        <f t="shared" si="4"/>
        <v>0</v>
      </c>
    </row>
    <row r="45" spans="1:104" s="2" customFormat="1" ht="15.75" customHeight="1">
      <c r="A45" s="84" t="s">
        <v>57</v>
      </c>
      <c r="B45" s="31">
        <v>26</v>
      </c>
      <c r="C45" s="31">
        <v>118</v>
      </c>
      <c r="D45" s="31">
        <v>37</v>
      </c>
      <c r="E45" s="31">
        <v>81</v>
      </c>
      <c r="F45" s="91">
        <v>2</v>
      </c>
      <c r="G45" s="31">
        <v>2</v>
      </c>
      <c r="H45" s="31">
        <v>0</v>
      </c>
      <c r="I45" s="91">
        <v>2</v>
      </c>
      <c r="J45" s="91">
        <v>0</v>
      </c>
      <c r="K45" s="91">
        <v>2</v>
      </c>
      <c r="L45" s="91">
        <v>3</v>
      </c>
      <c r="M45" s="91">
        <v>2</v>
      </c>
      <c r="N45" s="91">
        <v>1</v>
      </c>
      <c r="O45" s="84" t="s">
        <v>57</v>
      </c>
      <c r="P45" s="31">
        <v>26</v>
      </c>
      <c r="Q45" s="31">
        <v>48</v>
      </c>
      <c r="R45" s="31">
        <v>16</v>
      </c>
      <c r="S45" s="31">
        <v>32</v>
      </c>
      <c r="T45" s="31">
        <v>16</v>
      </c>
      <c r="U45" s="31">
        <v>1</v>
      </c>
      <c r="V45" s="31">
        <v>15</v>
      </c>
      <c r="W45" s="31">
        <v>32</v>
      </c>
      <c r="X45" s="31">
        <v>15</v>
      </c>
      <c r="Y45" s="31">
        <v>17</v>
      </c>
      <c r="Z45" s="31">
        <v>63</v>
      </c>
      <c r="AA45" s="31">
        <v>17</v>
      </c>
      <c r="AB45" s="31">
        <v>46</v>
      </c>
      <c r="AC45" s="84" t="s">
        <v>57</v>
      </c>
      <c r="AD45" s="31">
        <v>26</v>
      </c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84" t="s">
        <v>57</v>
      </c>
      <c r="AR45" s="31">
        <v>26</v>
      </c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84" t="s">
        <v>57</v>
      </c>
      <c r="BF45" s="31">
        <v>26</v>
      </c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84" t="s">
        <v>57</v>
      </c>
      <c r="CC45" s="31">
        <v>26</v>
      </c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W45" s="2">
        <f t="shared" si="1"/>
        <v>0</v>
      </c>
      <c r="CX45" s="2">
        <f t="shared" si="2"/>
        <v>0</v>
      </c>
      <c r="CY45" s="2">
        <f t="shared" si="3"/>
        <v>0</v>
      </c>
      <c r="CZ45" s="2">
        <f t="shared" si="4"/>
        <v>0</v>
      </c>
    </row>
    <row r="46" spans="1:104" s="2" customFormat="1" ht="15.75" customHeight="1">
      <c r="A46" s="466" t="s">
        <v>58</v>
      </c>
      <c r="B46" s="31">
        <v>27</v>
      </c>
      <c r="C46" s="413">
        <v>1370</v>
      </c>
      <c r="D46" s="413">
        <v>467</v>
      </c>
      <c r="E46" s="413">
        <v>903</v>
      </c>
      <c r="F46" s="413">
        <v>40</v>
      </c>
      <c r="G46" s="413">
        <v>21</v>
      </c>
      <c r="H46" s="413">
        <v>19</v>
      </c>
      <c r="I46" s="413">
        <v>35</v>
      </c>
      <c r="J46" s="413">
        <v>6</v>
      </c>
      <c r="K46" s="413">
        <v>29</v>
      </c>
      <c r="L46" s="413">
        <v>36</v>
      </c>
      <c r="M46" s="413">
        <v>10</v>
      </c>
      <c r="N46" s="413">
        <v>26</v>
      </c>
      <c r="O46" s="466" t="s">
        <v>58</v>
      </c>
      <c r="P46" s="31">
        <v>27</v>
      </c>
      <c r="Q46" s="413">
        <v>855</v>
      </c>
      <c r="R46" s="413">
        <v>290</v>
      </c>
      <c r="S46" s="413">
        <v>565</v>
      </c>
      <c r="T46" s="413">
        <v>319</v>
      </c>
      <c r="U46" s="413">
        <v>62</v>
      </c>
      <c r="V46" s="413">
        <v>257</v>
      </c>
      <c r="W46" s="413">
        <v>536</v>
      </c>
      <c r="X46" s="413">
        <v>228</v>
      </c>
      <c r="Y46" s="413">
        <v>308</v>
      </c>
      <c r="Z46" s="413">
        <v>404</v>
      </c>
      <c r="AA46" s="413">
        <v>140</v>
      </c>
      <c r="AB46" s="413">
        <v>264</v>
      </c>
      <c r="AC46" s="466" t="s">
        <v>58</v>
      </c>
      <c r="AD46" s="31">
        <v>27</v>
      </c>
      <c r="AE46" s="413"/>
      <c r="AF46" s="413"/>
      <c r="AG46" s="413"/>
      <c r="AH46" s="413"/>
      <c r="AI46" s="413"/>
      <c r="AJ46" s="413"/>
      <c r="AK46" s="413"/>
      <c r="AL46" s="413"/>
      <c r="AM46" s="413"/>
      <c r="AN46" s="413"/>
      <c r="AO46" s="413"/>
      <c r="AP46" s="413"/>
      <c r="AQ46" s="466" t="s">
        <v>58</v>
      </c>
      <c r="AR46" s="31">
        <v>27</v>
      </c>
      <c r="AS46" s="413"/>
      <c r="AT46" s="413"/>
      <c r="AU46" s="413"/>
      <c r="AV46" s="413"/>
      <c r="AW46" s="413"/>
      <c r="AX46" s="413"/>
      <c r="AY46" s="413"/>
      <c r="AZ46" s="413"/>
      <c r="BA46" s="413"/>
      <c r="BB46" s="413"/>
      <c r="BC46" s="413"/>
      <c r="BD46" s="413"/>
      <c r="BE46" s="466" t="s">
        <v>58</v>
      </c>
      <c r="BF46" s="31">
        <v>27</v>
      </c>
      <c r="BG46" s="413"/>
      <c r="BH46" s="413"/>
      <c r="BI46" s="413"/>
      <c r="BJ46" s="413"/>
      <c r="BK46" s="413"/>
      <c r="BL46" s="413"/>
      <c r="BM46" s="413"/>
      <c r="BN46" s="413"/>
      <c r="BO46" s="413"/>
      <c r="BP46" s="413"/>
      <c r="BQ46" s="413"/>
      <c r="BR46" s="413"/>
      <c r="BS46" s="413"/>
      <c r="BT46" s="413"/>
      <c r="BU46" s="413"/>
      <c r="BV46" s="413"/>
      <c r="BW46" s="413"/>
      <c r="BX46" s="413"/>
      <c r="BY46" s="413"/>
      <c r="BZ46" s="413"/>
      <c r="CA46" s="413"/>
      <c r="CB46" s="466" t="s">
        <v>58</v>
      </c>
      <c r="CC46" s="31">
        <v>27</v>
      </c>
      <c r="CD46" s="413"/>
      <c r="CE46" s="413"/>
      <c r="CF46" s="413"/>
      <c r="CG46" s="413"/>
      <c r="CH46" s="413"/>
      <c r="CI46" s="413"/>
      <c r="CJ46" s="413"/>
      <c r="CK46" s="413"/>
      <c r="CL46" s="413"/>
      <c r="CM46" s="413"/>
      <c r="CN46" s="413"/>
      <c r="CO46" s="413"/>
      <c r="CP46" s="413"/>
      <c r="CQ46" s="413"/>
      <c r="CR46" s="413"/>
      <c r="CS46" s="413"/>
      <c r="CT46" s="413"/>
      <c r="CU46" s="413"/>
      <c r="CW46" s="2">
        <f t="shared" si="1"/>
        <v>0</v>
      </c>
      <c r="CX46" s="2">
        <f t="shared" si="2"/>
        <v>0</v>
      </c>
      <c r="CY46" s="2">
        <f t="shared" si="3"/>
        <v>0</v>
      </c>
      <c r="CZ46" s="2">
        <f t="shared" si="4"/>
        <v>0</v>
      </c>
    </row>
    <row r="47" spans="1:104" s="2" customFormat="1" ht="15.75" customHeight="1">
      <c r="A47" s="70" t="s">
        <v>59</v>
      </c>
      <c r="B47" s="31">
        <v>28</v>
      </c>
      <c r="C47" s="31">
        <v>12</v>
      </c>
      <c r="D47" s="31">
        <v>6</v>
      </c>
      <c r="E47" s="31">
        <v>6</v>
      </c>
      <c r="F47" s="91">
        <v>1</v>
      </c>
      <c r="G47" s="31">
        <v>1</v>
      </c>
      <c r="H47" s="31">
        <v>0</v>
      </c>
      <c r="I47" s="91">
        <v>1</v>
      </c>
      <c r="J47" s="91">
        <v>0</v>
      </c>
      <c r="K47" s="91">
        <v>1</v>
      </c>
      <c r="L47" s="91">
        <v>0</v>
      </c>
      <c r="M47" s="91">
        <v>0</v>
      </c>
      <c r="N47" s="91">
        <v>0</v>
      </c>
      <c r="O47" s="70" t="s">
        <v>59</v>
      </c>
      <c r="P47" s="31">
        <v>28</v>
      </c>
      <c r="Q47" s="31">
        <v>7</v>
      </c>
      <c r="R47" s="31">
        <v>4</v>
      </c>
      <c r="S47" s="31">
        <v>3</v>
      </c>
      <c r="T47" s="31">
        <v>2</v>
      </c>
      <c r="U47" s="31">
        <v>2</v>
      </c>
      <c r="V47" s="31">
        <v>0</v>
      </c>
      <c r="W47" s="31">
        <v>5</v>
      </c>
      <c r="X47" s="31">
        <v>2</v>
      </c>
      <c r="Y47" s="63">
        <v>3</v>
      </c>
      <c r="Z47" s="31">
        <v>3</v>
      </c>
      <c r="AA47" s="31">
        <v>1</v>
      </c>
      <c r="AB47" s="31">
        <v>2</v>
      </c>
      <c r="AC47" s="70" t="s">
        <v>59</v>
      </c>
      <c r="AD47" s="31">
        <v>28</v>
      </c>
      <c r="AE47" s="91"/>
      <c r="AF47" s="91"/>
      <c r="AG47" s="91"/>
      <c r="AH47" s="91"/>
      <c r="AI47" s="91"/>
      <c r="AJ47" s="91"/>
      <c r="AK47" s="91"/>
      <c r="AL47" s="63"/>
      <c r="AM47" s="63"/>
      <c r="AN47" s="31"/>
      <c r="AO47" s="91"/>
      <c r="AP47" s="91"/>
      <c r="AQ47" s="70" t="s">
        <v>59</v>
      </c>
      <c r="AR47" s="31">
        <v>28</v>
      </c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70" t="s">
        <v>59</v>
      </c>
      <c r="BF47" s="31">
        <v>28</v>
      </c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70" t="s">
        <v>59</v>
      </c>
      <c r="CC47" s="31">
        <v>28</v>
      </c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W47" s="2">
        <f t="shared" si="1"/>
        <v>0</v>
      </c>
      <c r="CX47" s="2">
        <f t="shared" si="2"/>
        <v>0</v>
      </c>
      <c r="CY47" s="2">
        <f t="shared" si="3"/>
        <v>0</v>
      </c>
      <c r="CZ47" s="2">
        <f t="shared" si="4"/>
        <v>0</v>
      </c>
    </row>
    <row r="48" spans="1:104" s="2" customFormat="1" ht="15.75" customHeight="1">
      <c r="A48" s="70" t="s">
        <v>60</v>
      </c>
      <c r="B48" s="31">
        <v>29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70" t="s">
        <v>60</v>
      </c>
      <c r="P48" s="31">
        <v>29</v>
      </c>
      <c r="Q48" s="31"/>
      <c r="R48" s="31"/>
      <c r="S48" s="31"/>
      <c r="T48" s="31"/>
      <c r="U48" s="31"/>
      <c r="V48" s="31"/>
      <c r="W48" s="31"/>
      <c r="X48" s="31"/>
      <c r="Y48" s="31"/>
      <c r="Z48" s="31">
        <v>0</v>
      </c>
      <c r="AA48" s="31">
        <v>0</v>
      </c>
      <c r="AB48" s="31">
        <v>0</v>
      </c>
      <c r="AC48" s="70" t="s">
        <v>60</v>
      </c>
      <c r="AD48" s="31">
        <v>29</v>
      </c>
      <c r="AE48" s="91"/>
      <c r="AF48" s="91"/>
      <c r="AG48" s="91"/>
      <c r="AH48" s="91"/>
      <c r="AI48" s="91"/>
      <c r="AJ48" s="91"/>
      <c r="AK48" s="91"/>
      <c r="AL48" s="63"/>
      <c r="AM48" s="63"/>
      <c r="AN48" s="31"/>
      <c r="AO48" s="91"/>
      <c r="AP48" s="91"/>
      <c r="AQ48" s="70" t="s">
        <v>60</v>
      </c>
      <c r="AR48" s="31">
        <v>29</v>
      </c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70" t="s">
        <v>60</v>
      </c>
      <c r="BF48" s="31">
        <v>29</v>
      </c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70" t="s">
        <v>60</v>
      </c>
      <c r="CC48" s="31">
        <v>29</v>
      </c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W48" s="2">
        <f t="shared" si="1"/>
        <v>0</v>
      </c>
      <c r="CX48" s="2">
        <f t="shared" si="2"/>
        <v>0</v>
      </c>
      <c r="CY48" s="2">
        <f t="shared" si="3"/>
        <v>0</v>
      </c>
      <c r="CZ48" s="2">
        <f t="shared" si="4"/>
        <v>0</v>
      </c>
    </row>
    <row r="49" spans="1:104" s="2" customFormat="1" ht="15.75" customHeight="1">
      <c r="A49" s="70" t="s">
        <v>61</v>
      </c>
      <c r="B49" s="31">
        <v>30</v>
      </c>
      <c r="C49" s="31">
        <v>392</v>
      </c>
      <c r="D49" s="31">
        <v>119</v>
      </c>
      <c r="E49" s="31">
        <v>273</v>
      </c>
      <c r="F49" s="91">
        <v>8</v>
      </c>
      <c r="G49" s="31">
        <v>3</v>
      </c>
      <c r="H49" s="31">
        <v>5</v>
      </c>
      <c r="I49" s="91">
        <v>5</v>
      </c>
      <c r="J49" s="91">
        <v>1</v>
      </c>
      <c r="K49" s="91">
        <v>4</v>
      </c>
      <c r="L49" s="91">
        <v>8</v>
      </c>
      <c r="M49" s="91">
        <v>1</v>
      </c>
      <c r="N49" s="91">
        <v>7</v>
      </c>
      <c r="O49" s="70" t="s">
        <v>61</v>
      </c>
      <c r="P49" s="31">
        <v>30</v>
      </c>
      <c r="Q49" s="31">
        <v>252</v>
      </c>
      <c r="R49" s="31">
        <v>70</v>
      </c>
      <c r="S49" s="31">
        <v>182</v>
      </c>
      <c r="T49" s="31">
        <v>101</v>
      </c>
      <c r="U49" s="31">
        <v>18</v>
      </c>
      <c r="V49" s="31">
        <v>83</v>
      </c>
      <c r="W49" s="31">
        <v>151</v>
      </c>
      <c r="X49" s="31">
        <v>52</v>
      </c>
      <c r="Y49" s="63">
        <v>99</v>
      </c>
      <c r="Z49" s="31">
        <v>119</v>
      </c>
      <c r="AA49" s="31">
        <v>44</v>
      </c>
      <c r="AB49" s="31">
        <v>75</v>
      </c>
      <c r="AC49" s="70" t="s">
        <v>61</v>
      </c>
      <c r="AD49" s="31">
        <v>30</v>
      </c>
      <c r="AE49" s="91"/>
      <c r="AF49" s="91"/>
      <c r="AG49" s="91"/>
      <c r="AH49" s="91"/>
      <c r="AI49" s="91"/>
      <c r="AJ49" s="91"/>
      <c r="AK49" s="91"/>
      <c r="AL49" s="63"/>
      <c r="AM49" s="63"/>
      <c r="AN49" s="31"/>
      <c r="AO49" s="91"/>
      <c r="AP49" s="91"/>
      <c r="AQ49" s="70" t="s">
        <v>61</v>
      </c>
      <c r="AR49" s="31">
        <v>30</v>
      </c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70" t="s">
        <v>61</v>
      </c>
      <c r="BF49" s="31">
        <v>30</v>
      </c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70" t="s">
        <v>61</v>
      </c>
      <c r="CC49" s="31">
        <v>30</v>
      </c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W49" s="2">
        <f t="shared" si="1"/>
        <v>0</v>
      </c>
      <c r="CX49" s="2">
        <f t="shared" si="2"/>
        <v>0</v>
      </c>
      <c r="CY49" s="2">
        <f t="shared" si="3"/>
        <v>0</v>
      </c>
      <c r="CZ49" s="2">
        <f t="shared" si="4"/>
        <v>0</v>
      </c>
    </row>
    <row r="50" spans="1:104" s="2" customFormat="1" ht="15.75" customHeight="1">
      <c r="A50" s="70" t="s">
        <v>62</v>
      </c>
      <c r="B50" s="31">
        <v>31</v>
      </c>
      <c r="C50" s="31">
        <v>260</v>
      </c>
      <c r="D50" s="31">
        <v>121</v>
      </c>
      <c r="E50" s="31">
        <v>139</v>
      </c>
      <c r="F50" s="91">
        <v>11</v>
      </c>
      <c r="G50" s="31">
        <v>7</v>
      </c>
      <c r="H50" s="31">
        <v>4</v>
      </c>
      <c r="I50" s="91">
        <v>11</v>
      </c>
      <c r="J50" s="91">
        <v>3</v>
      </c>
      <c r="K50" s="91">
        <v>8</v>
      </c>
      <c r="L50" s="91">
        <v>9</v>
      </c>
      <c r="M50" s="91">
        <v>5</v>
      </c>
      <c r="N50" s="91">
        <v>4</v>
      </c>
      <c r="O50" s="70" t="s">
        <v>62</v>
      </c>
      <c r="P50" s="31">
        <v>31</v>
      </c>
      <c r="Q50" s="31">
        <v>162</v>
      </c>
      <c r="R50" s="31">
        <v>91</v>
      </c>
      <c r="S50" s="31">
        <v>71</v>
      </c>
      <c r="T50" s="31">
        <v>42</v>
      </c>
      <c r="U50" s="31">
        <v>8</v>
      </c>
      <c r="V50" s="31">
        <v>34</v>
      </c>
      <c r="W50" s="31">
        <v>120</v>
      </c>
      <c r="X50" s="31">
        <v>83</v>
      </c>
      <c r="Y50" s="63">
        <v>37</v>
      </c>
      <c r="Z50" s="31">
        <v>67</v>
      </c>
      <c r="AA50" s="31">
        <v>15</v>
      </c>
      <c r="AB50" s="31">
        <v>52</v>
      </c>
      <c r="AC50" s="70" t="s">
        <v>62</v>
      </c>
      <c r="AD50" s="31">
        <v>31</v>
      </c>
      <c r="AE50" s="91"/>
      <c r="AF50" s="91"/>
      <c r="AG50" s="91"/>
      <c r="AH50" s="91"/>
      <c r="AI50" s="91"/>
      <c r="AJ50" s="91"/>
      <c r="AK50" s="91"/>
      <c r="AL50" s="63"/>
      <c r="AM50" s="63"/>
      <c r="AN50" s="31"/>
      <c r="AO50" s="91"/>
      <c r="AP50" s="91"/>
      <c r="AQ50" s="70" t="s">
        <v>62</v>
      </c>
      <c r="AR50" s="31">
        <v>31</v>
      </c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70" t="s">
        <v>62</v>
      </c>
      <c r="BF50" s="31">
        <v>31</v>
      </c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70" t="s">
        <v>62</v>
      </c>
      <c r="CC50" s="31">
        <v>31</v>
      </c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W50" s="2">
        <f t="shared" si="1"/>
        <v>0</v>
      </c>
      <c r="CX50" s="2">
        <f t="shared" si="2"/>
        <v>0</v>
      </c>
      <c r="CY50" s="2">
        <f t="shared" si="3"/>
        <v>0</v>
      </c>
      <c r="CZ50" s="2">
        <f t="shared" si="4"/>
        <v>0</v>
      </c>
    </row>
    <row r="51" spans="1:104" s="2" customFormat="1" ht="15.75" customHeight="1">
      <c r="A51" s="70" t="s">
        <v>63</v>
      </c>
      <c r="B51" s="31">
        <v>32</v>
      </c>
      <c r="C51" s="31">
        <v>89</v>
      </c>
      <c r="D51" s="31">
        <v>29</v>
      </c>
      <c r="E51" s="31">
        <v>60</v>
      </c>
      <c r="F51" s="91">
        <v>1</v>
      </c>
      <c r="G51" s="31">
        <v>1</v>
      </c>
      <c r="H51" s="31">
        <v>0</v>
      </c>
      <c r="I51" s="91">
        <v>1</v>
      </c>
      <c r="J51" s="91">
        <v>0</v>
      </c>
      <c r="K51" s="91">
        <v>1</v>
      </c>
      <c r="L51" s="91">
        <v>3</v>
      </c>
      <c r="M51" s="91">
        <v>1</v>
      </c>
      <c r="N51" s="91">
        <v>2</v>
      </c>
      <c r="O51" s="70" t="s">
        <v>63</v>
      </c>
      <c r="P51" s="31">
        <v>32</v>
      </c>
      <c r="Q51" s="31">
        <v>46</v>
      </c>
      <c r="R51" s="31">
        <v>17</v>
      </c>
      <c r="S51" s="31">
        <v>29</v>
      </c>
      <c r="T51" s="31">
        <v>22</v>
      </c>
      <c r="U51" s="31">
        <v>5</v>
      </c>
      <c r="V51" s="31">
        <v>17</v>
      </c>
      <c r="W51" s="31">
        <v>24</v>
      </c>
      <c r="X51" s="31">
        <v>12</v>
      </c>
      <c r="Y51" s="63">
        <v>12</v>
      </c>
      <c r="Z51" s="31">
        <v>38</v>
      </c>
      <c r="AA51" s="31">
        <v>10</v>
      </c>
      <c r="AB51" s="31">
        <v>28</v>
      </c>
      <c r="AC51" s="70" t="s">
        <v>63</v>
      </c>
      <c r="AD51" s="31">
        <v>32</v>
      </c>
      <c r="AE51" s="91"/>
      <c r="AF51" s="91"/>
      <c r="AG51" s="91"/>
      <c r="AH51" s="91"/>
      <c r="AI51" s="91"/>
      <c r="AJ51" s="91"/>
      <c r="AK51" s="91"/>
      <c r="AL51" s="63"/>
      <c r="AM51" s="63"/>
      <c r="AN51" s="31"/>
      <c r="AO51" s="91"/>
      <c r="AP51" s="91"/>
      <c r="AQ51" s="70" t="s">
        <v>63</v>
      </c>
      <c r="AR51" s="31">
        <v>32</v>
      </c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70" t="s">
        <v>63</v>
      </c>
      <c r="BF51" s="31">
        <v>32</v>
      </c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70" t="s">
        <v>63</v>
      </c>
      <c r="CC51" s="31">
        <v>32</v>
      </c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W51" s="2">
        <f t="shared" si="1"/>
        <v>0</v>
      </c>
      <c r="CX51" s="2">
        <f t="shared" si="2"/>
        <v>0</v>
      </c>
      <c r="CY51" s="2">
        <f t="shared" si="3"/>
        <v>0</v>
      </c>
      <c r="CZ51" s="2">
        <f t="shared" si="4"/>
        <v>0</v>
      </c>
    </row>
    <row r="52" spans="1:104" s="2" customFormat="1" ht="15.75" customHeight="1">
      <c r="A52" s="70" t="s">
        <v>64</v>
      </c>
      <c r="B52" s="31">
        <v>33</v>
      </c>
      <c r="C52" s="31">
        <v>66</v>
      </c>
      <c r="D52" s="31">
        <v>27</v>
      </c>
      <c r="E52" s="31">
        <v>39</v>
      </c>
      <c r="F52" s="91">
        <v>2</v>
      </c>
      <c r="G52" s="31">
        <v>2</v>
      </c>
      <c r="H52" s="31">
        <v>0</v>
      </c>
      <c r="I52" s="91">
        <v>2</v>
      </c>
      <c r="J52" s="91">
        <v>0</v>
      </c>
      <c r="K52" s="91">
        <v>2</v>
      </c>
      <c r="L52" s="91">
        <v>1</v>
      </c>
      <c r="M52" s="91">
        <v>0</v>
      </c>
      <c r="N52" s="91">
        <v>1</v>
      </c>
      <c r="O52" s="70" t="s">
        <v>64</v>
      </c>
      <c r="P52" s="31">
        <v>33</v>
      </c>
      <c r="Q52" s="31">
        <v>36</v>
      </c>
      <c r="R52" s="31">
        <v>15</v>
      </c>
      <c r="S52" s="31">
        <v>21</v>
      </c>
      <c r="T52" s="31">
        <v>12</v>
      </c>
      <c r="U52" s="31">
        <v>4</v>
      </c>
      <c r="V52" s="31">
        <v>8</v>
      </c>
      <c r="W52" s="31">
        <v>24</v>
      </c>
      <c r="X52" s="31">
        <v>11</v>
      </c>
      <c r="Y52" s="63">
        <v>13</v>
      </c>
      <c r="Z52" s="31">
        <v>25</v>
      </c>
      <c r="AA52" s="31">
        <v>10</v>
      </c>
      <c r="AB52" s="31">
        <v>15</v>
      </c>
      <c r="AC52" s="70" t="s">
        <v>64</v>
      </c>
      <c r="AD52" s="31">
        <v>33</v>
      </c>
      <c r="AE52" s="91"/>
      <c r="AF52" s="91"/>
      <c r="AG52" s="91"/>
      <c r="AH52" s="91"/>
      <c r="AI52" s="91"/>
      <c r="AJ52" s="91"/>
      <c r="AK52" s="91"/>
      <c r="AL52" s="63"/>
      <c r="AM52" s="63"/>
      <c r="AN52" s="31"/>
      <c r="AO52" s="91"/>
      <c r="AP52" s="91"/>
      <c r="AQ52" s="70" t="s">
        <v>64</v>
      </c>
      <c r="AR52" s="31">
        <v>33</v>
      </c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70" t="s">
        <v>64</v>
      </c>
      <c r="BF52" s="31">
        <v>33</v>
      </c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70" t="s">
        <v>64</v>
      </c>
      <c r="CC52" s="31">
        <v>33</v>
      </c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W52" s="2">
        <f t="shared" si="1"/>
        <v>0</v>
      </c>
      <c r="CX52" s="2">
        <f t="shared" si="2"/>
        <v>0</v>
      </c>
      <c r="CY52" s="2">
        <f t="shared" si="3"/>
        <v>0</v>
      </c>
      <c r="CZ52" s="2">
        <f t="shared" si="4"/>
        <v>0</v>
      </c>
    </row>
    <row r="53" spans="1:104" s="2" customFormat="1" ht="15.75" customHeight="1">
      <c r="A53" s="70" t="s">
        <v>65</v>
      </c>
      <c r="B53" s="31">
        <v>34</v>
      </c>
      <c r="C53" s="31">
        <v>162</v>
      </c>
      <c r="D53" s="31">
        <v>36</v>
      </c>
      <c r="E53" s="31">
        <v>126</v>
      </c>
      <c r="F53" s="91">
        <v>4</v>
      </c>
      <c r="G53" s="31">
        <v>1</v>
      </c>
      <c r="H53" s="31">
        <v>3</v>
      </c>
      <c r="I53" s="91">
        <v>4</v>
      </c>
      <c r="J53" s="91">
        <v>0</v>
      </c>
      <c r="K53" s="91">
        <v>4</v>
      </c>
      <c r="L53" s="91">
        <v>5</v>
      </c>
      <c r="M53" s="91">
        <v>0</v>
      </c>
      <c r="N53" s="91">
        <v>5</v>
      </c>
      <c r="O53" s="70" t="s">
        <v>65</v>
      </c>
      <c r="P53" s="31">
        <v>34</v>
      </c>
      <c r="Q53" s="31">
        <v>109</v>
      </c>
      <c r="R53" s="31">
        <v>26</v>
      </c>
      <c r="S53" s="31">
        <v>83</v>
      </c>
      <c r="T53" s="31">
        <v>34</v>
      </c>
      <c r="U53" s="31">
        <v>4</v>
      </c>
      <c r="V53" s="31">
        <v>30</v>
      </c>
      <c r="W53" s="31">
        <v>75</v>
      </c>
      <c r="X53" s="31">
        <v>22</v>
      </c>
      <c r="Y53" s="63">
        <v>53</v>
      </c>
      <c r="Z53" s="31">
        <v>40</v>
      </c>
      <c r="AA53" s="31">
        <v>9</v>
      </c>
      <c r="AB53" s="31">
        <v>31</v>
      </c>
      <c r="AC53" s="70" t="s">
        <v>65</v>
      </c>
      <c r="AD53" s="31">
        <v>34</v>
      </c>
      <c r="AE53" s="91"/>
      <c r="AF53" s="91"/>
      <c r="AG53" s="91"/>
      <c r="AH53" s="91"/>
      <c r="AI53" s="91"/>
      <c r="AJ53" s="91"/>
      <c r="AK53" s="91"/>
      <c r="AL53" s="63"/>
      <c r="AM53" s="63"/>
      <c r="AN53" s="31"/>
      <c r="AO53" s="91"/>
      <c r="AP53" s="91"/>
      <c r="AQ53" s="70" t="s">
        <v>65</v>
      </c>
      <c r="AR53" s="31">
        <v>34</v>
      </c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70" t="s">
        <v>65</v>
      </c>
      <c r="BF53" s="31">
        <v>34</v>
      </c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70" t="s">
        <v>65</v>
      </c>
      <c r="CC53" s="31">
        <v>34</v>
      </c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W53" s="2">
        <f t="shared" si="1"/>
        <v>0</v>
      </c>
      <c r="CX53" s="2">
        <f t="shared" si="2"/>
        <v>0</v>
      </c>
      <c r="CY53" s="2">
        <f t="shared" si="3"/>
        <v>0</v>
      </c>
      <c r="CZ53" s="2">
        <f t="shared" si="4"/>
        <v>0</v>
      </c>
    </row>
    <row r="54" spans="1:104" s="2" customFormat="1" ht="15.75" customHeight="1">
      <c r="A54" s="70" t="s">
        <v>66</v>
      </c>
      <c r="B54" s="31">
        <v>35</v>
      </c>
      <c r="C54" s="31">
        <v>52</v>
      </c>
      <c r="D54" s="31">
        <v>16</v>
      </c>
      <c r="E54" s="31">
        <v>36</v>
      </c>
      <c r="F54" s="91">
        <v>6</v>
      </c>
      <c r="G54" s="31">
        <v>2</v>
      </c>
      <c r="H54" s="31">
        <v>4</v>
      </c>
      <c r="I54" s="91">
        <v>4</v>
      </c>
      <c r="J54" s="91">
        <v>0</v>
      </c>
      <c r="K54" s="91">
        <v>4</v>
      </c>
      <c r="L54" s="91">
        <v>0</v>
      </c>
      <c r="M54" s="91">
        <v>0</v>
      </c>
      <c r="N54" s="91">
        <v>0</v>
      </c>
      <c r="O54" s="70" t="s">
        <v>66</v>
      </c>
      <c r="P54" s="31">
        <v>35</v>
      </c>
      <c r="Q54" s="31">
        <v>30</v>
      </c>
      <c r="R54" s="31">
        <v>8</v>
      </c>
      <c r="S54" s="31">
        <v>22</v>
      </c>
      <c r="T54" s="31">
        <v>15</v>
      </c>
      <c r="U54" s="31">
        <v>3</v>
      </c>
      <c r="V54" s="31">
        <v>12</v>
      </c>
      <c r="W54" s="31">
        <v>15</v>
      </c>
      <c r="X54" s="31">
        <v>5</v>
      </c>
      <c r="Y54" s="63">
        <v>10</v>
      </c>
      <c r="Z54" s="31">
        <v>12</v>
      </c>
      <c r="AA54" s="31">
        <v>6</v>
      </c>
      <c r="AB54" s="31">
        <v>6</v>
      </c>
      <c r="AC54" s="70" t="s">
        <v>66</v>
      </c>
      <c r="AD54" s="31">
        <v>35</v>
      </c>
      <c r="AE54" s="91"/>
      <c r="AF54" s="91"/>
      <c r="AG54" s="91"/>
      <c r="AH54" s="91"/>
      <c r="AI54" s="91"/>
      <c r="AJ54" s="91"/>
      <c r="AK54" s="91"/>
      <c r="AL54" s="63"/>
      <c r="AM54" s="63"/>
      <c r="AN54" s="31"/>
      <c r="AO54" s="91"/>
      <c r="AP54" s="91"/>
      <c r="AQ54" s="70" t="s">
        <v>66</v>
      </c>
      <c r="AR54" s="31">
        <v>35</v>
      </c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70" t="s">
        <v>66</v>
      </c>
      <c r="BF54" s="31">
        <v>35</v>
      </c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70" t="s">
        <v>66</v>
      </c>
      <c r="CC54" s="31">
        <v>35</v>
      </c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W54" s="2">
        <f t="shared" si="1"/>
        <v>0</v>
      </c>
      <c r="CX54" s="2">
        <f t="shared" si="2"/>
        <v>0</v>
      </c>
      <c r="CY54" s="2">
        <f t="shared" si="3"/>
        <v>0</v>
      </c>
      <c r="CZ54" s="2">
        <f t="shared" si="4"/>
        <v>0</v>
      </c>
    </row>
    <row r="55" spans="1:104" s="2" customFormat="1" ht="15.75" customHeight="1">
      <c r="A55" s="70" t="s">
        <v>67</v>
      </c>
      <c r="B55" s="31">
        <v>36</v>
      </c>
      <c r="C55" s="31">
        <v>337</v>
      </c>
      <c r="D55" s="31">
        <v>113</v>
      </c>
      <c r="E55" s="31">
        <v>224</v>
      </c>
      <c r="F55" s="91">
        <v>7</v>
      </c>
      <c r="G55" s="31">
        <v>4</v>
      </c>
      <c r="H55" s="31">
        <v>3</v>
      </c>
      <c r="I55" s="91">
        <v>7</v>
      </c>
      <c r="J55" s="91">
        <v>2</v>
      </c>
      <c r="K55" s="91">
        <v>5</v>
      </c>
      <c r="L55" s="91">
        <v>10</v>
      </c>
      <c r="M55" s="91">
        <v>3</v>
      </c>
      <c r="N55" s="91">
        <v>7</v>
      </c>
      <c r="O55" s="70" t="s">
        <v>67</v>
      </c>
      <c r="P55" s="31">
        <v>36</v>
      </c>
      <c r="Q55" s="31">
        <v>213</v>
      </c>
      <c r="R55" s="31">
        <v>59</v>
      </c>
      <c r="S55" s="31">
        <v>154</v>
      </c>
      <c r="T55" s="31">
        <v>91</v>
      </c>
      <c r="U55" s="31">
        <v>18</v>
      </c>
      <c r="V55" s="31">
        <v>73</v>
      </c>
      <c r="W55" s="31">
        <v>122</v>
      </c>
      <c r="X55" s="31">
        <v>41</v>
      </c>
      <c r="Y55" s="63">
        <v>81</v>
      </c>
      <c r="Z55" s="31">
        <v>100</v>
      </c>
      <c r="AA55" s="31">
        <v>45</v>
      </c>
      <c r="AB55" s="31">
        <v>55</v>
      </c>
      <c r="AC55" s="70" t="s">
        <v>67</v>
      </c>
      <c r="AD55" s="31">
        <v>36</v>
      </c>
      <c r="AE55" s="91"/>
      <c r="AF55" s="91"/>
      <c r="AG55" s="91"/>
      <c r="AH55" s="91"/>
      <c r="AI55" s="91"/>
      <c r="AJ55" s="91"/>
      <c r="AK55" s="91"/>
      <c r="AL55" s="63"/>
      <c r="AM55" s="63"/>
      <c r="AN55" s="31"/>
      <c r="AO55" s="91"/>
      <c r="AP55" s="91"/>
      <c r="AQ55" s="70" t="s">
        <v>67</v>
      </c>
      <c r="AR55" s="31">
        <v>36</v>
      </c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70" t="s">
        <v>67</v>
      </c>
      <c r="BF55" s="31">
        <v>36</v>
      </c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70" t="s">
        <v>67</v>
      </c>
      <c r="CC55" s="31">
        <v>36</v>
      </c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W55" s="2">
        <f t="shared" si="1"/>
        <v>0</v>
      </c>
      <c r="CX55" s="2">
        <f t="shared" si="2"/>
        <v>0</v>
      </c>
      <c r="CY55" s="2">
        <f t="shared" si="3"/>
        <v>0</v>
      </c>
      <c r="CZ55" s="2">
        <f t="shared" si="4"/>
        <v>0</v>
      </c>
    </row>
    <row r="56" spans="1:104" s="2" customFormat="1" ht="15.75" customHeight="1">
      <c r="A56" s="422" t="s">
        <v>94</v>
      </c>
      <c r="B56" s="31">
        <v>37</v>
      </c>
      <c r="C56" s="31">
        <v>3114</v>
      </c>
      <c r="D56" s="31">
        <v>1073</v>
      </c>
      <c r="E56" s="31">
        <v>2041</v>
      </c>
      <c r="F56" s="91">
        <v>40</v>
      </c>
      <c r="G56" s="31">
        <v>22</v>
      </c>
      <c r="H56" s="31">
        <v>18</v>
      </c>
      <c r="I56" s="91">
        <v>44</v>
      </c>
      <c r="J56" s="91">
        <v>12</v>
      </c>
      <c r="K56" s="91">
        <v>32</v>
      </c>
      <c r="L56" s="91">
        <v>91</v>
      </c>
      <c r="M56" s="91">
        <v>23</v>
      </c>
      <c r="N56" s="91">
        <v>68</v>
      </c>
      <c r="O56" s="422" t="s">
        <v>94</v>
      </c>
      <c r="P56" s="31">
        <v>37</v>
      </c>
      <c r="Q56" s="31">
        <v>1717</v>
      </c>
      <c r="R56" s="31">
        <v>619</v>
      </c>
      <c r="S56" s="31">
        <v>1098</v>
      </c>
      <c r="T56" s="31">
        <v>621</v>
      </c>
      <c r="U56" s="31">
        <v>112</v>
      </c>
      <c r="V56" s="31">
        <v>509</v>
      </c>
      <c r="W56" s="31">
        <v>1096</v>
      </c>
      <c r="X56" s="31">
        <v>507</v>
      </c>
      <c r="Y56" s="63">
        <v>589</v>
      </c>
      <c r="Z56" s="31">
        <v>1222</v>
      </c>
      <c r="AA56" s="31">
        <v>397</v>
      </c>
      <c r="AB56" s="31">
        <v>825</v>
      </c>
      <c r="AC56" s="4"/>
      <c r="AD56" s="45"/>
      <c r="AE56" s="81"/>
      <c r="AF56" s="81"/>
      <c r="AG56" s="81"/>
      <c r="AH56" s="81"/>
      <c r="AI56" s="81"/>
      <c r="AJ56" s="81"/>
      <c r="AK56" s="81"/>
      <c r="AL56" s="64"/>
      <c r="AM56" s="64"/>
      <c r="AN56" s="45"/>
      <c r="AO56" s="81"/>
      <c r="AP56" s="81"/>
      <c r="AQ56" s="4"/>
      <c r="AR56" s="45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4"/>
      <c r="BF56" s="45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4"/>
      <c r="CC56" s="45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W56" s="2">
        <f t="shared" si="1"/>
        <v>0</v>
      </c>
      <c r="CX56" s="2">
        <f t="shared" si="2"/>
        <v>0</v>
      </c>
      <c r="CY56" s="2">
        <f t="shared" si="3"/>
        <v>0</v>
      </c>
      <c r="CZ56" s="2">
        <f t="shared" si="4"/>
        <v>0</v>
      </c>
    </row>
    <row r="57" spans="1:104" s="2" customFormat="1" ht="15.75" customHeight="1">
      <c r="A57" s="422" t="s">
        <v>18</v>
      </c>
      <c r="B57" s="31">
        <v>38</v>
      </c>
      <c r="C57" s="31">
        <v>764</v>
      </c>
      <c r="D57" s="31">
        <v>260</v>
      </c>
      <c r="E57" s="31">
        <v>504</v>
      </c>
      <c r="F57" s="91">
        <v>34</v>
      </c>
      <c r="G57" s="31">
        <v>17</v>
      </c>
      <c r="H57" s="31">
        <v>17</v>
      </c>
      <c r="I57" s="91">
        <v>28</v>
      </c>
      <c r="J57" s="91">
        <v>3</v>
      </c>
      <c r="K57" s="91">
        <v>25</v>
      </c>
      <c r="L57" s="91">
        <v>11</v>
      </c>
      <c r="M57" s="91">
        <v>3</v>
      </c>
      <c r="N57" s="91">
        <v>8</v>
      </c>
      <c r="O57" s="422" t="s">
        <v>18</v>
      </c>
      <c r="P57" s="31">
        <v>38</v>
      </c>
      <c r="Q57" s="31">
        <v>446</v>
      </c>
      <c r="R57" s="31">
        <v>144</v>
      </c>
      <c r="S57" s="31">
        <v>302</v>
      </c>
      <c r="T57" s="31">
        <v>166</v>
      </c>
      <c r="U57" s="31">
        <v>36</v>
      </c>
      <c r="V57" s="31">
        <v>130</v>
      </c>
      <c r="W57" s="31">
        <v>280</v>
      </c>
      <c r="X57" s="31">
        <v>108</v>
      </c>
      <c r="Y57" s="63">
        <v>172</v>
      </c>
      <c r="Z57" s="31">
        <v>245</v>
      </c>
      <c r="AA57" s="31">
        <v>93</v>
      </c>
      <c r="AB57" s="31">
        <v>152</v>
      </c>
      <c r="AC57" s="4"/>
      <c r="AD57" s="45"/>
      <c r="AE57" s="81"/>
      <c r="AF57" s="81"/>
      <c r="AG57" s="81"/>
      <c r="AH57" s="81"/>
      <c r="AI57" s="81"/>
      <c r="AJ57" s="81"/>
      <c r="AK57" s="81"/>
      <c r="AL57" s="64"/>
      <c r="AM57" s="64"/>
      <c r="AN57" s="45"/>
      <c r="AO57" s="81"/>
      <c r="AP57" s="81"/>
      <c r="AQ57" s="4"/>
      <c r="AR57" s="45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4"/>
      <c r="BF57" s="45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4"/>
      <c r="CC57" s="45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W57" s="2">
        <f t="shared" si="1"/>
        <v>0</v>
      </c>
      <c r="CX57" s="2">
        <f t="shared" si="2"/>
        <v>0</v>
      </c>
      <c r="CY57" s="2">
        <f t="shared" si="3"/>
        <v>0</v>
      </c>
      <c r="CZ57" s="2">
        <f t="shared" si="4"/>
        <v>0</v>
      </c>
    </row>
    <row r="58" spans="1:104" s="2" customFormat="1" ht="15.75" customHeight="1">
      <c r="A58" s="4"/>
      <c r="B58" s="45"/>
      <c r="C58" s="45"/>
      <c r="D58" s="45"/>
      <c r="E58" s="45"/>
      <c r="F58" s="81"/>
      <c r="G58" s="45"/>
      <c r="H58" s="45"/>
      <c r="I58" s="81"/>
      <c r="J58" s="81"/>
      <c r="K58" s="81"/>
      <c r="L58" s="81"/>
      <c r="M58" s="81"/>
      <c r="N58" s="81"/>
      <c r="O58" s="4"/>
      <c r="P58" s="45"/>
      <c r="Q58" s="45"/>
      <c r="R58" s="45"/>
      <c r="S58" s="45"/>
      <c r="T58" s="45"/>
      <c r="U58" s="45"/>
      <c r="V58" s="45"/>
      <c r="W58" s="45"/>
      <c r="X58" s="45"/>
      <c r="Y58" s="64"/>
      <c r="Z58" s="45"/>
      <c r="AA58" s="45"/>
      <c r="AB58" s="45"/>
      <c r="AC58" s="4"/>
      <c r="AD58" s="45"/>
      <c r="AE58" s="81"/>
      <c r="AF58" s="81"/>
      <c r="AG58" s="81"/>
      <c r="AH58" s="81"/>
      <c r="AI58" s="81"/>
      <c r="AJ58" s="81"/>
      <c r="AK58" s="81"/>
      <c r="AL58" s="64"/>
      <c r="AM58" s="64"/>
      <c r="AN58" s="45"/>
      <c r="AO58" s="81"/>
      <c r="AP58" s="81"/>
      <c r="AQ58" s="4"/>
      <c r="AR58" s="45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4"/>
      <c r="BF58" s="45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4"/>
      <c r="CC58" s="45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</row>
    <row r="59" spans="1:104" s="2" customFormat="1" ht="15.75" customHeight="1">
      <c r="A59" s="4"/>
      <c r="B59" s="45"/>
      <c r="C59" s="45"/>
      <c r="D59" s="45"/>
      <c r="E59" s="45"/>
      <c r="F59" s="81"/>
      <c r="G59" s="45"/>
      <c r="H59" s="45"/>
      <c r="I59" s="81"/>
      <c r="J59" s="81"/>
      <c r="K59" s="81"/>
      <c r="L59" s="81"/>
      <c r="M59" s="81"/>
      <c r="N59" s="81"/>
      <c r="O59" s="4"/>
      <c r="P59" s="45"/>
      <c r="Q59" s="45"/>
      <c r="R59" s="45"/>
      <c r="S59" s="45"/>
      <c r="T59" s="45"/>
      <c r="U59" s="45"/>
      <c r="V59" s="45"/>
      <c r="W59" s="45"/>
      <c r="X59" s="45"/>
      <c r="Y59" s="64"/>
      <c r="Z59" s="45"/>
      <c r="AA59" s="45"/>
      <c r="AB59" s="45"/>
      <c r="AC59" s="4"/>
      <c r="AD59" s="45"/>
      <c r="AE59" s="81"/>
      <c r="AF59" s="81"/>
      <c r="AG59" s="81"/>
      <c r="AH59" s="81"/>
      <c r="AI59" s="81"/>
      <c r="AJ59" s="81"/>
      <c r="AK59" s="81"/>
      <c r="AL59" s="64"/>
      <c r="AM59" s="64"/>
      <c r="AN59" s="45"/>
      <c r="AO59" s="81"/>
      <c r="AP59" s="81"/>
      <c r="AQ59" s="4"/>
      <c r="AR59" s="45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4"/>
      <c r="BF59" s="45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4"/>
      <c r="CC59" s="45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</row>
    <row r="60" spans="1:104" s="2" customFormat="1" ht="12.75" customHeight="1">
      <c r="O60" s="15"/>
      <c r="P60" s="15"/>
      <c r="Q60" s="75"/>
      <c r="R60" s="47"/>
      <c r="S60" s="54"/>
      <c r="T60" s="54"/>
      <c r="U60" s="15"/>
      <c r="V60" s="15"/>
      <c r="W60" s="15"/>
      <c r="X60" s="45"/>
      <c r="Y60" s="45"/>
      <c r="Z60" s="64"/>
      <c r="AA60" s="64"/>
      <c r="AE60" s="81"/>
      <c r="AF60" s="81"/>
      <c r="AG60" s="81"/>
      <c r="AH60" s="81"/>
      <c r="AI60" s="76"/>
      <c r="AJ60" s="76"/>
      <c r="AK60" s="76"/>
      <c r="AL60" s="76"/>
      <c r="AM60" s="76"/>
      <c r="AN60" s="76"/>
      <c r="AO60" s="76"/>
      <c r="AP60" s="76"/>
      <c r="AQ60" s="75"/>
      <c r="AR60" s="75"/>
      <c r="AS60" s="134"/>
      <c r="AT60" s="134"/>
      <c r="AU60" s="134"/>
      <c r="AV60" s="144"/>
      <c r="AW60" s="316"/>
      <c r="AX60" s="81"/>
      <c r="AY60" s="81"/>
      <c r="AZ60" s="81"/>
      <c r="BA60" s="81"/>
      <c r="BB60" s="81"/>
      <c r="BC60" s="81"/>
      <c r="BD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</row>
    <row r="61" spans="1:104" ht="12.75" customHeight="1">
      <c r="O61" s="46"/>
      <c r="P61" s="47"/>
      <c r="Q61" s="46"/>
      <c r="R61" s="47"/>
      <c r="S61" s="46"/>
      <c r="T61" s="46"/>
      <c r="U61" s="38"/>
      <c r="V61" s="38"/>
      <c r="W61" s="38"/>
      <c r="X61" s="45"/>
      <c r="Y61" s="45"/>
      <c r="Z61" s="64"/>
      <c r="AA61" s="64"/>
      <c r="AB61" s="2"/>
      <c r="AC61" s="2"/>
      <c r="AD61" s="2"/>
      <c r="AE61" s="81"/>
      <c r="AF61" s="81"/>
      <c r="AG61" s="81"/>
      <c r="AH61" s="90"/>
      <c r="AI61" s="81"/>
      <c r="AJ61" s="81"/>
      <c r="AK61" s="81"/>
      <c r="AL61" s="81"/>
      <c r="AM61" s="81"/>
      <c r="AN61" s="81"/>
      <c r="AO61" s="81"/>
      <c r="AP61" s="81"/>
      <c r="AQ61" s="46"/>
      <c r="AR61" s="75"/>
      <c r="AS61" s="134"/>
      <c r="AT61" s="134"/>
      <c r="AU61" s="134"/>
      <c r="AV61" s="134"/>
      <c r="AW61" s="316"/>
      <c r="AX61" s="81"/>
      <c r="AY61" s="81"/>
      <c r="AZ61" s="81"/>
      <c r="BA61" s="81"/>
      <c r="BB61" s="81"/>
      <c r="BC61" s="81"/>
      <c r="BD61" s="81"/>
      <c r="BE61" s="2"/>
      <c r="BF61" s="2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2"/>
      <c r="CC61" s="2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</row>
    <row r="62" spans="1:104" ht="12.75" customHeight="1">
      <c r="O62" s="2"/>
      <c r="P62" s="47"/>
      <c r="Q62" s="46"/>
      <c r="R62" s="47"/>
      <c r="S62" s="46"/>
      <c r="T62" s="46"/>
      <c r="U62" s="47"/>
      <c r="V62" s="47"/>
      <c r="W62" s="47"/>
      <c r="X62" s="58"/>
      <c r="Y62" s="58"/>
      <c r="Z62" s="58"/>
      <c r="AA62" s="58"/>
      <c r="AI62" s="81"/>
      <c r="AJ62" s="81"/>
      <c r="AK62" s="81"/>
      <c r="AL62" s="81"/>
      <c r="AM62" s="81"/>
      <c r="AN62" s="81"/>
      <c r="AO62" s="81"/>
      <c r="AP62" s="81"/>
      <c r="AQ62" s="46"/>
      <c r="AR62" s="75"/>
      <c r="AS62" s="134"/>
      <c r="AT62" s="134"/>
      <c r="AU62" s="134"/>
      <c r="AV62" s="134"/>
      <c r="AW62" s="316"/>
    </row>
    <row r="63" spans="1:104" ht="12.75" customHeight="1">
      <c r="O63" s="2"/>
      <c r="P63" s="47"/>
      <c r="Q63" s="75"/>
      <c r="R63" s="47"/>
      <c r="S63" s="46"/>
      <c r="T63" s="46"/>
      <c r="U63" s="47"/>
      <c r="V63" s="47"/>
      <c r="W63" s="47"/>
      <c r="X63" s="59"/>
      <c r="Y63" s="59"/>
      <c r="Z63" s="59"/>
      <c r="AA63" s="59"/>
      <c r="AI63" s="81"/>
      <c r="AJ63" s="81"/>
      <c r="AK63" s="81"/>
      <c r="AL63" s="76"/>
      <c r="AM63" s="76"/>
      <c r="AN63" s="76"/>
      <c r="AO63" s="81"/>
      <c r="AP63" s="81"/>
      <c r="AQ63" s="46"/>
      <c r="AR63" s="75"/>
      <c r="AS63" s="134"/>
      <c r="AT63" s="134"/>
      <c r="AU63" s="134"/>
      <c r="AV63" s="134"/>
      <c r="AW63" s="316"/>
    </row>
    <row r="64" spans="1:104" ht="12.75" customHeight="1">
      <c r="O64" s="47"/>
      <c r="P64" s="47"/>
      <c r="Q64" s="46"/>
      <c r="R64" s="47"/>
      <c r="S64" s="54"/>
      <c r="T64" s="54"/>
      <c r="U64" s="47"/>
      <c r="V64" s="47"/>
      <c r="W64" s="47"/>
      <c r="X64" s="59"/>
      <c r="Y64" s="59"/>
      <c r="Z64" s="59"/>
      <c r="AA64" s="59"/>
      <c r="AI64" s="45"/>
      <c r="AJ64" s="45"/>
      <c r="AK64" s="45"/>
      <c r="AL64" s="81"/>
      <c r="AM64" s="81"/>
      <c r="AN64" s="81"/>
      <c r="AO64" s="45"/>
      <c r="AP64" s="45"/>
      <c r="AQ64" s="54"/>
      <c r="AR64" s="75"/>
      <c r="AS64" s="134"/>
      <c r="AT64" s="134"/>
      <c r="AU64" s="134"/>
      <c r="AV64" s="134"/>
      <c r="AW64" s="316"/>
    </row>
    <row r="65" spans="3:44" ht="15.75" customHeight="1">
      <c r="O65" s="75"/>
      <c r="P65" s="75"/>
      <c r="Q65" s="47"/>
      <c r="R65" s="272"/>
      <c r="S65" s="47"/>
      <c r="T65" s="47"/>
      <c r="U65" s="47"/>
      <c r="V65" s="47"/>
      <c r="W65" s="47"/>
      <c r="X65" s="59"/>
      <c r="Y65" s="59"/>
      <c r="Z65" s="59"/>
      <c r="AA65" s="59"/>
      <c r="AO65" s="76"/>
      <c r="AP65" s="76"/>
      <c r="AQ65" s="75"/>
      <c r="AR65" s="75"/>
    </row>
    <row r="67" spans="3:44" ht="36.75" customHeight="1"/>
    <row r="68" spans="3:44">
      <c r="C68" s="66">
        <f>+C56+C57-C20</f>
        <v>0</v>
      </c>
      <c r="D68" s="66">
        <f t="shared" ref="D68:AB68" si="5">+D56+D57-D20</f>
        <v>0</v>
      </c>
      <c r="E68" s="66">
        <f t="shared" si="5"/>
        <v>0</v>
      </c>
      <c r="F68" s="66">
        <f t="shared" si="5"/>
        <v>0</v>
      </c>
      <c r="G68" s="66">
        <f t="shared" si="5"/>
        <v>0</v>
      </c>
      <c r="H68" s="66">
        <f t="shared" si="5"/>
        <v>0</v>
      </c>
      <c r="I68" s="66">
        <f t="shared" si="5"/>
        <v>0</v>
      </c>
      <c r="J68" s="66">
        <f t="shared" si="5"/>
        <v>0</v>
      </c>
      <c r="K68" s="66">
        <f t="shared" si="5"/>
        <v>0</v>
      </c>
      <c r="L68" s="66">
        <f t="shared" si="5"/>
        <v>0</v>
      </c>
      <c r="M68" s="66">
        <f t="shared" si="5"/>
        <v>0</v>
      </c>
      <c r="N68" s="66">
        <f t="shared" si="5"/>
        <v>0</v>
      </c>
      <c r="Q68" s="66">
        <f t="shared" si="5"/>
        <v>0</v>
      </c>
      <c r="R68" s="66">
        <f t="shared" si="5"/>
        <v>0</v>
      </c>
      <c r="S68" s="66">
        <f t="shared" si="5"/>
        <v>0</v>
      </c>
      <c r="T68" s="66">
        <f t="shared" si="5"/>
        <v>0</v>
      </c>
      <c r="U68" s="66">
        <f t="shared" si="5"/>
        <v>0</v>
      </c>
      <c r="V68" s="66">
        <f t="shared" si="5"/>
        <v>0</v>
      </c>
      <c r="W68" s="66">
        <f t="shared" si="5"/>
        <v>0</v>
      </c>
      <c r="X68" s="66">
        <f t="shared" si="5"/>
        <v>0</v>
      </c>
      <c r="Y68" s="66">
        <f t="shared" si="5"/>
        <v>0</v>
      </c>
      <c r="Z68" s="66">
        <f t="shared" si="5"/>
        <v>0</v>
      </c>
      <c r="AA68" s="66">
        <f t="shared" si="5"/>
        <v>0</v>
      </c>
      <c r="AB68" s="66">
        <f t="shared" si="5"/>
        <v>0</v>
      </c>
    </row>
    <row r="69" spans="3:44">
      <c r="C69" s="66">
        <f>+C46+C42+C34+C27+C21-C20</f>
        <v>0</v>
      </c>
      <c r="D69" s="66">
        <f t="shared" ref="D69:AB69" si="6">+D46+D42+D34+D27+D21-D20</f>
        <v>0</v>
      </c>
      <c r="E69" s="66">
        <f t="shared" si="6"/>
        <v>0</v>
      </c>
      <c r="F69" s="66">
        <f t="shared" si="6"/>
        <v>0</v>
      </c>
      <c r="G69" s="66">
        <f t="shared" si="6"/>
        <v>0</v>
      </c>
      <c r="H69" s="66">
        <f t="shared" si="6"/>
        <v>0</v>
      </c>
      <c r="I69" s="66">
        <f t="shared" si="6"/>
        <v>0</v>
      </c>
      <c r="J69" s="66">
        <f t="shared" si="6"/>
        <v>0</v>
      </c>
      <c r="K69" s="66">
        <f t="shared" si="6"/>
        <v>0</v>
      </c>
      <c r="L69" s="66">
        <f t="shared" si="6"/>
        <v>0</v>
      </c>
      <c r="M69" s="66">
        <f t="shared" si="6"/>
        <v>0</v>
      </c>
      <c r="N69" s="66">
        <f t="shared" si="6"/>
        <v>0</v>
      </c>
      <c r="Q69" s="66">
        <f t="shared" si="6"/>
        <v>0</v>
      </c>
      <c r="R69" s="66">
        <f t="shared" si="6"/>
        <v>0</v>
      </c>
      <c r="S69" s="66">
        <f t="shared" si="6"/>
        <v>0</v>
      </c>
      <c r="T69" s="66">
        <f t="shared" si="6"/>
        <v>0</v>
      </c>
      <c r="U69" s="66">
        <f t="shared" si="6"/>
        <v>0</v>
      </c>
      <c r="V69" s="66">
        <f t="shared" si="6"/>
        <v>0</v>
      </c>
      <c r="W69" s="66">
        <f t="shared" si="6"/>
        <v>0</v>
      </c>
      <c r="X69" s="66">
        <f t="shared" si="6"/>
        <v>0</v>
      </c>
      <c r="Y69" s="66">
        <f t="shared" si="6"/>
        <v>0</v>
      </c>
      <c r="Z69" s="66">
        <f t="shared" si="6"/>
        <v>0</v>
      </c>
      <c r="AA69" s="66">
        <f t="shared" si="6"/>
        <v>0</v>
      </c>
      <c r="AB69" s="66">
        <f t="shared" si="6"/>
        <v>0</v>
      </c>
    </row>
  </sheetData>
  <mergeCells count="114">
    <mergeCell ref="M1:N1"/>
    <mergeCell ref="Z1:AC1"/>
    <mergeCell ref="AN1:AP1"/>
    <mergeCell ref="BB1:BD1"/>
    <mergeCell ref="BY1:CA1"/>
    <mergeCell ref="CR1:CU1"/>
    <mergeCell ref="A4:N4"/>
    <mergeCell ref="A6:C6"/>
    <mergeCell ref="A11:C11"/>
    <mergeCell ref="A12:C12"/>
    <mergeCell ref="D12:J12"/>
    <mergeCell ref="A14:E14"/>
    <mergeCell ref="AE15:AP15"/>
    <mergeCell ref="AS15:BD15"/>
    <mergeCell ref="BG15:CA15"/>
    <mergeCell ref="CD15:CU15"/>
    <mergeCell ref="G16:H16"/>
    <mergeCell ref="U17:V17"/>
    <mergeCell ref="X17:Y17"/>
    <mergeCell ref="A15:A18"/>
    <mergeCell ref="B15:B18"/>
    <mergeCell ref="C15:C18"/>
    <mergeCell ref="D16:D18"/>
    <mergeCell ref="E16:E18"/>
    <mergeCell ref="F16:F18"/>
    <mergeCell ref="G17:G18"/>
    <mergeCell ref="H17:H18"/>
    <mergeCell ref="I16:I18"/>
    <mergeCell ref="J17:J18"/>
    <mergeCell ref="K17:K18"/>
    <mergeCell ref="L16:L18"/>
    <mergeCell ref="M17:M18"/>
    <mergeCell ref="N17:N18"/>
    <mergeCell ref="O15:O18"/>
    <mergeCell ref="P15:P18"/>
    <mergeCell ref="Q16:Q18"/>
    <mergeCell ref="R17:R18"/>
    <mergeCell ref="S17:S18"/>
    <mergeCell ref="T17:T18"/>
    <mergeCell ref="W17:W18"/>
    <mergeCell ref="Z16:Z18"/>
    <mergeCell ref="AA17:AA18"/>
    <mergeCell ref="AB17:AB18"/>
    <mergeCell ref="AC15:AC18"/>
    <mergeCell ref="AD15:AD18"/>
    <mergeCell ref="AE16:AE18"/>
    <mergeCell ref="AF17:AF18"/>
    <mergeCell ref="AG17:AG18"/>
    <mergeCell ref="AH16:AH18"/>
    <mergeCell ref="AI17:AI18"/>
    <mergeCell ref="AJ17:AJ18"/>
    <mergeCell ref="AK16:AK18"/>
    <mergeCell ref="AL17:AL18"/>
    <mergeCell ref="AM17:AM18"/>
    <mergeCell ref="AN16:AN18"/>
    <mergeCell ref="AO17:AO18"/>
    <mergeCell ref="AP17:AP18"/>
    <mergeCell ref="AQ15:AQ18"/>
    <mergeCell ref="AR15:AR18"/>
    <mergeCell ref="AS16:AS18"/>
    <mergeCell ref="AT17:AT18"/>
    <mergeCell ref="AU17:AU18"/>
    <mergeCell ref="AV16:AV18"/>
    <mergeCell ref="AW17:AW18"/>
    <mergeCell ref="AX17:AX18"/>
    <mergeCell ref="AY16:AY18"/>
    <mergeCell ref="AZ17:AZ18"/>
    <mergeCell ref="BA17:BA18"/>
    <mergeCell ref="BB16:BB18"/>
    <mergeCell ref="BC17:BC18"/>
    <mergeCell ref="BD17:BD18"/>
    <mergeCell ref="BE15:BE18"/>
    <mergeCell ref="BF15:BF18"/>
    <mergeCell ref="BG16:BG18"/>
    <mergeCell ref="BH17:BH18"/>
    <mergeCell ref="BI17:BI18"/>
    <mergeCell ref="BJ16:BJ18"/>
    <mergeCell ref="BK17:BK18"/>
    <mergeCell ref="BL17:BL18"/>
    <mergeCell ref="BM16:BM18"/>
    <mergeCell ref="BN17:BN18"/>
    <mergeCell ref="BO17:BO18"/>
    <mergeCell ref="BP16:BP18"/>
    <mergeCell ref="BQ17:BQ18"/>
    <mergeCell ref="BR17:BR18"/>
    <mergeCell ref="BS16:BS18"/>
    <mergeCell ref="BT17:BT18"/>
    <mergeCell ref="BU17:BU18"/>
    <mergeCell ref="BV16:BV18"/>
    <mergeCell ref="BW17:BW18"/>
    <mergeCell ref="BX17:BX18"/>
    <mergeCell ref="BY16:BY18"/>
    <mergeCell ref="BZ17:BZ18"/>
    <mergeCell ref="CA17:CA18"/>
    <mergeCell ref="CB15:CB18"/>
    <mergeCell ref="CC15:CC18"/>
    <mergeCell ref="CD16:CD18"/>
    <mergeCell ref="CE17:CE18"/>
    <mergeCell ref="CF17:CF18"/>
    <mergeCell ref="CG16:CG18"/>
    <mergeCell ref="CH17:CH18"/>
    <mergeCell ref="CI17:CI18"/>
    <mergeCell ref="CJ16:CJ18"/>
    <mergeCell ref="CK17:CK18"/>
    <mergeCell ref="CL17:CL18"/>
    <mergeCell ref="CM16:CM18"/>
    <mergeCell ref="CN17:CN18"/>
    <mergeCell ref="CO17:CO18"/>
    <mergeCell ref="CP16:CP18"/>
    <mergeCell ref="CQ17:CQ18"/>
    <mergeCell ref="CR17:CR18"/>
    <mergeCell ref="CS16:CS18"/>
    <mergeCell ref="CT17:CT18"/>
    <mergeCell ref="CU17:CU18"/>
  </mergeCells>
  <printOptions horizontalCentered="1"/>
  <pageMargins left="0.61" right="0.2" top="0.75" bottom="0.75" header="0.3" footer="0.3"/>
  <pageSetup paperSize="9" scale="68" orientation="portrait" r:id="rId1"/>
  <colBreaks count="1" manualBreakCount="1">
    <brk id="14" max="6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</sheetPr>
  <dimension ref="A1:DE78"/>
  <sheetViews>
    <sheetView view="pageBreakPreview" zoomScale="80" zoomScaleNormal="80" zoomScaleSheetLayoutView="80" workbookViewId="0">
      <selection activeCell="AB61" sqref="AB61"/>
    </sheetView>
  </sheetViews>
  <sheetFormatPr defaultColWidth="8.85546875" defaultRowHeight="12.75"/>
  <cols>
    <col min="1" max="1" width="29.42578125" style="5" customWidth="1"/>
    <col min="2" max="2" width="3.7109375" style="5" customWidth="1"/>
    <col min="3" max="3" width="10.42578125" style="5" customWidth="1"/>
    <col min="4" max="4" width="8.42578125" style="5" customWidth="1"/>
    <col min="5" max="5" width="10.28515625" style="5" customWidth="1"/>
    <col min="6" max="6" width="9.5703125" style="6" customWidth="1"/>
    <col min="7" max="8" width="9" style="6" customWidth="1"/>
    <col min="9" max="9" width="11.140625" style="5" customWidth="1"/>
    <col min="10" max="11" width="9.7109375" style="5" customWidth="1"/>
    <col min="12" max="12" width="8" style="5" customWidth="1"/>
    <col min="13" max="14" width="9.28515625" style="5" customWidth="1"/>
    <col min="15" max="15" width="28.28515625" style="297" customWidth="1"/>
    <col min="16" max="16" width="5.28515625" style="5" customWidth="1"/>
    <col min="17" max="17" width="10.140625" style="5" customWidth="1"/>
    <col min="18" max="19" width="9.7109375" style="5" customWidth="1"/>
    <col min="20" max="20" width="9.140625" style="5" customWidth="1"/>
    <col min="21" max="21" width="8.42578125" style="5" customWidth="1"/>
    <col min="22" max="22" width="11.28515625" style="5" customWidth="1"/>
    <col min="23" max="23" width="13.5703125" style="5" customWidth="1"/>
    <col min="24" max="25" width="10.140625" style="5" customWidth="1"/>
    <col min="26" max="26" width="6.7109375" style="5" customWidth="1"/>
    <col min="27" max="28" width="10.140625" style="5" customWidth="1"/>
    <col min="29" max="29" width="4.28515625" style="5" hidden="1" customWidth="1"/>
    <col min="30" max="30" width="11.42578125" style="5" hidden="1" customWidth="1"/>
    <col min="31" max="32" width="7.7109375" style="5" hidden="1" customWidth="1"/>
    <col min="33" max="33" width="8.42578125" style="5" hidden="1" customWidth="1"/>
    <col min="34" max="35" width="8.85546875" style="5" hidden="1" customWidth="1"/>
    <col min="36" max="36" width="23.140625" style="5" hidden="1" customWidth="1"/>
    <col min="37" max="38" width="8.85546875" style="5" hidden="1" customWidth="1"/>
    <col min="39" max="39" width="24.140625" style="5" hidden="1" customWidth="1"/>
    <col min="40" max="41" width="8.85546875" style="5" hidden="1" customWidth="1"/>
    <col min="42" max="42" width="18.140625" style="5" hidden="1" customWidth="1"/>
    <col min="43" max="44" width="8.85546875" style="5" hidden="1" customWidth="1"/>
    <col min="45" max="45" width="25.85546875" style="5" hidden="1" customWidth="1"/>
    <col min="46" max="47" width="8.85546875" style="5" hidden="1" customWidth="1"/>
    <col min="48" max="48" width="4.85546875" style="5" hidden="1" customWidth="1"/>
    <col min="49" max="49" width="23" style="5" hidden="1" customWidth="1"/>
    <col min="50" max="51" width="8.85546875" style="5" hidden="1" customWidth="1"/>
    <col min="52" max="52" width="20.28515625" style="5" hidden="1" customWidth="1"/>
    <col min="53" max="54" width="8.85546875" style="5" hidden="1" customWidth="1"/>
    <col min="55" max="55" width="13.5703125" style="5" hidden="1" customWidth="1"/>
    <col min="56" max="57" width="8.85546875" style="5" hidden="1" customWidth="1"/>
    <col min="58" max="58" width="11.5703125" style="5" hidden="1" customWidth="1"/>
    <col min="59" max="60" width="8.85546875" style="5" hidden="1" customWidth="1"/>
    <col min="61" max="61" width="12.28515625" style="5" hidden="1" customWidth="1"/>
    <col min="62" max="69" width="8.85546875" style="5" hidden="1" customWidth="1"/>
    <col min="70" max="70" width="4.5703125" style="5" hidden="1" customWidth="1"/>
    <col min="71" max="76" width="8.85546875" style="5" hidden="1" customWidth="1"/>
    <col min="77" max="77" width="12.140625" style="5" hidden="1" customWidth="1"/>
    <col min="78" max="79" width="8.85546875" style="5" hidden="1" customWidth="1"/>
    <col min="80" max="80" width="13.28515625" style="5" hidden="1" customWidth="1"/>
    <col min="81" max="88" width="8.85546875" style="5" hidden="1" customWidth="1"/>
    <col min="89" max="89" width="9.140625" style="5" hidden="1" customWidth="1"/>
    <col min="90" max="97" width="8.85546875" style="5" hidden="1" customWidth="1"/>
    <col min="98" max="98" width="6" style="5" customWidth="1"/>
    <col min="99" max="244" width="8.85546875" style="5"/>
    <col min="245" max="245" width="6" style="5" customWidth="1"/>
    <col min="246" max="500" width="8.85546875" style="5"/>
    <col min="501" max="501" width="6" style="5" customWidth="1"/>
    <col min="502" max="756" width="8.85546875" style="5"/>
    <col min="757" max="757" width="6" style="5" customWidth="1"/>
    <col min="758" max="1012" width="8.85546875" style="5"/>
    <col min="1013" max="1013" width="6" style="5" customWidth="1"/>
    <col min="1014" max="1268" width="8.85546875" style="5"/>
    <col min="1269" max="1269" width="6" style="5" customWidth="1"/>
    <col min="1270" max="1524" width="8.85546875" style="5"/>
    <col min="1525" max="1525" width="6" style="5" customWidth="1"/>
    <col min="1526" max="1780" width="8.85546875" style="5"/>
    <col min="1781" max="1781" width="6" style="5" customWidth="1"/>
    <col min="1782" max="2036" width="8.85546875" style="5"/>
    <col min="2037" max="2037" width="6" style="5" customWidth="1"/>
    <col min="2038" max="2292" width="8.85546875" style="5"/>
    <col min="2293" max="2293" width="6" style="5" customWidth="1"/>
    <col min="2294" max="2548" width="8.85546875" style="5"/>
    <col min="2549" max="2549" width="6" style="5" customWidth="1"/>
    <col min="2550" max="2804" width="8.85546875" style="5"/>
    <col min="2805" max="2805" width="6" style="5" customWidth="1"/>
    <col min="2806" max="3060" width="8.85546875" style="5"/>
    <col min="3061" max="3061" width="6" style="5" customWidth="1"/>
    <col min="3062" max="3316" width="8.85546875" style="5"/>
    <col min="3317" max="3317" width="6" style="5" customWidth="1"/>
    <col min="3318" max="3572" width="8.85546875" style="5"/>
    <col min="3573" max="3573" width="6" style="5" customWidth="1"/>
    <col min="3574" max="3828" width="8.85546875" style="5"/>
    <col min="3829" max="3829" width="6" style="5" customWidth="1"/>
    <col min="3830" max="4084" width="8.85546875" style="5"/>
    <col min="4085" max="4085" width="6" style="5" customWidth="1"/>
    <col min="4086" max="4340" width="8.85546875" style="5"/>
    <col min="4341" max="4341" width="6" style="5" customWidth="1"/>
    <col min="4342" max="4596" width="8.85546875" style="5"/>
    <col min="4597" max="4597" width="6" style="5" customWidth="1"/>
    <col min="4598" max="4852" width="8.85546875" style="5"/>
    <col min="4853" max="4853" width="6" style="5" customWidth="1"/>
    <col min="4854" max="5108" width="8.85546875" style="5"/>
    <col min="5109" max="5109" width="6" style="5" customWidth="1"/>
    <col min="5110" max="5364" width="8.85546875" style="5"/>
    <col min="5365" max="5365" width="6" style="5" customWidth="1"/>
    <col min="5366" max="5620" width="8.85546875" style="5"/>
    <col min="5621" max="5621" width="6" style="5" customWidth="1"/>
    <col min="5622" max="5876" width="8.85546875" style="5"/>
    <col min="5877" max="5877" width="6" style="5" customWidth="1"/>
    <col min="5878" max="6132" width="8.85546875" style="5"/>
    <col min="6133" max="6133" width="6" style="5" customWidth="1"/>
    <col min="6134" max="6388" width="8.85546875" style="5"/>
    <col min="6389" max="6389" width="6" style="5" customWidth="1"/>
    <col min="6390" max="6644" width="8.85546875" style="5"/>
    <col min="6645" max="6645" width="6" style="5" customWidth="1"/>
    <col min="6646" max="6900" width="8.85546875" style="5"/>
    <col min="6901" max="6901" width="6" style="5" customWidth="1"/>
    <col min="6902" max="7156" width="8.85546875" style="5"/>
    <col min="7157" max="7157" width="6" style="5" customWidth="1"/>
    <col min="7158" max="7412" width="8.85546875" style="5"/>
    <col min="7413" max="7413" width="6" style="5" customWidth="1"/>
    <col min="7414" max="7668" width="8.85546875" style="5"/>
    <col min="7669" max="7669" width="6" style="5" customWidth="1"/>
    <col min="7670" max="7924" width="8.85546875" style="5"/>
    <col min="7925" max="7925" width="6" style="5" customWidth="1"/>
    <col min="7926" max="8180" width="8.85546875" style="5"/>
    <col min="8181" max="8181" width="6" style="5" customWidth="1"/>
    <col min="8182" max="8436" width="8.85546875" style="5"/>
    <col min="8437" max="8437" width="6" style="5" customWidth="1"/>
    <col min="8438" max="8692" width="8.85546875" style="5"/>
    <col min="8693" max="8693" width="6" style="5" customWidth="1"/>
    <col min="8694" max="8948" width="8.85546875" style="5"/>
    <col min="8949" max="8949" width="6" style="5" customWidth="1"/>
    <col min="8950" max="9204" width="8.85546875" style="5"/>
    <col min="9205" max="9205" width="6" style="5" customWidth="1"/>
    <col min="9206" max="9460" width="8.85546875" style="5"/>
    <col min="9461" max="9461" width="6" style="5" customWidth="1"/>
    <col min="9462" max="9716" width="8.85546875" style="5"/>
    <col min="9717" max="9717" width="6" style="5" customWidth="1"/>
    <col min="9718" max="9972" width="8.85546875" style="5"/>
    <col min="9973" max="9973" width="6" style="5" customWidth="1"/>
    <col min="9974" max="10228" width="8.85546875" style="5"/>
    <col min="10229" max="10229" width="6" style="5" customWidth="1"/>
    <col min="10230" max="10484" width="8.85546875" style="5"/>
    <col min="10485" max="10485" width="6" style="5" customWidth="1"/>
    <col min="10486" max="10740" width="8.85546875" style="5"/>
    <col min="10741" max="10741" width="6" style="5" customWidth="1"/>
    <col min="10742" max="10996" width="8.85546875" style="5"/>
    <col min="10997" max="10997" width="6" style="5" customWidth="1"/>
    <col min="10998" max="11252" width="8.85546875" style="5"/>
    <col min="11253" max="11253" width="6" style="5" customWidth="1"/>
    <col min="11254" max="11508" width="8.85546875" style="5"/>
    <col min="11509" max="11509" width="6" style="5" customWidth="1"/>
    <col min="11510" max="11764" width="8.85546875" style="5"/>
    <col min="11765" max="11765" width="6" style="5" customWidth="1"/>
    <col min="11766" max="12020" width="8.85546875" style="5"/>
    <col min="12021" max="12021" width="6" style="5" customWidth="1"/>
    <col min="12022" max="12276" width="8.85546875" style="5"/>
    <col min="12277" max="12277" width="6" style="5" customWidth="1"/>
    <col min="12278" max="12532" width="8.85546875" style="5"/>
    <col min="12533" max="12533" width="6" style="5" customWidth="1"/>
    <col min="12534" max="12788" width="8.85546875" style="5"/>
    <col min="12789" max="12789" width="6" style="5" customWidth="1"/>
    <col min="12790" max="13044" width="8.85546875" style="5"/>
    <col min="13045" max="13045" width="6" style="5" customWidth="1"/>
    <col min="13046" max="13300" width="8.85546875" style="5"/>
    <col min="13301" max="13301" width="6" style="5" customWidth="1"/>
    <col min="13302" max="13556" width="8.85546875" style="5"/>
    <col min="13557" max="13557" width="6" style="5" customWidth="1"/>
    <col min="13558" max="13812" width="8.85546875" style="5"/>
    <col min="13813" max="13813" width="6" style="5" customWidth="1"/>
    <col min="13814" max="14068" width="8.85546875" style="5"/>
    <col min="14069" max="14069" width="6" style="5" customWidth="1"/>
    <col min="14070" max="14324" width="8.85546875" style="5"/>
    <col min="14325" max="14325" width="6" style="5" customWidth="1"/>
    <col min="14326" max="14580" width="8.85546875" style="5"/>
    <col min="14581" max="14581" width="6" style="5" customWidth="1"/>
    <col min="14582" max="14836" width="8.85546875" style="5"/>
    <col min="14837" max="14837" width="6" style="5" customWidth="1"/>
    <col min="14838" max="15092" width="8.85546875" style="5"/>
    <col min="15093" max="15093" width="6" style="5" customWidth="1"/>
    <col min="15094" max="15348" width="8.85546875" style="5"/>
    <col min="15349" max="15349" width="6" style="5" customWidth="1"/>
    <col min="15350" max="15604" width="8.85546875" style="5"/>
    <col min="15605" max="15605" width="6" style="5" customWidth="1"/>
    <col min="15606" max="15860" width="8.85546875" style="5"/>
    <col min="15861" max="15861" width="6" style="5" customWidth="1"/>
    <col min="15862" max="16116" width="8.85546875" style="5"/>
    <col min="16117" max="16117" width="6" style="5" customWidth="1"/>
    <col min="16118" max="16384" width="8.85546875" style="5"/>
  </cols>
  <sheetData>
    <row r="1" spans="1:97" ht="15.75" customHeight="1">
      <c r="A1" s="7"/>
      <c r="B1" s="7"/>
      <c r="C1" s="8"/>
      <c r="D1" s="8"/>
      <c r="E1" s="8"/>
      <c r="F1" s="9"/>
      <c r="G1" s="9"/>
      <c r="H1" s="9"/>
      <c r="I1" s="8"/>
      <c r="J1" s="8"/>
      <c r="K1" s="8"/>
      <c r="L1" s="8"/>
      <c r="M1" s="631" t="s">
        <v>229</v>
      </c>
      <c r="N1" s="632"/>
      <c r="O1" s="293"/>
      <c r="P1" s="8"/>
      <c r="Q1" s="8"/>
      <c r="R1" s="8"/>
      <c r="S1" s="8"/>
      <c r="T1" s="8"/>
      <c r="U1" s="8"/>
      <c r="AE1" s="8"/>
    </row>
    <row r="2" spans="1:97">
      <c r="A2" s="7"/>
      <c r="B2" s="7"/>
      <c r="C2" s="8"/>
      <c r="D2" s="8"/>
      <c r="E2" s="8"/>
      <c r="F2" s="9"/>
      <c r="G2" s="9"/>
      <c r="H2" s="9"/>
      <c r="I2" s="8"/>
      <c r="J2" s="8"/>
      <c r="K2" s="8"/>
      <c r="L2" s="8"/>
      <c r="M2" s="8"/>
      <c r="N2" s="8"/>
      <c r="O2" s="293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67"/>
      <c r="AH2" s="67"/>
    </row>
    <row r="3" spans="1:97">
      <c r="A3" s="7"/>
      <c r="B3" s="7"/>
      <c r="C3" s="8"/>
      <c r="D3" s="8"/>
      <c r="E3" s="8"/>
      <c r="F3" s="9"/>
      <c r="G3" s="9"/>
      <c r="H3" s="9"/>
      <c r="I3" s="8"/>
      <c r="J3" s="8"/>
      <c r="K3" s="8"/>
      <c r="L3" s="8"/>
      <c r="M3" s="8"/>
      <c r="N3" s="8"/>
      <c r="O3" s="29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67"/>
      <c r="AH3" s="67"/>
    </row>
    <row r="4" spans="1:97">
      <c r="A4" s="7"/>
      <c r="B4" s="7"/>
      <c r="C4" s="8"/>
      <c r="D4" s="8"/>
      <c r="E4" s="8"/>
      <c r="F4" s="9"/>
      <c r="G4" s="9"/>
      <c r="H4" s="9"/>
      <c r="I4" s="8"/>
      <c r="J4" s="8"/>
      <c r="K4" s="8"/>
      <c r="L4" s="8"/>
      <c r="M4" s="8"/>
      <c r="N4" s="8"/>
      <c r="O4" s="29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7"/>
      <c r="AH4" s="67"/>
    </row>
    <row r="5" spans="1:97" s="1" customFormat="1" ht="35.25" customHeight="1">
      <c r="A5" s="633" t="s">
        <v>408</v>
      </c>
      <c r="B5" s="633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633"/>
      <c r="O5" s="294"/>
      <c r="P5" s="11"/>
      <c r="Q5" s="11"/>
      <c r="R5" s="11"/>
      <c r="S5" s="11"/>
      <c r="T5" s="11"/>
      <c r="U5" s="11"/>
      <c r="V5" s="11"/>
      <c r="W5" s="11"/>
      <c r="X5" s="11"/>
      <c r="Y5" s="620" t="s">
        <v>230</v>
      </c>
      <c r="Z5" s="620"/>
      <c r="AA5" s="620"/>
      <c r="AB5" s="620"/>
      <c r="AC5" s="620"/>
      <c r="AD5" s="620"/>
      <c r="AE5" s="10"/>
      <c r="AF5" s="11"/>
      <c r="AG5" s="11"/>
      <c r="AH5" s="68"/>
    </row>
    <row r="6" spans="1:97" s="1" customFormat="1" ht="18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94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1"/>
      <c r="AG6" s="11"/>
      <c r="AH6" s="68"/>
    </row>
    <row r="7" spans="1:97" s="1" customFormat="1" ht="18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94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11"/>
      <c r="AH7" s="68"/>
    </row>
    <row r="8" spans="1:97" s="1" customFormat="1" ht="18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94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  <c r="AG8" s="11"/>
      <c r="AH8" s="68"/>
    </row>
    <row r="9" spans="1:97" s="2" customFormat="1">
      <c r="A9" s="12"/>
      <c r="B9" s="12"/>
      <c r="C9" s="12"/>
      <c r="D9" s="12"/>
      <c r="E9" s="12"/>
      <c r="F9" s="13"/>
      <c r="G9" s="13"/>
      <c r="H9" s="13"/>
      <c r="I9" s="15"/>
      <c r="J9" s="15"/>
      <c r="K9" s="15"/>
      <c r="L9" s="15"/>
      <c r="M9" s="15"/>
      <c r="N9" s="15"/>
      <c r="O9" s="177"/>
      <c r="P9" s="15"/>
      <c r="Q9" s="15"/>
      <c r="R9" s="15"/>
      <c r="S9" s="15"/>
      <c r="T9" s="12"/>
      <c r="U9" s="12"/>
      <c r="V9" s="12"/>
      <c r="W9" s="12"/>
      <c r="X9" s="12"/>
      <c r="Y9" s="12"/>
      <c r="Z9" s="12"/>
      <c r="AA9" s="12"/>
      <c r="AB9" s="12"/>
      <c r="AC9" s="12"/>
      <c r="AD9" s="49"/>
      <c r="AE9" s="49"/>
      <c r="AF9" s="49"/>
      <c r="AG9" s="49"/>
      <c r="AH9" s="49"/>
    </row>
    <row r="10" spans="1:97" s="2" customFormat="1">
      <c r="A10" s="630"/>
      <c r="B10" s="630"/>
      <c r="C10" s="630"/>
      <c r="D10" s="14"/>
      <c r="E10" s="15"/>
      <c r="F10" s="12"/>
      <c r="G10" s="12"/>
      <c r="H10" s="12"/>
      <c r="I10" s="49"/>
      <c r="J10" s="49"/>
      <c r="K10" s="49"/>
      <c r="L10" s="49"/>
      <c r="M10" s="49"/>
      <c r="N10" s="49"/>
      <c r="O10" s="295"/>
      <c r="P10" s="49"/>
      <c r="Q10" s="49"/>
      <c r="R10" s="49"/>
      <c r="S10" s="49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49"/>
      <c r="AH10" s="49"/>
    </row>
    <row r="11" spans="1:97">
      <c r="A11" s="16"/>
      <c r="B11" s="17"/>
      <c r="C11" s="18"/>
      <c r="D11" s="18"/>
      <c r="E11" s="18"/>
      <c r="F11" s="19"/>
      <c r="G11" s="19"/>
      <c r="H11" s="19"/>
      <c r="I11" s="18"/>
      <c r="J11" s="18"/>
      <c r="K11" s="18"/>
      <c r="L11" s="18"/>
      <c r="M11" s="18"/>
      <c r="N11" s="18"/>
      <c r="O11" s="296"/>
      <c r="P11" s="18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8"/>
      <c r="AE11" s="8"/>
      <c r="AF11" s="8"/>
      <c r="AG11" s="18"/>
      <c r="AH11" s="18"/>
    </row>
    <row r="12" spans="1:97">
      <c r="A12" s="16"/>
      <c r="B12" s="598"/>
      <c r="C12" s="598"/>
      <c r="D12" s="598"/>
      <c r="E12" s="21"/>
      <c r="F12" s="22"/>
      <c r="G12" s="22"/>
      <c r="H12" s="22"/>
      <c r="I12" s="18"/>
      <c r="J12" s="18"/>
      <c r="K12" s="18"/>
      <c r="L12" s="18"/>
      <c r="M12" s="18"/>
      <c r="N12" s="18"/>
      <c r="O12" s="296"/>
      <c r="P12" s="1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18"/>
      <c r="AH12" s="18"/>
    </row>
    <row r="14" spans="1:97">
      <c r="A14" s="23"/>
      <c r="N14" s="50" t="s">
        <v>2</v>
      </c>
      <c r="R14" s="56"/>
      <c r="S14" s="56"/>
      <c r="T14" s="56"/>
      <c r="U14" s="56"/>
      <c r="V14" s="56"/>
      <c r="Z14" s="15"/>
      <c r="AA14" s="15"/>
      <c r="AB14" s="50" t="s">
        <v>2</v>
      </c>
      <c r="AC14" s="15"/>
      <c r="AF14" s="56"/>
    </row>
    <row r="15" spans="1:97" s="3" customFormat="1" ht="25.5" customHeight="1">
      <c r="A15" s="542" t="s">
        <v>203</v>
      </c>
      <c r="B15" s="536" t="s">
        <v>4</v>
      </c>
      <c r="C15" s="542" t="s">
        <v>231</v>
      </c>
      <c r="D15" s="25"/>
      <c r="E15" s="25"/>
      <c r="F15" s="26"/>
      <c r="G15" s="26"/>
      <c r="H15" s="26"/>
      <c r="I15" s="25"/>
      <c r="J15" s="25"/>
      <c r="K15" s="25"/>
      <c r="L15" s="25"/>
      <c r="M15" s="25"/>
      <c r="N15" s="51"/>
      <c r="O15" s="542" t="s">
        <v>203</v>
      </c>
      <c r="P15" s="536" t="s">
        <v>4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51"/>
      <c r="AC15" s="536" t="s">
        <v>4</v>
      </c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536" t="s">
        <v>4</v>
      </c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536" t="s">
        <v>4</v>
      </c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51"/>
    </row>
    <row r="16" spans="1:97" s="3" customFormat="1" ht="12.75" customHeight="1">
      <c r="A16" s="543"/>
      <c r="B16" s="536"/>
      <c r="C16" s="569"/>
      <c r="D16" s="568" t="s">
        <v>114</v>
      </c>
      <c r="E16" s="568" t="s">
        <v>116</v>
      </c>
      <c r="F16" s="542" t="s">
        <v>205</v>
      </c>
      <c r="G16" s="552"/>
      <c r="H16" s="553"/>
      <c r="I16" s="542" t="s">
        <v>206</v>
      </c>
      <c r="J16" s="552"/>
      <c r="K16" s="553"/>
      <c r="L16" s="542" t="s">
        <v>207</v>
      </c>
      <c r="M16" s="552"/>
      <c r="N16" s="553"/>
      <c r="O16" s="543"/>
      <c r="P16" s="536"/>
      <c r="Q16" s="542" t="s">
        <v>208</v>
      </c>
      <c r="R16" s="552"/>
      <c r="S16" s="552"/>
      <c r="T16" s="25"/>
      <c r="U16" s="57"/>
      <c r="V16" s="57"/>
      <c r="W16" s="57"/>
      <c r="X16" s="57"/>
      <c r="Y16" s="61"/>
      <c r="Z16" s="542" t="s">
        <v>13</v>
      </c>
      <c r="AA16" s="57"/>
      <c r="AB16" s="61"/>
      <c r="AC16" s="536"/>
      <c r="AD16" s="542" t="s">
        <v>232</v>
      </c>
      <c r="AE16" s="57"/>
      <c r="AF16" s="61"/>
      <c r="AG16" s="542" t="s">
        <v>209</v>
      </c>
      <c r="AH16" s="57"/>
      <c r="AI16" s="61"/>
      <c r="AJ16" s="542" t="s">
        <v>210</v>
      </c>
      <c r="AK16" s="57"/>
      <c r="AL16" s="61"/>
      <c r="AM16" s="542" t="s">
        <v>211</v>
      </c>
      <c r="AN16" s="69"/>
      <c r="AO16" s="73"/>
      <c r="AP16" s="542" t="s">
        <v>212</v>
      </c>
      <c r="AQ16" s="57"/>
      <c r="AR16" s="61"/>
      <c r="AS16" s="542" t="s">
        <v>213</v>
      </c>
      <c r="AT16" s="57"/>
      <c r="AU16" s="61"/>
      <c r="AV16" s="536"/>
      <c r="AW16" s="542" t="s">
        <v>214</v>
      </c>
      <c r="AX16" s="57"/>
      <c r="AY16" s="61"/>
      <c r="AZ16" s="542" t="s">
        <v>233</v>
      </c>
      <c r="BA16" s="57"/>
      <c r="BB16" s="61"/>
      <c r="BC16" s="542" t="s">
        <v>216</v>
      </c>
      <c r="BD16" s="57"/>
      <c r="BE16" s="61"/>
      <c r="BF16" s="542" t="s">
        <v>217</v>
      </c>
      <c r="BG16" s="57"/>
      <c r="BH16" s="61"/>
      <c r="BI16" s="542" t="s">
        <v>218</v>
      </c>
      <c r="BJ16" s="57"/>
      <c r="BK16" s="61"/>
      <c r="BL16" s="542" t="s">
        <v>219</v>
      </c>
      <c r="BM16" s="57"/>
      <c r="BN16" s="61"/>
      <c r="BO16" s="542" t="s">
        <v>220</v>
      </c>
      <c r="BP16" s="57"/>
      <c r="BQ16" s="61"/>
      <c r="BR16" s="536"/>
      <c r="BS16" s="542" t="s">
        <v>221</v>
      </c>
      <c r="BT16" s="57"/>
      <c r="BU16" s="61"/>
      <c r="BV16" s="542" t="s">
        <v>144</v>
      </c>
      <c r="BW16" s="57"/>
      <c r="BX16" s="61"/>
      <c r="BY16" s="542" t="s">
        <v>222</v>
      </c>
      <c r="BZ16" s="57"/>
      <c r="CA16" s="61"/>
      <c r="CB16" s="542" t="s">
        <v>145</v>
      </c>
      <c r="CC16" s="57"/>
      <c r="CD16" s="61"/>
      <c r="CE16" s="542" t="s">
        <v>223</v>
      </c>
      <c r="CF16" s="57"/>
      <c r="CG16" s="61"/>
      <c r="CH16" s="542" t="s">
        <v>224</v>
      </c>
      <c r="CI16" s="57"/>
      <c r="CJ16" s="61"/>
      <c r="CK16" s="542" t="s">
        <v>225</v>
      </c>
      <c r="CL16" s="57"/>
      <c r="CM16" s="61"/>
      <c r="CN16" s="542" t="s">
        <v>226</v>
      </c>
      <c r="CO16" s="57"/>
      <c r="CP16" s="61"/>
      <c r="CQ16" s="542" t="s">
        <v>13</v>
      </c>
      <c r="CR16" s="57"/>
      <c r="CS16" s="61"/>
    </row>
    <row r="17" spans="1:109" s="3" customFormat="1" ht="15" customHeight="1">
      <c r="A17" s="543"/>
      <c r="B17" s="536"/>
      <c r="C17" s="569"/>
      <c r="D17" s="569"/>
      <c r="E17" s="569"/>
      <c r="F17" s="569"/>
      <c r="G17" s="568" t="s">
        <v>114</v>
      </c>
      <c r="H17" s="568" t="s">
        <v>116</v>
      </c>
      <c r="I17" s="569"/>
      <c r="J17" s="568" t="s">
        <v>114</v>
      </c>
      <c r="K17" s="568" t="s">
        <v>116</v>
      </c>
      <c r="L17" s="569"/>
      <c r="M17" s="568" t="s">
        <v>114</v>
      </c>
      <c r="N17" s="568" t="s">
        <v>116</v>
      </c>
      <c r="O17" s="543"/>
      <c r="P17" s="536"/>
      <c r="Q17" s="569"/>
      <c r="R17" s="568" t="s">
        <v>114</v>
      </c>
      <c r="S17" s="568" t="s">
        <v>116</v>
      </c>
      <c r="T17" s="542" t="s">
        <v>227</v>
      </c>
      <c r="U17" s="25"/>
      <c r="V17" s="51"/>
      <c r="W17" s="542" t="s">
        <v>228</v>
      </c>
      <c r="X17" s="25"/>
      <c r="Y17" s="51"/>
      <c r="Z17" s="543"/>
      <c r="AA17" s="536" t="s">
        <v>114</v>
      </c>
      <c r="AB17" s="536" t="s">
        <v>116</v>
      </c>
      <c r="AC17" s="536"/>
      <c r="AD17" s="543"/>
      <c r="AE17" s="536" t="s">
        <v>114</v>
      </c>
      <c r="AF17" s="536" t="s">
        <v>116</v>
      </c>
      <c r="AG17" s="543"/>
      <c r="AH17" s="536" t="s">
        <v>114</v>
      </c>
      <c r="AI17" s="536" t="s">
        <v>116</v>
      </c>
      <c r="AJ17" s="543"/>
      <c r="AK17" s="536" t="s">
        <v>114</v>
      </c>
      <c r="AL17" s="536" t="s">
        <v>116</v>
      </c>
      <c r="AM17" s="543"/>
      <c r="AN17" s="536" t="s">
        <v>114</v>
      </c>
      <c r="AO17" s="536" t="s">
        <v>116</v>
      </c>
      <c r="AP17" s="543"/>
      <c r="AQ17" s="536" t="s">
        <v>114</v>
      </c>
      <c r="AR17" s="536" t="s">
        <v>116</v>
      </c>
      <c r="AS17" s="543"/>
      <c r="AT17" s="536" t="s">
        <v>114</v>
      </c>
      <c r="AU17" s="536" t="s">
        <v>116</v>
      </c>
      <c r="AV17" s="536"/>
      <c r="AW17" s="543"/>
      <c r="AX17" s="536" t="s">
        <v>114</v>
      </c>
      <c r="AY17" s="536" t="s">
        <v>116</v>
      </c>
      <c r="AZ17" s="543"/>
      <c r="BA17" s="536" t="s">
        <v>114</v>
      </c>
      <c r="BB17" s="536" t="s">
        <v>116</v>
      </c>
      <c r="BC17" s="543"/>
      <c r="BD17" s="536" t="s">
        <v>114</v>
      </c>
      <c r="BE17" s="536" t="s">
        <v>116</v>
      </c>
      <c r="BF17" s="543"/>
      <c r="BG17" s="536" t="s">
        <v>114</v>
      </c>
      <c r="BH17" s="536" t="s">
        <v>116</v>
      </c>
      <c r="BI17" s="543"/>
      <c r="BJ17" s="536" t="s">
        <v>114</v>
      </c>
      <c r="BK17" s="536" t="s">
        <v>116</v>
      </c>
      <c r="BL17" s="543"/>
      <c r="BM17" s="536" t="s">
        <v>114</v>
      </c>
      <c r="BN17" s="536" t="s">
        <v>116</v>
      </c>
      <c r="BO17" s="543"/>
      <c r="BP17" s="536" t="s">
        <v>114</v>
      </c>
      <c r="BQ17" s="536" t="s">
        <v>116</v>
      </c>
      <c r="BR17" s="536"/>
      <c r="BS17" s="543"/>
      <c r="BT17" s="536" t="s">
        <v>114</v>
      </c>
      <c r="BU17" s="536" t="s">
        <v>116</v>
      </c>
      <c r="BV17" s="543"/>
      <c r="BW17" s="536" t="s">
        <v>114</v>
      </c>
      <c r="BX17" s="536" t="s">
        <v>116</v>
      </c>
      <c r="BY17" s="543"/>
      <c r="BZ17" s="536" t="s">
        <v>114</v>
      </c>
      <c r="CA17" s="536" t="s">
        <v>116</v>
      </c>
      <c r="CB17" s="543"/>
      <c r="CC17" s="536" t="s">
        <v>114</v>
      </c>
      <c r="CD17" s="536" t="s">
        <v>116</v>
      </c>
      <c r="CE17" s="543"/>
      <c r="CF17" s="536" t="s">
        <v>114</v>
      </c>
      <c r="CG17" s="536" t="s">
        <v>116</v>
      </c>
      <c r="CH17" s="543"/>
      <c r="CI17" s="536" t="s">
        <v>114</v>
      </c>
      <c r="CJ17" s="536" t="s">
        <v>116</v>
      </c>
      <c r="CK17" s="543"/>
      <c r="CL17" s="536" t="s">
        <v>114</v>
      </c>
      <c r="CM17" s="536" t="s">
        <v>116</v>
      </c>
      <c r="CN17" s="543"/>
      <c r="CO17" s="536" t="s">
        <v>114</v>
      </c>
      <c r="CP17" s="536" t="s">
        <v>116</v>
      </c>
      <c r="CQ17" s="543"/>
      <c r="CR17" s="536" t="s">
        <v>114</v>
      </c>
      <c r="CS17" s="536" t="s">
        <v>116</v>
      </c>
    </row>
    <row r="18" spans="1:109" s="3" customFormat="1">
      <c r="A18" s="544"/>
      <c r="B18" s="536"/>
      <c r="C18" s="545"/>
      <c r="D18" s="545"/>
      <c r="E18" s="545"/>
      <c r="F18" s="545"/>
      <c r="G18" s="545"/>
      <c r="H18" s="545"/>
      <c r="I18" s="545"/>
      <c r="J18" s="545"/>
      <c r="K18" s="569"/>
      <c r="L18" s="569"/>
      <c r="M18" s="545"/>
      <c r="N18" s="545"/>
      <c r="O18" s="544"/>
      <c r="P18" s="536"/>
      <c r="Q18" s="569"/>
      <c r="R18" s="569"/>
      <c r="S18" s="569"/>
      <c r="T18" s="569"/>
      <c r="U18" s="27" t="s">
        <v>114</v>
      </c>
      <c r="V18" s="27" t="s">
        <v>116</v>
      </c>
      <c r="W18" s="569"/>
      <c r="X18" s="27" t="s">
        <v>114</v>
      </c>
      <c r="Y18" s="27" t="s">
        <v>116</v>
      </c>
      <c r="Z18" s="544"/>
      <c r="AA18" s="536"/>
      <c r="AB18" s="536"/>
      <c r="AC18" s="536"/>
      <c r="AD18" s="543"/>
      <c r="AE18" s="568"/>
      <c r="AF18" s="536"/>
      <c r="AG18" s="544"/>
      <c r="AH18" s="536"/>
      <c r="AI18" s="536"/>
      <c r="AJ18" s="544"/>
      <c r="AK18" s="536"/>
      <c r="AL18" s="536"/>
      <c r="AM18" s="544"/>
      <c r="AN18" s="536"/>
      <c r="AO18" s="536"/>
      <c r="AP18" s="544"/>
      <c r="AQ18" s="536"/>
      <c r="AR18" s="536"/>
      <c r="AS18" s="544"/>
      <c r="AT18" s="536"/>
      <c r="AU18" s="536"/>
      <c r="AV18" s="536"/>
      <c r="AW18" s="544"/>
      <c r="AX18" s="536"/>
      <c r="AY18" s="536"/>
      <c r="AZ18" s="544"/>
      <c r="BA18" s="536"/>
      <c r="BB18" s="536"/>
      <c r="BC18" s="544"/>
      <c r="BD18" s="536"/>
      <c r="BE18" s="536"/>
      <c r="BF18" s="544"/>
      <c r="BG18" s="536"/>
      <c r="BH18" s="536"/>
      <c r="BI18" s="544"/>
      <c r="BJ18" s="536"/>
      <c r="BK18" s="536"/>
      <c r="BL18" s="544"/>
      <c r="BM18" s="536"/>
      <c r="BN18" s="536"/>
      <c r="BO18" s="544"/>
      <c r="BP18" s="536"/>
      <c r="BQ18" s="536"/>
      <c r="BR18" s="536"/>
      <c r="BS18" s="544"/>
      <c r="BT18" s="536"/>
      <c r="BU18" s="536"/>
      <c r="BV18" s="544"/>
      <c r="BW18" s="536"/>
      <c r="BX18" s="536"/>
      <c r="BY18" s="544"/>
      <c r="BZ18" s="536"/>
      <c r="CA18" s="536"/>
      <c r="CB18" s="544"/>
      <c r="CC18" s="536"/>
      <c r="CD18" s="536"/>
      <c r="CE18" s="544"/>
      <c r="CF18" s="536"/>
      <c r="CG18" s="536"/>
      <c r="CH18" s="544"/>
      <c r="CI18" s="536"/>
      <c r="CJ18" s="536"/>
      <c r="CK18" s="544"/>
      <c r="CL18" s="536"/>
      <c r="CM18" s="536"/>
      <c r="CN18" s="544"/>
      <c r="CO18" s="536"/>
      <c r="CP18" s="536"/>
      <c r="CQ18" s="544"/>
      <c r="CR18" s="536"/>
      <c r="CS18" s="536"/>
    </row>
    <row r="19" spans="1:109" s="3" customFormat="1" ht="19.5" customHeight="1">
      <c r="A19" s="28" t="s">
        <v>30</v>
      </c>
      <c r="B19" s="24" t="s">
        <v>31</v>
      </c>
      <c r="C19" s="29">
        <v>1</v>
      </c>
      <c r="D19" s="29">
        <v>2</v>
      </c>
      <c r="E19" s="29">
        <v>3</v>
      </c>
      <c r="F19" s="29">
        <v>4</v>
      </c>
      <c r="G19" s="29">
        <v>5</v>
      </c>
      <c r="H19" s="29">
        <v>6</v>
      </c>
      <c r="I19" s="29">
        <v>7</v>
      </c>
      <c r="J19" s="29">
        <v>8</v>
      </c>
      <c r="K19" s="24">
        <v>9</v>
      </c>
      <c r="L19" s="24">
        <v>10</v>
      </c>
      <c r="M19" s="24">
        <v>11</v>
      </c>
      <c r="N19" s="24">
        <v>12</v>
      </c>
      <c r="O19" s="28" t="s">
        <v>30</v>
      </c>
      <c r="P19" s="24" t="s">
        <v>31</v>
      </c>
      <c r="Q19" s="24">
        <v>13</v>
      </c>
      <c r="R19" s="24">
        <v>14</v>
      </c>
      <c r="S19" s="24">
        <v>15</v>
      </c>
      <c r="T19" s="24">
        <v>16</v>
      </c>
      <c r="U19" s="24">
        <v>17</v>
      </c>
      <c r="V19" s="24">
        <v>18</v>
      </c>
      <c r="W19" s="24">
        <v>19</v>
      </c>
      <c r="X19" s="24">
        <v>20</v>
      </c>
      <c r="Y19" s="24">
        <v>21</v>
      </c>
      <c r="Z19" s="24">
        <v>22</v>
      </c>
      <c r="AA19" s="24">
        <v>23</v>
      </c>
      <c r="AB19" s="24">
        <v>24</v>
      </c>
      <c r="AC19" s="24" t="s">
        <v>31</v>
      </c>
      <c r="AD19" s="24">
        <v>22</v>
      </c>
      <c r="AE19" s="24">
        <v>23</v>
      </c>
      <c r="AF19" s="29">
        <v>24</v>
      </c>
      <c r="AG19" s="29">
        <v>25</v>
      </c>
      <c r="AH19" s="29">
        <v>26</v>
      </c>
      <c r="AI19" s="29">
        <v>27</v>
      </c>
      <c r="AJ19" s="29">
        <v>28</v>
      </c>
      <c r="AK19" s="29">
        <v>29</v>
      </c>
      <c r="AL19" s="29">
        <v>30</v>
      </c>
      <c r="AM19" s="29">
        <v>31</v>
      </c>
      <c r="AN19" s="29">
        <v>32</v>
      </c>
      <c r="AO19" s="29">
        <v>33</v>
      </c>
      <c r="AP19" s="29">
        <v>34</v>
      </c>
      <c r="AQ19" s="29">
        <v>35</v>
      </c>
      <c r="AR19" s="29">
        <v>36</v>
      </c>
      <c r="AS19" s="29">
        <v>37</v>
      </c>
      <c r="AT19" s="29">
        <v>38</v>
      </c>
      <c r="AU19" s="29">
        <v>39</v>
      </c>
      <c r="AV19" s="24" t="s">
        <v>31</v>
      </c>
      <c r="AW19" s="29">
        <v>40</v>
      </c>
      <c r="AX19" s="29">
        <v>41</v>
      </c>
      <c r="AY19" s="29">
        <v>42</v>
      </c>
      <c r="AZ19" s="29">
        <v>43</v>
      </c>
      <c r="BA19" s="29">
        <v>44</v>
      </c>
      <c r="BB19" s="29">
        <v>45</v>
      </c>
      <c r="BC19" s="29">
        <v>46</v>
      </c>
      <c r="BD19" s="29">
        <v>47</v>
      </c>
      <c r="BE19" s="29">
        <v>48</v>
      </c>
      <c r="BF19" s="29">
        <v>49</v>
      </c>
      <c r="BG19" s="29">
        <v>50</v>
      </c>
      <c r="BH19" s="29">
        <v>51</v>
      </c>
      <c r="BI19" s="29">
        <v>52</v>
      </c>
      <c r="BJ19" s="29">
        <v>53</v>
      </c>
      <c r="BK19" s="29">
        <v>54</v>
      </c>
      <c r="BL19" s="29">
        <v>55</v>
      </c>
      <c r="BM19" s="29">
        <v>56</v>
      </c>
      <c r="BN19" s="29">
        <v>57</v>
      </c>
      <c r="BO19" s="29">
        <v>58</v>
      </c>
      <c r="BP19" s="29">
        <v>59</v>
      </c>
      <c r="BQ19" s="29">
        <v>60</v>
      </c>
      <c r="BR19" s="24" t="s">
        <v>31</v>
      </c>
      <c r="BS19" s="29">
        <v>61</v>
      </c>
      <c r="BT19" s="29">
        <v>62</v>
      </c>
      <c r="BU19" s="29">
        <v>63</v>
      </c>
      <c r="BV19" s="29">
        <v>64</v>
      </c>
      <c r="BW19" s="29">
        <v>65</v>
      </c>
      <c r="BX19" s="29">
        <v>66</v>
      </c>
      <c r="BY19" s="29">
        <v>67</v>
      </c>
      <c r="BZ19" s="29">
        <v>68</v>
      </c>
      <c r="CA19" s="29">
        <v>69</v>
      </c>
      <c r="CB19" s="29">
        <v>70</v>
      </c>
      <c r="CC19" s="29">
        <v>71</v>
      </c>
      <c r="CD19" s="29">
        <v>72</v>
      </c>
      <c r="CE19" s="29">
        <v>73</v>
      </c>
      <c r="CF19" s="29">
        <v>74</v>
      </c>
      <c r="CG19" s="29">
        <v>75</v>
      </c>
      <c r="CH19" s="29">
        <v>76</v>
      </c>
      <c r="CI19" s="29">
        <v>77</v>
      </c>
      <c r="CJ19" s="29">
        <v>78</v>
      </c>
      <c r="CK19" s="29">
        <v>79</v>
      </c>
      <c r="CL19" s="29">
        <v>80</v>
      </c>
      <c r="CM19" s="29">
        <v>81</v>
      </c>
      <c r="CN19" s="29">
        <v>82</v>
      </c>
      <c r="CO19" s="29">
        <v>83</v>
      </c>
      <c r="CP19" s="29">
        <v>84</v>
      </c>
      <c r="CQ19" s="29">
        <v>85</v>
      </c>
      <c r="CR19" s="29">
        <v>86</v>
      </c>
      <c r="CS19" s="29">
        <v>87</v>
      </c>
    </row>
    <row r="20" spans="1:109" s="4" customFormat="1" ht="25.5">
      <c r="A20" s="30" t="s">
        <v>234</v>
      </c>
      <c r="B20" s="31">
        <v>1</v>
      </c>
      <c r="C20" s="467">
        <v>3878</v>
      </c>
      <c r="D20" s="467">
        <v>1333</v>
      </c>
      <c r="E20" s="467">
        <v>2545</v>
      </c>
      <c r="F20" s="31">
        <v>74</v>
      </c>
      <c r="G20" s="31">
        <v>39</v>
      </c>
      <c r="H20" s="31">
        <v>35</v>
      </c>
      <c r="I20" s="31">
        <v>72</v>
      </c>
      <c r="J20" s="31">
        <v>15</v>
      </c>
      <c r="K20" s="31">
        <v>57</v>
      </c>
      <c r="L20" s="31">
        <v>102</v>
      </c>
      <c r="M20" s="31">
        <v>26</v>
      </c>
      <c r="N20" s="31">
        <v>76</v>
      </c>
      <c r="O20" s="30" t="s">
        <v>234</v>
      </c>
      <c r="P20" s="31">
        <v>1</v>
      </c>
      <c r="Q20" s="467">
        <v>2163</v>
      </c>
      <c r="R20" s="31">
        <v>763</v>
      </c>
      <c r="S20" s="467">
        <v>1400</v>
      </c>
      <c r="T20" s="31">
        <v>787</v>
      </c>
      <c r="U20" s="31">
        <v>148</v>
      </c>
      <c r="V20" s="31">
        <v>639</v>
      </c>
      <c r="W20" s="467">
        <v>1376</v>
      </c>
      <c r="X20" s="31">
        <v>615</v>
      </c>
      <c r="Y20" s="31">
        <v>761</v>
      </c>
      <c r="Z20" s="467">
        <f>+C20-F20-I20-L20-Q20</f>
        <v>1467</v>
      </c>
      <c r="AA20" s="467">
        <f t="shared" ref="AA20:AB20" si="0">+D20-G20-J20-M20-R20</f>
        <v>490</v>
      </c>
      <c r="AB20" s="467">
        <f t="shared" si="0"/>
        <v>977</v>
      </c>
      <c r="AC20" s="31">
        <v>1</v>
      </c>
      <c r="AD20" s="62"/>
      <c r="AE20" s="62"/>
      <c r="AF20" s="62"/>
      <c r="AG20" s="62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31">
        <v>1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31">
        <v>1</v>
      </c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U20" s="4">
        <f>+C20-D20-E20</f>
        <v>0</v>
      </c>
      <c r="CV20" s="4">
        <f>+F20-G20-H20</f>
        <v>0</v>
      </c>
      <c r="CW20" s="4">
        <f>+I20-J20-K20</f>
        <v>0</v>
      </c>
      <c r="CX20" s="4">
        <f>+L20-M20-N20</f>
        <v>0</v>
      </c>
      <c r="CY20" s="4">
        <f>+Q20-R20-S20</f>
        <v>0</v>
      </c>
      <c r="CZ20" s="4">
        <f>+Q20-T20-W20</f>
        <v>0</v>
      </c>
      <c r="DA20" s="4">
        <f>+R20-U20-X20</f>
        <v>0</v>
      </c>
      <c r="DB20" s="4">
        <f>+S20-V20-Y20</f>
        <v>0</v>
      </c>
      <c r="DC20" s="4">
        <f>+C20-F20-I20-L20-Q20-Z20</f>
        <v>0</v>
      </c>
      <c r="DD20" s="4">
        <f t="shared" ref="DD20:DE20" si="1">+D20-G20-J20-M20-R20-AA20</f>
        <v>0</v>
      </c>
      <c r="DE20" s="4">
        <f t="shared" si="1"/>
        <v>0</v>
      </c>
    </row>
    <row r="21" spans="1:109" s="4" customFormat="1" ht="15.75" customHeight="1">
      <c r="A21" s="32" t="s">
        <v>235</v>
      </c>
      <c r="B21" s="31">
        <v>2</v>
      </c>
      <c r="C21" s="31">
        <v>195</v>
      </c>
      <c r="D21" s="31">
        <v>77</v>
      </c>
      <c r="E21" s="31">
        <v>118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4</v>
      </c>
      <c r="M21" s="31">
        <v>3</v>
      </c>
      <c r="N21" s="31">
        <v>1</v>
      </c>
      <c r="O21" s="32" t="s">
        <v>235</v>
      </c>
      <c r="P21" s="31">
        <v>2</v>
      </c>
      <c r="Q21" s="31">
        <v>93</v>
      </c>
      <c r="R21" s="31">
        <v>38</v>
      </c>
      <c r="S21" s="31">
        <v>55</v>
      </c>
      <c r="T21" s="31">
        <v>38</v>
      </c>
      <c r="U21" s="31">
        <v>10</v>
      </c>
      <c r="V21" s="31">
        <v>28</v>
      </c>
      <c r="W21" s="31">
        <v>55</v>
      </c>
      <c r="X21" s="31">
        <v>28</v>
      </c>
      <c r="Y21" s="31">
        <v>27</v>
      </c>
      <c r="Z21" s="467">
        <f t="shared" ref="Z21:Z27" si="2">+C21-F21-I21-L21-Q21</f>
        <v>98</v>
      </c>
      <c r="AA21" s="467">
        <f t="shared" ref="AA21:AA27" si="3">+D21-G21-J21-M21-R21</f>
        <v>36</v>
      </c>
      <c r="AB21" s="467">
        <f t="shared" ref="AB21:AB27" si="4">+E21-H21-K21-N21-S21</f>
        <v>62</v>
      </c>
      <c r="AC21" s="31">
        <v>2</v>
      </c>
      <c r="AD21" s="62"/>
      <c r="AE21" s="62"/>
      <c r="AF21" s="62"/>
      <c r="AG21" s="62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31">
        <v>2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31">
        <v>2</v>
      </c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U21" s="4">
        <f t="shared" ref="CU21:CU57" si="5">+C21-D21-E21</f>
        <v>0</v>
      </c>
      <c r="CV21" s="4">
        <f t="shared" ref="CV21:CV57" si="6">+F21-G21-H21</f>
        <v>0</v>
      </c>
      <c r="CW21" s="4">
        <f t="shared" ref="CW21:CW57" si="7">+I21-J21-K21</f>
        <v>0</v>
      </c>
      <c r="CX21" s="4">
        <f t="shared" ref="CX21:CX57" si="8">+L21-M21-N21</f>
        <v>0</v>
      </c>
      <c r="CY21" s="4">
        <f t="shared" ref="CY21:CY57" si="9">+Q21-R21-S21</f>
        <v>0</v>
      </c>
      <c r="CZ21" s="4">
        <f t="shared" ref="CZ21:CZ57" si="10">+Q21-T21-W21</f>
        <v>0</v>
      </c>
      <c r="DA21" s="4">
        <f t="shared" ref="DA21:DA57" si="11">+R21-U21-X21</f>
        <v>0</v>
      </c>
      <c r="DB21" s="4">
        <f t="shared" ref="DB21:DB57" si="12">+S21-V21-Y21</f>
        <v>0</v>
      </c>
      <c r="DC21" s="4">
        <f t="shared" ref="DC21:DC57" si="13">+C21-F21-I21-L21-Q21-Z21</f>
        <v>0</v>
      </c>
      <c r="DD21" s="4">
        <f t="shared" ref="DD21:DD57" si="14">+D21-G21-J21-M21-R21-AA21</f>
        <v>0</v>
      </c>
      <c r="DE21" s="4">
        <f t="shared" ref="DE21:DE57" si="15">+E21-H21-K21-N21-S21-AB21</f>
        <v>0</v>
      </c>
    </row>
    <row r="22" spans="1:109" s="4" customFormat="1" ht="15.75" customHeight="1">
      <c r="A22" s="32" t="s">
        <v>236</v>
      </c>
      <c r="B22" s="31">
        <v>3</v>
      </c>
      <c r="C22" s="31">
        <v>772</v>
      </c>
      <c r="D22" s="31">
        <v>280</v>
      </c>
      <c r="E22" s="31">
        <v>492</v>
      </c>
      <c r="F22" s="31">
        <v>3</v>
      </c>
      <c r="G22" s="31">
        <v>2</v>
      </c>
      <c r="H22" s="31">
        <v>1</v>
      </c>
      <c r="I22" s="31">
        <v>4</v>
      </c>
      <c r="J22" s="31">
        <v>1</v>
      </c>
      <c r="K22" s="31">
        <v>3</v>
      </c>
      <c r="L22" s="31">
        <v>12</v>
      </c>
      <c r="M22" s="31">
        <v>3</v>
      </c>
      <c r="N22" s="31">
        <v>9</v>
      </c>
      <c r="O22" s="32" t="s">
        <v>236</v>
      </c>
      <c r="P22" s="31">
        <v>3</v>
      </c>
      <c r="Q22" s="31">
        <v>395</v>
      </c>
      <c r="R22" s="31">
        <v>152</v>
      </c>
      <c r="S22" s="31">
        <v>243</v>
      </c>
      <c r="T22" s="31">
        <v>145</v>
      </c>
      <c r="U22" s="31">
        <v>31</v>
      </c>
      <c r="V22" s="31">
        <v>114</v>
      </c>
      <c r="W22" s="31">
        <v>250</v>
      </c>
      <c r="X22" s="31">
        <v>121</v>
      </c>
      <c r="Y22" s="31">
        <v>129</v>
      </c>
      <c r="Z22" s="467">
        <f t="shared" si="2"/>
        <v>358</v>
      </c>
      <c r="AA22" s="467">
        <f t="shared" si="3"/>
        <v>122</v>
      </c>
      <c r="AB22" s="467">
        <f t="shared" si="4"/>
        <v>236</v>
      </c>
      <c r="AC22" s="31">
        <v>3</v>
      </c>
      <c r="AD22" s="62"/>
      <c r="AE22" s="62"/>
      <c r="AF22" s="62"/>
      <c r="AG22" s="62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31">
        <v>3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31">
        <v>3</v>
      </c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U22" s="4">
        <f t="shared" si="5"/>
        <v>0</v>
      </c>
      <c r="CV22" s="4">
        <f t="shared" si="6"/>
        <v>0</v>
      </c>
      <c r="CW22" s="4">
        <f t="shared" si="7"/>
        <v>0</v>
      </c>
      <c r="CX22" s="4">
        <f t="shared" si="8"/>
        <v>0</v>
      </c>
      <c r="CY22" s="4">
        <f t="shared" si="9"/>
        <v>0</v>
      </c>
      <c r="CZ22" s="4">
        <f t="shared" si="10"/>
        <v>0</v>
      </c>
      <c r="DA22" s="4">
        <f t="shared" si="11"/>
        <v>0</v>
      </c>
      <c r="DB22" s="4">
        <f t="shared" si="12"/>
        <v>0</v>
      </c>
      <c r="DC22" s="4">
        <f t="shared" si="13"/>
        <v>0</v>
      </c>
      <c r="DD22" s="4">
        <f t="shared" si="14"/>
        <v>0</v>
      </c>
      <c r="DE22" s="4">
        <f t="shared" si="15"/>
        <v>0</v>
      </c>
    </row>
    <row r="23" spans="1:109" s="4" customFormat="1" ht="15.75" customHeight="1">
      <c r="A23" s="32" t="s">
        <v>237</v>
      </c>
      <c r="B23" s="31">
        <v>4</v>
      </c>
      <c r="C23" s="31">
        <v>654</v>
      </c>
      <c r="D23" s="31">
        <v>230</v>
      </c>
      <c r="E23" s="31">
        <v>424</v>
      </c>
      <c r="F23" s="31">
        <v>2</v>
      </c>
      <c r="G23" s="31">
        <v>2</v>
      </c>
      <c r="H23" s="31">
        <v>0</v>
      </c>
      <c r="I23" s="31">
        <v>8</v>
      </c>
      <c r="J23" s="31">
        <v>0</v>
      </c>
      <c r="K23" s="31">
        <v>8</v>
      </c>
      <c r="L23" s="31">
        <v>7</v>
      </c>
      <c r="M23" s="31">
        <v>4</v>
      </c>
      <c r="N23" s="31">
        <v>3</v>
      </c>
      <c r="O23" s="32" t="s">
        <v>237</v>
      </c>
      <c r="P23" s="31">
        <v>4</v>
      </c>
      <c r="Q23" s="31">
        <v>369</v>
      </c>
      <c r="R23" s="31">
        <v>141</v>
      </c>
      <c r="S23" s="31">
        <v>228</v>
      </c>
      <c r="T23" s="31">
        <v>116</v>
      </c>
      <c r="U23" s="31">
        <v>16</v>
      </c>
      <c r="V23" s="31">
        <v>100</v>
      </c>
      <c r="W23" s="31">
        <v>253</v>
      </c>
      <c r="X23" s="31">
        <v>125</v>
      </c>
      <c r="Y23" s="31">
        <v>128</v>
      </c>
      <c r="Z23" s="467">
        <f t="shared" si="2"/>
        <v>268</v>
      </c>
      <c r="AA23" s="467">
        <f t="shared" si="3"/>
        <v>83</v>
      </c>
      <c r="AB23" s="467">
        <f t="shared" si="4"/>
        <v>185</v>
      </c>
      <c r="AC23" s="31">
        <v>4</v>
      </c>
      <c r="AD23" s="62"/>
      <c r="AE23" s="62"/>
      <c r="AF23" s="62"/>
      <c r="AG23" s="62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31">
        <v>4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31">
        <v>4</v>
      </c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U23" s="4">
        <f t="shared" si="5"/>
        <v>0</v>
      </c>
      <c r="CV23" s="4">
        <f t="shared" si="6"/>
        <v>0</v>
      </c>
      <c r="CW23" s="4">
        <f t="shared" si="7"/>
        <v>0</v>
      </c>
      <c r="CX23" s="4">
        <f t="shared" si="8"/>
        <v>0</v>
      </c>
      <c r="CY23" s="4">
        <f t="shared" si="9"/>
        <v>0</v>
      </c>
      <c r="CZ23" s="4">
        <f t="shared" si="10"/>
        <v>0</v>
      </c>
      <c r="DA23" s="4">
        <f t="shared" si="11"/>
        <v>0</v>
      </c>
      <c r="DB23" s="4">
        <f t="shared" si="12"/>
        <v>0</v>
      </c>
      <c r="DC23" s="4">
        <f t="shared" si="13"/>
        <v>0</v>
      </c>
      <c r="DD23" s="4">
        <f t="shared" si="14"/>
        <v>0</v>
      </c>
      <c r="DE23" s="4">
        <f t="shared" si="15"/>
        <v>0</v>
      </c>
    </row>
    <row r="24" spans="1:109" s="4" customFormat="1" ht="15.75" customHeight="1">
      <c r="A24" s="33" t="s">
        <v>238</v>
      </c>
      <c r="B24" s="31">
        <v>5</v>
      </c>
      <c r="C24" s="31">
        <v>714</v>
      </c>
      <c r="D24" s="31">
        <v>250</v>
      </c>
      <c r="E24" s="31">
        <v>464</v>
      </c>
      <c r="F24" s="31">
        <v>9</v>
      </c>
      <c r="G24" s="31">
        <v>3</v>
      </c>
      <c r="H24" s="31">
        <v>6</v>
      </c>
      <c r="I24" s="31">
        <v>16</v>
      </c>
      <c r="J24" s="31">
        <v>5</v>
      </c>
      <c r="K24" s="31">
        <v>11</v>
      </c>
      <c r="L24" s="31">
        <v>17</v>
      </c>
      <c r="M24" s="31">
        <v>5</v>
      </c>
      <c r="N24" s="31">
        <v>12</v>
      </c>
      <c r="O24" s="33" t="s">
        <v>238</v>
      </c>
      <c r="P24" s="31">
        <v>5</v>
      </c>
      <c r="Q24" s="31">
        <v>409</v>
      </c>
      <c r="R24" s="31">
        <v>157</v>
      </c>
      <c r="S24" s="31">
        <v>252</v>
      </c>
      <c r="T24" s="31">
        <v>140</v>
      </c>
      <c r="U24" s="31">
        <v>32</v>
      </c>
      <c r="V24" s="31">
        <v>108</v>
      </c>
      <c r="W24" s="31">
        <v>269</v>
      </c>
      <c r="X24" s="31">
        <v>125</v>
      </c>
      <c r="Y24" s="31">
        <v>144</v>
      </c>
      <c r="Z24" s="467">
        <f t="shared" si="2"/>
        <v>263</v>
      </c>
      <c r="AA24" s="467">
        <f t="shared" si="3"/>
        <v>80</v>
      </c>
      <c r="AB24" s="467">
        <f t="shared" si="4"/>
        <v>183</v>
      </c>
      <c r="AC24" s="31">
        <v>5</v>
      </c>
      <c r="AD24" s="62"/>
      <c r="AE24" s="62"/>
      <c r="AF24" s="62"/>
      <c r="AG24" s="62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31">
        <v>5</v>
      </c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31">
        <v>5</v>
      </c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U24" s="4">
        <f t="shared" si="5"/>
        <v>0</v>
      </c>
      <c r="CV24" s="4">
        <f t="shared" si="6"/>
        <v>0</v>
      </c>
      <c r="CW24" s="4">
        <f t="shared" si="7"/>
        <v>0</v>
      </c>
      <c r="CX24" s="4">
        <f t="shared" si="8"/>
        <v>0</v>
      </c>
      <c r="CY24" s="4">
        <f t="shared" si="9"/>
        <v>0</v>
      </c>
      <c r="CZ24" s="4">
        <f t="shared" si="10"/>
        <v>0</v>
      </c>
      <c r="DA24" s="4">
        <f t="shared" si="11"/>
        <v>0</v>
      </c>
      <c r="DB24" s="4">
        <f t="shared" si="12"/>
        <v>0</v>
      </c>
      <c r="DC24" s="4">
        <f t="shared" si="13"/>
        <v>0</v>
      </c>
      <c r="DD24" s="4">
        <f t="shared" si="14"/>
        <v>0</v>
      </c>
      <c r="DE24" s="4">
        <f t="shared" si="15"/>
        <v>0</v>
      </c>
    </row>
    <row r="25" spans="1:109" s="4" customFormat="1" ht="15.75" customHeight="1">
      <c r="A25" s="33" t="s">
        <v>239</v>
      </c>
      <c r="B25" s="31">
        <v>6</v>
      </c>
      <c r="C25" s="31">
        <v>692</v>
      </c>
      <c r="D25" s="31">
        <v>199</v>
      </c>
      <c r="E25" s="31">
        <v>493</v>
      </c>
      <c r="F25" s="31">
        <v>15</v>
      </c>
      <c r="G25" s="31">
        <v>10</v>
      </c>
      <c r="H25" s="31">
        <v>5</v>
      </c>
      <c r="I25" s="31">
        <v>15</v>
      </c>
      <c r="J25" s="31">
        <v>4</v>
      </c>
      <c r="K25" s="31">
        <v>11</v>
      </c>
      <c r="L25" s="31">
        <v>31</v>
      </c>
      <c r="M25" s="31">
        <v>8</v>
      </c>
      <c r="N25" s="31">
        <v>23</v>
      </c>
      <c r="O25" s="33" t="s">
        <v>239</v>
      </c>
      <c r="P25" s="31">
        <v>6</v>
      </c>
      <c r="Q25" s="31">
        <v>439</v>
      </c>
      <c r="R25" s="31">
        <v>125</v>
      </c>
      <c r="S25" s="31">
        <v>314</v>
      </c>
      <c r="T25" s="31">
        <v>193</v>
      </c>
      <c r="U25" s="31">
        <v>32</v>
      </c>
      <c r="V25" s="31">
        <v>161</v>
      </c>
      <c r="W25" s="31">
        <v>246</v>
      </c>
      <c r="X25" s="31">
        <v>93</v>
      </c>
      <c r="Y25" s="31">
        <v>153</v>
      </c>
      <c r="Z25" s="467">
        <f t="shared" si="2"/>
        <v>192</v>
      </c>
      <c r="AA25" s="467">
        <f t="shared" si="3"/>
        <v>52</v>
      </c>
      <c r="AB25" s="467">
        <f t="shared" si="4"/>
        <v>140</v>
      </c>
      <c r="AC25" s="31">
        <v>6</v>
      </c>
      <c r="AD25" s="62"/>
      <c r="AE25" s="62"/>
      <c r="AF25" s="62"/>
      <c r="AG25" s="62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31">
        <v>6</v>
      </c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31">
        <v>6</v>
      </c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U25" s="4">
        <f t="shared" si="5"/>
        <v>0</v>
      </c>
      <c r="CV25" s="4">
        <f t="shared" si="6"/>
        <v>0</v>
      </c>
      <c r="CW25" s="4">
        <f t="shared" si="7"/>
        <v>0</v>
      </c>
      <c r="CX25" s="4">
        <f t="shared" si="8"/>
        <v>0</v>
      </c>
      <c r="CY25" s="4">
        <f t="shared" si="9"/>
        <v>0</v>
      </c>
      <c r="CZ25" s="4">
        <f t="shared" si="10"/>
        <v>0</v>
      </c>
      <c r="DA25" s="4">
        <f t="shared" si="11"/>
        <v>0</v>
      </c>
      <c r="DB25" s="4">
        <f t="shared" si="12"/>
        <v>0</v>
      </c>
      <c r="DC25" s="4">
        <f t="shared" si="13"/>
        <v>0</v>
      </c>
      <c r="DD25" s="4">
        <f t="shared" si="14"/>
        <v>0</v>
      </c>
      <c r="DE25" s="4">
        <f t="shared" si="15"/>
        <v>0</v>
      </c>
    </row>
    <row r="26" spans="1:109" s="4" customFormat="1" ht="15.75" customHeight="1">
      <c r="A26" s="33" t="s">
        <v>240</v>
      </c>
      <c r="B26" s="31">
        <v>7</v>
      </c>
      <c r="C26" s="31">
        <v>388</v>
      </c>
      <c r="D26" s="31">
        <v>119</v>
      </c>
      <c r="E26" s="31">
        <v>269</v>
      </c>
      <c r="F26" s="31">
        <v>19</v>
      </c>
      <c r="G26" s="31">
        <v>7</v>
      </c>
      <c r="H26" s="31">
        <v>12</v>
      </c>
      <c r="I26" s="31">
        <v>13</v>
      </c>
      <c r="J26" s="31">
        <v>3</v>
      </c>
      <c r="K26" s="31">
        <v>10</v>
      </c>
      <c r="L26" s="31">
        <v>22</v>
      </c>
      <c r="M26" s="31">
        <v>2</v>
      </c>
      <c r="N26" s="31">
        <v>20</v>
      </c>
      <c r="O26" s="33" t="s">
        <v>240</v>
      </c>
      <c r="P26" s="31">
        <v>7</v>
      </c>
      <c r="Q26" s="31">
        <v>212</v>
      </c>
      <c r="R26" s="31">
        <v>64</v>
      </c>
      <c r="S26" s="31">
        <v>148</v>
      </c>
      <c r="T26" s="31">
        <v>83</v>
      </c>
      <c r="U26" s="31">
        <v>15</v>
      </c>
      <c r="V26" s="31">
        <v>68</v>
      </c>
      <c r="W26" s="31">
        <v>129</v>
      </c>
      <c r="X26" s="31">
        <v>49</v>
      </c>
      <c r="Y26" s="31">
        <v>80</v>
      </c>
      <c r="Z26" s="467">
        <f t="shared" si="2"/>
        <v>122</v>
      </c>
      <c r="AA26" s="467">
        <f t="shared" si="3"/>
        <v>43</v>
      </c>
      <c r="AB26" s="467">
        <f t="shared" si="4"/>
        <v>79</v>
      </c>
      <c r="AC26" s="31">
        <v>7</v>
      </c>
      <c r="AD26" s="62"/>
      <c r="AE26" s="62"/>
      <c r="AF26" s="62"/>
      <c r="AG26" s="62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31">
        <v>7</v>
      </c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31">
        <v>7</v>
      </c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U26" s="4">
        <f t="shared" si="5"/>
        <v>0</v>
      </c>
      <c r="CV26" s="4">
        <f t="shared" si="6"/>
        <v>0</v>
      </c>
      <c r="CW26" s="4">
        <f t="shared" si="7"/>
        <v>0</v>
      </c>
      <c r="CX26" s="4">
        <f t="shared" si="8"/>
        <v>0</v>
      </c>
      <c r="CY26" s="4">
        <f t="shared" si="9"/>
        <v>0</v>
      </c>
      <c r="CZ26" s="4">
        <f t="shared" si="10"/>
        <v>0</v>
      </c>
      <c r="DA26" s="4">
        <f t="shared" si="11"/>
        <v>0</v>
      </c>
      <c r="DB26" s="4">
        <f t="shared" si="12"/>
        <v>0</v>
      </c>
      <c r="DC26" s="4">
        <f t="shared" si="13"/>
        <v>0</v>
      </c>
      <c r="DD26" s="4">
        <f t="shared" si="14"/>
        <v>0</v>
      </c>
      <c r="DE26" s="4">
        <f t="shared" si="15"/>
        <v>0</v>
      </c>
    </row>
    <row r="27" spans="1:109" s="4" customFormat="1" ht="15.75" customHeight="1">
      <c r="A27" s="33" t="s">
        <v>241</v>
      </c>
      <c r="B27" s="31">
        <v>8</v>
      </c>
      <c r="C27" s="31">
        <v>463</v>
      </c>
      <c r="D27" s="31">
        <v>178</v>
      </c>
      <c r="E27" s="31">
        <v>285</v>
      </c>
      <c r="F27" s="31">
        <v>26</v>
      </c>
      <c r="G27" s="31">
        <v>15</v>
      </c>
      <c r="H27" s="31">
        <v>11</v>
      </c>
      <c r="I27" s="31">
        <v>16</v>
      </c>
      <c r="J27" s="31">
        <v>2</v>
      </c>
      <c r="K27" s="31">
        <v>14</v>
      </c>
      <c r="L27" s="31">
        <v>9</v>
      </c>
      <c r="M27" s="31">
        <v>1</v>
      </c>
      <c r="N27" s="31">
        <v>8</v>
      </c>
      <c r="O27" s="33" t="s">
        <v>241</v>
      </c>
      <c r="P27" s="31">
        <v>8</v>
      </c>
      <c r="Q27" s="31">
        <v>246</v>
      </c>
      <c r="R27" s="31">
        <v>86</v>
      </c>
      <c r="S27" s="31">
        <v>160</v>
      </c>
      <c r="T27" s="31">
        <v>72</v>
      </c>
      <c r="U27" s="31">
        <v>12</v>
      </c>
      <c r="V27" s="31">
        <v>60</v>
      </c>
      <c r="W27" s="31">
        <v>174</v>
      </c>
      <c r="X27" s="31">
        <v>74</v>
      </c>
      <c r="Y27" s="31">
        <v>100</v>
      </c>
      <c r="Z27" s="467">
        <f t="shared" si="2"/>
        <v>166</v>
      </c>
      <c r="AA27" s="467">
        <f t="shared" si="3"/>
        <v>74</v>
      </c>
      <c r="AB27" s="467">
        <f t="shared" si="4"/>
        <v>92</v>
      </c>
      <c r="AC27" s="31">
        <v>8</v>
      </c>
      <c r="AD27" s="62"/>
      <c r="AE27" s="62"/>
      <c r="AF27" s="62"/>
      <c r="AG27" s="62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31">
        <v>8</v>
      </c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31">
        <v>8</v>
      </c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U27" s="4">
        <f t="shared" si="5"/>
        <v>0</v>
      </c>
      <c r="CV27" s="4">
        <f t="shared" si="6"/>
        <v>0</v>
      </c>
      <c r="CW27" s="4">
        <f t="shared" si="7"/>
        <v>0</v>
      </c>
      <c r="CX27" s="4">
        <f t="shared" si="8"/>
        <v>0</v>
      </c>
      <c r="CY27" s="4">
        <f t="shared" si="9"/>
        <v>0</v>
      </c>
      <c r="CZ27" s="4">
        <f t="shared" si="10"/>
        <v>0</v>
      </c>
      <c r="DA27" s="4">
        <f t="shared" si="11"/>
        <v>0</v>
      </c>
      <c r="DB27" s="4">
        <f t="shared" si="12"/>
        <v>0</v>
      </c>
      <c r="DC27" s="4">
        <f t="shared" si="13"/>
        <v>0</v>
      </c>
      <c r="DD27" s="4">
        <f t="shared" si="14"/>
        <v>0</v>
      </c>
      <c r="DE27" s="4">
        <f t="shared" si="15"/>
        <v>0</v>
      </c>
    </row>
    <row r="28" spans="1:109" s="4" customFormat="1" ht="25.5">
      <c r="A28" s="34" t="s">
        <v>242</v>
      </c>
      <c r="B28" s="31">
        <v>9</v>
      </c>
      <c r="C28" s="31">
        <v>3878</v>
      </c>
      <c r="D28" s="31">
        <v>1333</v>
      </c>
      <c r="E28" s="31">
        <v>2545</v>
      </c>
      <c r="F28" s="31">
        <v>74</v>
      </c>
      <c r="G28" s="31">
        <v>39</v>
      </c>
      <c r="H28" s="31">
        <v>35</v>
      </c>
      <c r="I28" s="31">
        <v>72</v>
      </c>
      <c r="J28" s="31">
        <v>15</v>
      </c>
      <c r="K28" s="31">
        <v>57</v>
      </c>
      <c r="L28" s="31">
        <v>102</v>
      </c>
      <c r="M28" s="31">
        <v>26</v>
      </c>
      <c r="N28" s="31">
        <v>76</v>
      </c>
      <c r="O28" s="34" t="s">
        <v>242</v>
      </c>
      <c r="P28" s="31">
        <v>9</v>
      </c>
      <c r="Q28" s="31">
        <v>2163</v>
      </c>
      <c r="R28" s="31">
        <v>763</v>
      </c>
      <c r="S28" s="31">
        <v>1400</v>
      </c>
      <c r="T28" s="31">
        <v>787</v>
      </c>
      <c r="U28" s="31">
        <v>148</v>
      </c>
      <c r="V28" s="31">
        <v>639</v>
      </c>
      <c r="W28" s="35">
        <v>1376</v>
      </c>
      <c r="X28" s="31">
        <v>615</v>
      </c>
      <c r="Y28" s="31">
        <v>761</v>
      </c>
      <c r="Z28" s="31">
        <v>1467</v>
      </c>
      <c r="AA28" s="31">
        <v>490</v>
      </c>
      <c r="AB28" s="31">
        <v>977</v>
      </c>
      <c r="AC28" s="31">
        <v>9</v>
      </c>
      <c r="AD28" s="62"/>
      <c r="AE28" s="62"/>
      <c r="AF28" s="62"/>
      <c r="AG28" s="62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31">
        <v>9</v>
      </c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31">
        <v>9</v>
      </c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U28" s="4">
        <f t="shared" si="5"/>
        <v>0</v>
      </c>
      <c r="CV28" s="4">
        <f t="shared" si="6"/>
        <v>0</v>
      </c>
      <c r="CW28" s="4">
        <f t="shared" si="7"/>
        <v>0</v>
      </c>
      <c r="CX28" s="4">
        <f t="shared" si="8"/>
        <v>0</v>
      </c>
      <c r="CY28" s="4">
        <f t="shared" si="9"/>
        <v>0</v>
      </c>
      <c r="CZ28" s="4">
        <f t="shared" si="10"/>
        <v>0</v>
      </c>
      <c r="DA28" s="4">
        <f t="shared" si="11"/>
        <v>0</v>
      </c>
      <c r="DB28" s="4">
        <f t="shared" si="12"/>
        <v>0</v>
      </c>
      <c r="DC28" s="4">
        <f t="shared" si="13"/>
        <v>0</v>
      </c>
      <c r="DD28" s="4">
        <f t="shared" si="14"/>
        <v>0</v>
      </c>
      <c r="DE28" s="4">
        <f t="shared" si="15"/>
        <v>0</v>
      </c>
    </row>
    <row r="29" spans="1:109" s="4" customFormat="1" ht="15.75" customHeight="1">
      <c r="A29" s="33" t="s">
        <v>243</v>
      </c>
      <c r="B29" s="31">
        <v>10</v>
      </c>
      <c r="C29" s="31">
        <v>454</v>
      </c>
      <c r="D29" s="31">
        <v>178</v>
      </c>
      <c r="E29" s="31">
        <v>276</v>
      </c>
      <c r="F29" s="31">
        <v>1</v>
      </c>
      <c r="G29" s="31">
        <v>1</v>
      </c>
      <c r="H29" s="31">
        <v>0</v>
      </c>
      <c r="I29" s="31">
        <v>4</v>
      </c>
      <c r="J29" s="31">
        <v>1</v>
      </c>
      <c r="K29" s="31">
        <v>3</v>
      </c>
      <c r="L29" s="31">
        <v>6</v>
      </c>
      <c r="M29" s="31">
        <v>3</v>
      </c>
      <c r="N29" s="31">
        <v>3</v>
      </c>
      <c r="O29" s="33" t="s">
        <v>243</v>
      </c>
      <c r="P29" s="31">
        <v>10</v>
      </c>
      <c r="Q29" s="31">
        <v>321</v>
      </c>
      <c r="R29" s="31">
        <v>134</v>
      </c>
      <c r="S29" s="31">
        <v>187</v>
      </c>
      <c r="T29" s="31">
        <v>143</v>
      </c>
      <c r="U29" s="31">
        <v>33</v>
      </c>
      <c r="V29" s="31">
        <v>110</v>
      </c>
      <c r="W29" s="31">
        <v>178</v>
      </c>
      <c r="X29" s="31">
        <v>101</v>
      </c>
      <c r="Y29" s="31">
        <v>77</v>
      </c>
      <c r="Z29" s="31">
        <v>122</v>
      </c>
      <c r="AA29" s="31">
        <v>39</v>
      </c>
      <c r="AB29" s="31">
        <v>83</v>
      </c>
      <c r="AC29" s="31">
        <v>10</v>
      </c>
      <c r="AD29" s="62"/>
      <c r="AE29" s="62"/>
      <c r="AF29" s="62"/>
      <c r="AG29" s="62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31">
        <v>10</v>
      </c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31">
        <v>10</v>
      </c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U29" s="4">
        <f t="shared" si="5"/>
        <v>0</v>
      </c>
      <c r="CV29" s="4">
        <f t="shared" si="6"/>
        <v>0</v>
      </c>
      <c r="CW29" s="4">
        <f t="shared" si="7"/>
        <v>0</v>
      </c>
      <c r="CX29" s="4">
        <f t="shared" si="8"/>
        <v>0</v>
      </c>
      <c r="CY29" s="4">
        <f t="shared" si="9"/>
        <v>0</v>
      </c>
      <c r="CZ29" s="4">
        <f t="shared" si="10"/>
        <v>0</v>
      </c>
      <c r="DA29" s="4">
        <f t="shared" si="11"/>
        <v>0</v>
      </c>
      <c r="DB29" s="4">
        <f t="shared" si="12"/>
        <v>0</v>
      </c>
      <c r="DC29" s="4">
        <f t="shared" si="13"/>
        <v>0</v>
      </c>
      <c r="DD29" s="4">
        <f t="shared" si="14"/>
        <v>0</v>
      </c>
      <c r="DE29" s="4">
        <f t="shared" si="15"/>
        <v>0</v>
      </c>
    </row>
    <row r="30" spans="1:109" s="4" customFormat="1" ht="15.75" customHeight="1">
      <c r="A30" s="33" t="s">
        <v>244</v>
      </c>
      <c r="B30" s="31">
        <v>11</v>
      </c>
      <c r="C30" s="31">
        <v>1266</v>
      </c>
      <c r="D30" s="31">
        <v>465</v>
      </c>
      <c r="E30" s="31">
        <v>801</v>
      </c>
      <c r="F30" s="31">
        <v>12</v>
      </c>
      <c r="G30" s="31">
        <v>9</v>
      </c>
      <c r="H30" s="31">
        <v>3</v>
      </c>
      <c r="I30" s="31">
        <v>17</v>
      </c>
      <c r="J30" s="31">
        <v>6</v>
      </c>
      <c r="K30" s="31">
        <v>11</v>
      </c>
      <c r="L30" s="31">
        <v>26</v>
      </c>
      <c r="M30" s="31">
        <v>13</v>
      </c>
      <c r="N30" s="31">
        <v>13</v>
      </c>
      <c r="O30" s="33" t="s">
        <v>244</v>
      </c>
      <c r="P30" s="31">
        <v>11</v>
      </c>
      <c r="Q30" s="31">
        <v>792</v>
      </c>
      <c r="R30" s="31">
        <v>309</v>
      </c>
      <c r="S30" s="31">
        <v>483</v>
      </c>
      <c r="T30" s="31">
        <v>244</v>
      </c>
      <c r="U30" s="31">
        <v>49</v>
      </c>
      <c r="V30" s="31">
        <v>195</v>
      </c>
      <c r="W30" s="31">
        <v>548</v>
      </c>
      <c r="X30" s="31">
        <v>260</v>
      </c>
      <c r="Y30" s="31">
        <v>288</v>
      </c>
      <c r="Z30" s="31">
        <v>419</v>
      </c>
      <c r="AA30" s="31">
        <v>128</v>
      </c>
      <c r="AB30" s="31">
        <v>291</v>
      </c>
      <c r="AC30" s="31">
        <v>11</v>
      </c>
      <c r="AD30" s="62"/>
      <c r="AE30" s="62"/>
      <c r="AF30" s="62"/>
      <c r="AG30" s="62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31">
        <v>11</v>
      </c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31">
        <v>11</v>
      </c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U30" s="4">
        <f t="shared" si="5"/>
        <v>0</v>
      </c>
      <c r="CV30" s="4">
        <f t="shared" si="6"/>
        <v>0</v>
      </c>
      <c r="CW30" s="4">
        <f t="shared" si="7"/>
        <v>0</v>
      </c>
      <c r="CX30" s="4">
        <f t="shared" si="8"/>
        <v>0</v>
      </c>
      <c r="CY30" s="4">
        <f t="shared" si="9"/>
        <v>0</v>
      </c>
      <c r="CZ30" s="4">
        <f t="shared" si="10"/>
        <v>0</v>
      </c>
      <c r="DA30" s="4">
        <f t="shared" si="11"/>
        <v>0</v>
      </c>
      <c r="DB30" s="4">
        <f t="shared" si="12"/>
        <v>0</v>
      </c>
      <c r="DC30" s="4">
        <f t="shared" si="13"/>
        <v>0</v>
      </c>
      <c r="DD30" s="4">
        <f t="shared" si="14"/>
        <v>0</v>
      </c>
      <c r="DE30" s="4">
        <f t="shared" si="15"/>
        <v>0</v>
      </c>
    </row>
    <row r="31" spans="1:109" s="4" customFormat="1" ht="15.75" customHeight="1">
      <c r="A31" s="33" t="s">
        <v>245</v>
      </c>
      <c r="B31" s="31">
        <v>12</v>
      </c>
      <c r="C31" s="31">
        <v>1287</v>
      </c>
      <c r="D31" s="31">
        <v>337</v>
      </c>
      <c r="E31" s="31">
        <v>950</v>
      </c>
      <c r="F31" s="31">
        <v>28</v>
      </c>
      <c r="G31" s="31">
        <v>13</v>
      </c>
      <c r="H31" s="31">
        <v>15</v>
      </c>
      <c r="I31" s="31">
        <v>35</v>
      </c>
      <c r="J31" s="31">
        <v>7</v>
      </c>
      <c r="K31" s="31">
        <v>28</v>
      </c>
      <c r="L31" s="31">
        <v>54</v>
      </c>
      <c r="M31" s="31">
        <v>8</v>
      </c>
      <c r="N31" s="31">
        <v>46</v>
      </c>
      <c r="O31" s="33" t="s">
        <v>245</v>
      </c>
      <c r="P31" s="31">
        <v>12</v>
      </c>
      <c r="Q31" s="31">
        <v>694</v>
      </c>
      <c r="R31" s="31">
        <v>187</v>
      </c>
      <c r="S31" s="31">
        <v>507</v>
      </c>
      <c r="T31" s="31">
        <v>296</v>
      </c>
      <c r="U31" s="31">
        <v>46</v>
      </c>
      <c r="V31" s="31">
        <v>250</v>
      </c>
      <c r="W31" s="31">
        <v>398</v>
      </c>
      <c r="X31" s="31">
        <v>141</v>
      </c>
      <c r="Y31" s="31">
        <v>257</v>
      </c>
      <c r="Z31" s="31">
        <v>476</v>
      </c>
      <c r="AA31" s="31">
        <v>122</v>
      </c>
      <c r="AB31" s="31">
        <v>354</v>
      </c>
      <c r="AC31" s="31">
        <v>12</v>
      </c>
      <c r="AD31" s="62"/>
      <c r="AE31" s="62"/>
      <c r="AF31" s="62"/>
      <c r="AG31" s="62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31">
        <v>12</v>
      </c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31">
        <v>12</v>
      </c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U31" s="4">
        <f t="shared" si="5"/>
        <v>0</v>
      </c>
      <c r="CV31" s="4">
        <f t="shared" si="6"/>
        <v>0</v>
      </c>
      <c r="CW31" s="4">
        <f t="shared" si="7"/>
        <v>0</v>
      </c>
      <c r="CX31" s="4">
        <f t="shared" si="8"/>
        <v>0</v>
      </c>
      <c r="CY31" s="4">
        <f t="shared" si="9"/>
        <v>0</v>
      </c>
      <c r="CZ31" s="4">
        <f t="shared" si="10"/>
        <v>0</v>
      </c>
      <c r="DA31" s="4">
        <f t="shared" si="11"/>
        <v>0</v>
      </c>
      <c r="DB31" s="4">
        <f t="shared" si="12"/>
        <v>0</v>
      </c>
      <c r="DC31" s="4">
        <f t="shared" si="13"/>
        <v>0</v>
      </c>
      <c r="DD31" s="4">
        <f t="shared" si="14"/>
        <v>0</v>
      </c>
      <c r="DE31" s="4">
        <f t="shared" si="15"/>
        <v>0</v>
      </c>
    </row>
    <row r="32" spans="1:109" s="4" customFormat="1" ht="15.75" customHeight="1">
      <c r="A32" s="33" t="s">
        <v>246</v>
      </c>
      <c r="B32" s="31">
        <v>13</v>
      </c>
      <c r="C32" s="31">
        <v>678</v>
      </c>
      <c r="D32" s="31">
        <v>243</v>
      </c>
      <c r="E32" s="31">
        <v>435</v>
      </c>
      <c r="F32" s="31">
        <v>22</v>
      </c>
      <c r="G32" s="31">
        <v>10</v>
      </c>
      <c r="H32" s="31">
        <v>12</v>
      </c>
      <c r="I32" s="31">
        <v>13</v>
      </c>
      <c r="J32" s="31">
        <v>1</v>
      </c>
      <c r="K32" s="31">
        <v>12</v>
      </c>
      <c r="L32" s="31">
        <v>13</v>
      </c>
      <c r="M32" s="31">
        <v>2</v>
      </c>
      <c r="N32" s="31">
        <v>11</v>
      </c>
      <c r="O32" s="33" t="s">
        <v>246</v>
      </c>
      <c r="P32" s="31">
        <v>13</v>
      </c>
      <c r="Q32" s="31">
        <v>264</v>
      </c>
      <c r="R32" s="31">
        <v>77</v>
      </c>
      <c r="S32" s="31">
        <v>187</v>
      </c>
      <c r="T32" s="31">
        <v>84</v>
      </c>
      <c r="U32" s="31">
        <v>14</v>
      </c>
      <c r="V32" s="31">
        <v>70</v>
      </c>
      <c r="W32" s="31">
        <v>180</v>
      </c>
      <c r="X32" s="31">
        <v>63</v>
      </c>
      <c r="Y32" s="31">
        <v>117</v>
      </c>
      <c r="Z32" s="31">
        <v>366</v>
      </c>
      <c r="AA32" s="31">
        <v>153</v>
      </c>
      <c r="AB32" s="31">
        <v>213</v>
      </c>
      <c r="AC32" s="31">
        <v>13</v>
      </c>
      <c r="AD32" s="62"/>
      <c r="AE32" s="62"/>
      <c r="AF32" s="62"/>
      <c r="AG32" s="62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31">
        <v>13</v>
      </c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31">
        <v>13</v>
      </c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U32" s="4">
        <f t="shared" si="5"/>
        <v>0</v>
      </c>
      <c r="CV32" s="4">
        <f t="shared" si="6"/>
        <v>0</v>
      </c>
      <c r="CW32" s="4">
        <f t="shared" si="7"/>
        <v>0</v>
      </c>
      <c r="CX32" s="4">
        <f t="shared" si="8"/>
        <v>0</v>
      </c>
      <c r="CY32" s="4">
        <f t="shared" si="9"/>
        <v>0</v>
      </c>
      <c r="CZ32" s="4">
        <f t="shared" si="10"/>
        <v>0</v>
      </c>
      <c r="DA32" s="4">
        <f t="shared" si="11"/>
        <v>0</v>
      </c>
      <c r="DB32" s="4">
        <f t="shared" si="12"/>
        <v>0</v>
      </c>
      <c r="DC32" s="4">
        <f t="shared" si="13"/>
        <v>0</v>
      </c>
      <c r="DD32" s="4">
        <f t="shared" si="14"/>
        <v>0</v>
      </c>
      <c r="DE32" s="4">
        <f t="shared" si="15"/>
        <v>0</v>
      </c>
    </row>
    <row r="33" spans="1:109" s="4" customFormat="1" ht="15.75" customHeight="1">
      <c r="A33" s="33" t="s">
        <v>247</v>
      </c>
      <c r="B33" s="31">
        <v>14</v>
      </c>
      <c r="C33" s="31">
        <v>193</v>
      </c>
      <c r="D33" s="31">
        <v>110</v>
      </c>
      <c r="E33" s="31">
        <v>83</v>
      </c>
      <c r="F33" s="31">
        <v>11</v>
      </c>
      <c r="G33" s="31">
        <v>6</v>
      </c>
      <c r="H33" s="31">
        <v>5</v>
      </c>
      <c r="I33" s="31">
        <v>3</v>
      </c>
      <c r="J33" s="31">
        <v>0</v>
      </c>
      <c r="K33" s="31">
        <v>3</v>
      </c>
      <c r="L33" s="31">
        <v>3</v>
      </c>
      <c r="M33" s="31">
        <v>0</v>
      </c>
      <c r="N33" s="31">
        <v>3</v>
      </c>
      <c r="O33" s="33" t="s">
        <v>247</v>
      </c>
      <c r="P33" s="31">
        <v>14</v>
      </c>
      <c r="Q33" s="31">
        <v>92</v>
      </c>
      <c r="R33" s="31">
        <v>56</v>
      </c>
      <c r="S33" s="31">
        <v>36</v>
      </c>
      <c r="T33" s="31">
        <v>20</v>
      </c>
      <c r="U33" s="31">
        <v>6</v>
      </c>
      <c r="V33" s="31">
        <v>14</v>
      </c>
      <c r="W33" s="31">
        <v>72</v>
      </c>
      <c r="X33" s="31">
        <v>50</v>
      </c>
      <c r="Y33" s="31">
        <v>22</v>
      </c>
      <c r="Z33" s="31">
        <v>84</v>
      </c>
      <c r="AA33" s="31">
        <v>48</v>
      </c>
      <c r="AB33" s="31">
        <v>36</v>
      </c>
      <c r="AC33" s="31">
        <v>14</v>
      </c>
      <c r="AD33" s="62"/>
      <c r="AE33" s="62"/>
      <c r="AF33" s="62"/>
      <c r="AG33" s="62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31">
        <v>14</v>
      </c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31">
        <v>14</v>
      </c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U33" s="4">
        <f t="shared" si="5"/>
        <v>0</v>
      </c>
      <c r="CV33" s="4">
        <f t="shared" si="6"/>
        <v>0</v>
      </c>
      <c r="CW33" s="4">
        <f t="shared" si="7"/>
        <v>0</v>
      </c>
      <c r="CX33" s="4">
        <f t="shared" si="8"/>
        <v>0</v>
      </c>
      <c r="CY33" s="4">
        <f t="shared" si="9"/>
        <v>0</v>
      </c>
      <c r="CZ33" s="4">
        <f t="shared" si="10"/>
        <v>0</v>
      </c>
      <c r="DA33" s="4">
        <f t="shared" si="11"/>
        <v>0</v>
      </c>
      <c r="DB33" s="4">
        <f t="shared" si="12"/>
        <v>0</v>
      </c>
      <c r="DC33" s="4">
        <f t="shared" si="13"/>
        <v>0</v>
      </c>
      <c r="DD33" s="4">
        <f t="shared" si="14"/>
        <v>0</v>
      </c>
      <c r="DE33" s="4">
        <f t="shared" si="15"/>
        <v>0</v>
      </c>
    </row>
    <row r="34" spans="1:109" s="4" customFormat="1" ht="25.5">
      <c r="A34" s="30" t="s">
        <v>248</v>
      </c>
      <c r="B34" s="35">
        <v>15</v>
      </c>
      <c r="C34" s="31">
        <v>3878</v>
      </c>
      <c r="D34" s="31">
        <v>1333</v>
      </c>
      <c r="E34" s="31">
        <v>2545</v>
      </c>
      <c r="F34" s="35">
        <v>74</v>
      </c>
      <c r="G34" s="35">
        <v>39</v>
      </c>
      <c r="H34" s="35">
        <v>35</v>
      </c>
      <c r="I34" s="35">
        <v>72</v>
      </c>
      <c r="J34" s="35">
        <v>15</v>
      </c>
      <c r="K34" s="35">
        <v>57</v>
      </c>
      <c r="L34" s="35">
        <v>102</v>
      </c>
      <c r="M34" s="35">
        <v>26</v>
      </c>
      <c r="N34" s="35">
        <v>76</v>
      </c>
      <c r="O34" s="30" t="s">
        <v>248</v>
      </c>
      <c r="P34" s="35">
        <v>15</v>
      </c>
      <c r="Q34" s="35">
        <v>2163</v>
      </c>
      <c r="R34" s="35">
        <v>763</v>
      </c>
      <c r="S34" s="35">
        <v>1400</v>
      </c>
      <c r="T34" s="35">
        <v>787</v>
      </c>
      <c r="U34" s="35">
        <v>148</v>
      </c>
      <c r="V34" s="35">
        <v>639</v>
      </c>
      <c r="W34" s="31">
        <v>1376</v>
      </c>
      <c r="X34" s="35">
        <v>615</v>
      </c>
      <c r="Y34" s="35">
        <v>761</v>
      </c>
      <c r="Z34" s="35">
        <v>1467</v>
      </c>
      <c r="AA34" s="35">
        <v>490</v>
      </c>
      <c r="AB34" s="35">
        <v>977</v>
      </c>
      <c r="AC34" s="35">
        <v>15</v>
      </c>
      <c r="AD34" s="62"/>
      <c r="AE34" s="62"/>
      <c r="AF34" s="62"/>
      <c r="AG34" s="62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35">
        <v>15</v>
      </c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35">
        <v>15</v>
      </c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U34" s="4">
        <f t="shared" si="5"/>
        <v>0</v>
      </c>
      <c r="CV34" s="4">
        <f t="shared" si="6"/>
        <v>0</v>
      </c>
      <c r="CW34" s="4">
        <f t="shared" si="7"/>
        <v>0</v>
      </c>
      <c r="CX34" s="4">
        <f t="shared" si="8"/>
        <v>0</v>
      </c>
      <c r="CY34" s="4">
        <f t="shared" si="9"/>
        <v>0</v>
      </c>
      <c r="CZ34" s="4">
        <f t="shared" si="10"/>
        <v>0</v>
      </c>
      <c r="DA34" s="4">
        <f t="shared" si="11"/>
        <v>0</v>
      </c>
      <c r="DB34" s="4">
        <f t="shared" si="12"/>
        <v>0</v>
      </c>
      <c r="DC34" s="4">
        <f t="shared" si="13"/>
        <v>0</v>
      </c>
      <c r="DD34" s="4">
        <f t="shared" si="14"/>
        <v>0</v>
      </c>
      <c r="DE34" s="4">
        <f t="shared" si="15"/>
        <v>0</v>
      </c>
    </row>
    <row r="35" spans="1:109" s="4" customFormat="1" ht="15.75" customHeight="1">
      <c r="A35" s="32" t="s">
        <v>249</v>
      </c>
      <c r="B35" s="35">
        <v>16</v>
      </c>
      <c r="C35" s="31">
        <v>36</v>
      </c>
      <c r="D35" s="31">
        <v>19</v>
      </c>
      <c r="E35" s="31">
        <v>17</v>
      </c>
      <c r="F35" s="31">
        <v>11</v>
      </c>
      <c r="G35" s="35">
        <v>6</v>
      </c>
      <c r="H35" s="31">
        <v>5</v>
      </c>
      <c r="I35" s="31">
        <v>2</v>
      </c>
      <c r="J35" s="31">
        <v>0</v>
      </c>
      <c r="K35" s="31">
        <v>2</v>
      </c>
      <c r="L35" s="31">
        <v>1</v>
      </c>
      <c r="M35" s="31">
        <v>0</v>
      </c>
      <c r="N35" s="31">
        <v>1</v>
      </c>
      <c r="O35" s="32" t="s">
        <v>249</v>
      </c>
      <c r="P35" s="35">
        <v>16</v>
      </c>
      <c r="Q35" s="31">
        <v>19</v>
      </c>
      <c r="R35" s="31">
        <v>11</v>
      </c>
      <c r="S35" s="31">
        <v>8</v>
      </c>
      <c r="T35" s="31">
        <v>8</v>
      </c>
      <c r="U35" s="31">
        <v>1</v>
      </c>
      <c r="V35" s="31">
        <v>7</v>
      </c>
      <c r="W35" s="31">
        <v>11</v>
      </c>
      <c r="X35" s="31">
        <v>10</v>
      </c>
      <c r="Y35" s="31">
        <v>1</v>
      </c>
      <c r="Z35" s="35">
        <v>3</v>
      </c>
      <c r="AA35" s="35">
        <v>2</v>
      </c>
      <c r="AB35" s="35">
        <v>1</v>
      </c>
      <c r="AC35" s="35">
        <v>16</v>
      </c>
      <c r="AD35" s="62"/>
      <c r="AE35" s="62"/>
      <c r="AF35" s="62"/>
      <c r="AG35" s="62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35">
        <v>16</v>
      </c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35">
        <v>16</v>
      </c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U35" s="4">
        <f t="shared" si="5"/>
        <v>0</v>
      </c>
      <c r="CV35" s="4">
        <f t="shared" si="6"/>
        <v>0</v>
      </c>
      <c r="CW35" s="4">
        <f t="shared" si="7"/>
        <v>0</v>
      </c>
      <c r="CX35" s="4">
        <f t="shared" si="8"/>
        <v>0</v>
      </c>
      <c r="CY35" s="4">
        <f t="shared" si="9"/>
        <v>0</v>
      </c>
      <c r="CZ35" s="4">
        <f t="shared" si="10"/>
        <v>0</v>
      </c>
      <c r="DA35" s="4">
        <f t="shared" si="11"/>
        <v>0</v>
      </c>
      <c r="DB35" s="4">
        <f t="shared" si="12"/>
        <v>0</v>
      </c>
      <c r="DC35" s="4">
        <f t="shared" si="13"/>
        <v>0</v>
      </c>
      <c r="DD35" s="4">
        <f t="shared" si="14"/>
        <v>0</v>
      </c>
      <c r="DE35" s="4">
        <f t="shared" si="15"/>
        <v>0</v>
      </c>
    </row>
    <row r="36" spans="1:109" s="4" customFormat="1" ht="15.75" customHeight="1">
      <c r="A36" s="32" t="s">
        <v>250</v>
      </c>
      <c r="B36" s="35">
        <v>17</v>
      </c>
      <c r="C36" s="31">
        <v>1300</v>
      </c>
      <c r="D36" s="31">
        <v>303</v>
      </c>
      <c r="E36" s="31">
        <v>997</v>
      </c>
      <c r="F36" s="31">
        <v>56</v>
      </c>
      <c r="G36" s="35">
        <v>28</v>
      </c>
      <c r="H36" s="31">
        <v>28</v>
      </c>
      <c r="I36" s="31">
        <v>55</v>
      </c>
      <c r="J36" s="31">
        <v>10</v>
      </c>
      <c r="K36" s="31">
        <v>45</v>
      </c>
      <c r="L36" s="31">
        <v>71</v>
      </c>
      <c r="M36" s="31">
        <v>13</v>
      </c>
      <c r="N36" s="31">
        <v>58</v>
      </c>
      <c r="O36" s="32" t="s">
        <v>250</v>
      </c>
      <c r="P36" s="35">
        <v>17</v>
      </c>
      <c r="Q36" s="31">
        <v>932</v>
      </c>
      <c r="R36" s="31">
        <v>215</v>
      </c>
      <c r="S36" s="31">
        <v>717</v>
      </c>
      <c r="T36" s="31">
        <v>399</v>
      </c>
      <c r="U36" s="31">
        <v>55</v>
      </c>
      <c r="V36" s="31">
        <v>344</v>
      </c>
      <c r="W36" s="31">
        <v>533</v>
      </c>
      <c r="X36" s="31">
        <v>160</v>
      </c>
      <c r="Y36" s="31">
        <v>373</v>
      </c>
      <c r="Z36" s="35">
        <v>186</v>
      </c>
      <c r="AA36" s="35">
        <v>37</v>
      </c>
      <c r="AB36" s="35">
        <v>149</v>
      </c>
      <c r="AC36" s="35">
        <v>17</v>
      </c>
      <c r="AD36" s="62"/>
      <c r="AE36" s="62"/>
      <c r="AF36" s="62"/>
      <c r="AG36" s="62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35">
        <v>17</v>
      </c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35">
        <v>17</v>
      </c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U36" s="4">
        <f t="shared" si="5"/>
        <v>0</v>
      </c>
      <c r="CV36" s="4">
        <f t="shared" si="6"/>
        <v>0</v>
      </c>
      <c r="CW36" s="4">
        <f t="shared" si="7"/>
        <v>0</v>
      </c>
      <c r="CX36" s="4">
        <f t="shared" si="8"/>
        <v>0</v>
      </c>
      <c r="CY36" s="4">
        <f t="shared" si="9"/>
        <v>0</v>
      </c>
      <c r="CZ36" s="4">
        <f t="shared" si="10"/>
        <v>0</v>
      </c>
      <c r="DA36" s="4">
        <f t="shared" si="11"/>
        <v>0</v>
      </c>
      <c r="DB36" s="4">
        <f t="shared" si="12"/>
        <v>0</v>
      </c>
      <c r="DC36" s="4">
        <f t="shared" si="13"/>
        <v>0</v>
      </c>
      <c r="DD36" s="4">
        <f t="shared" si="14"/>
        <v>0</v>
      </c>
      <c r="DE36" s="4">
        <f t="shared" si="15"/>
        <v>0</v>
      </c>
    </row>
    <row r="37" spans="1:109" s="4" customFormat="1" ht="15.75" customHeight="1">
      <c r="A37" s="32" t="s">
        <v>251</v>
      </c>
      <c r="B37" s="35">
        <v>18</v>
      </c>
      <c r="C37" s="31">
        <v>1667</v>
      </c>
      <c r="D37" s="31">
        <v>620</v>
      </c>
      <c r="E37" s="31">
        <v>1047</v>
      </c>
      <c r="F37" s="31">
        <v>7</v>
      </c>
      <c r="G37" s="35">
        <v>5</v>
      </c>
      <c r="H37" s="31">
        <v>2</v>
      </c>
      <c r="I37" s="31">
        <v>15</v>
      </c>
      <c r="J37" s="31">
        <v>5</v>
      </c>
      <c r="K37" s="31">
        <v>10</v>
      </c>
      <c r="L37" s="31">
        <v>29</v>
      </c>
      <c r="M37" s="31">
        <v>12</v>
      </c>
      <c r="N37" s="31">
        <v>17</v>
      </c>
      <c r="O37" s="32" t="s">
        <v>251</v>
      </c>
      <c r="P37" s="35">
        <v>18</v>
      </c>
      <c r="Q37" s="31">
        <v>1081</v>
      </c>
      <c r="R37" s="31">
        <v>447</v>
      </c>
      <c r="S37" s="31">
        <v>634</v>
      </c>
      <c r="T37" s="31">
        <v>368</v>
      </c>
      <c r="U37" s="31">
        <v>90</v>
      </c>
      <c r="V37" s="31">
        <v>278</v>
      </c>
      <c r="W37" s="31">
        <v>713</v>
      </c>
      <c r="X37" s="31">
        <v>357</v>
      </c>
      <c r="Y37" s="31">
        <v>356</v>
      </c>
      <c r="Z37" s="35">
        <v>535</v>
      </c>
      <c r="AA37" s="35">
        <v>151</v>
      </c>
      <c r="AB37" s="35">
        <v>384</v>
      </c>
      <c r="AC37" s="35">
        <v>18</v>
      </c>
      <c r="AD37" s="62"/>
      <c r="AE37" s="62"/>
      <c r="AF37" s="62"/>
      <c r="AG37" s="62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35">
        <v>18</v>
      </c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35">
        <v>18</v>
      </c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U37" s="4">
        <f t="shared" si="5"/>
        <v>0</v>
      </c>
      <c r="CV37" s="4">
        <f t="shared" si="6"/>
        <v>0</v>
      </c>
      <c r="CW37" s="4">
        <f t="shared" si="7"/>
        <v>0</v>
      </c>
      <c r="CX37" s="4">
        <f t="shared" si="8"/>
        <v>0</v>
      </c>
      <c r="CY37" s="4">
        <f t="shared" si="9"/>
        <v>0</v>
      </c>
      <c r="CZ37" s="4">
        <f t="shared" si="10"/>
        <v>0</v>
      </c>
      <c r="DA37" s="4">
        <f t="shared" si="11"/>
        <v>0</v>
      </c>
      <c r="DB37" s="4">
        <f t="shared" si="12"/>
        <v>0</v>
      </c>
      <c r="DC37" s="4">
        <f t="shared" si="13"/>
        <v>0</v>
      </c>
      <c r="DD37" s="4">
        <f t="shared" si="14"/>
        <v>0</v>
      </c>
      <c r="DE37" s="4">
        <f t="shared" si="15"/>
        <v>0</v>
      </c>
    </row>
    <row r="38" spans="1:109" s="4" customFormat="1" ht="15.75" customHeight="1">
      <c r="A38" s="32" t="s">
        <v>252</v>
      </c>
      <c r="B38" s="35">
        <v>19</v>
      </c>
      <c r="C38" s="31">
        <v>242</v>
      </c>
      <c r="D38" s="31">
        <v>127</v>
      </c>
      <c r="E38" s="31">
        <v>115</v>
      </c>
      <c r="F38" s="31">
        <v>0</v>
      </c>
      <c r="G38" s="35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2" t="s">
        <v>252</v>
      </c>
      <c r="P38" s="35">
        <v>19</v>
      </c>
      <c r="Q38" s="31">
        <v>108</v>
      </c>
      <c r="R38" s="31">
        <v>73</v>
      </c>
      <c r="S38" s="31">
        <v>35</v>
      </c>
      <c r="T38" s="31">
        <v>7</v>
      </c>
      <c r="U38" s="31">
        <v>1</v>
      </c>
      <c r="V38" s="31">
        <v>6</v>
      </c>
      <c r="W38" s="31">
        <v>101</v>
      </c>
      <c r="X38" s="31">
        <v>72</v>
      </c>
      <c r="Y38" s="31">
        <v>29</v>
      </c>
      <c r="Z38" s="35">
        <v>134</v>
      </c>
      <c r="AA38" s="35">
        <v>54</v>
      </c>
      <c r="AB38" s="35">
        <v>80</v>
      </c>
      <c r="AC38" s="35">
        <v>19</v>
      </c>
      <c r="AD38" s="62"/>
      <c r="AE38" s="62"/>
      <c r="AF38" s="62"/>
      <c r="AG38" s="62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35">
        <v>19</v>
      </c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35">
        <v>19</v>
      </c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U38" s="4">
        <f t="shared" si="5"/>
        <v>0</v>
      </c>
      <c r="CV38" s="4">
        <f t="shared" si="6"/>
        <v>0</v>
      </c>
      <c r="CW38" s="4">
        <f t="shared" si="7"/>
        <v>0</v>
      </c>
      <c r="CX38" s="4">
        <f t="shared" si="8"/>
        <v>0</v>
      </c>
      <c r="CY38" s="4">
        <f t="shared" si="9"/>
        <v>0</v>
      </c>
      <c r="CZ38" s="4">
        <f t="shared" si="10"/>
        <v>0</v>
      </c>
      <c r="DA38" s="4">
        <f t="shared" si="11"/>
        <v>0</v>
      </c>
      <c r="DB38" s="4">
        <f t="shared" si="12"/>
        <v>0</v>
      </c>
      <c r="DC38" s="4">
        <f t="shared" si="13"/>
        <v>0</v>
      </c>
      <c r="DD38" s="4">
        <f t="shared" si="14"/>
        <v>0</v>
      </c>
      <c r="DE38" s="4">
        <f t="shared" si="15"/>
        <v>0</v>
      </c>
    </row>
    <row r="39" spans="1:109" s="4" customFormat="1" ht="15.75" customHeight="1">
      <c r="A39" s="32" t="s">
        <v>253</v>
      </c>
      <c r="B39" s="35">
        <v>20</v>
      </c>
      <c r="C39" s="31">
        <v>633</v>
      </c>
      <c r="D39" s="31">
        <v>264</v>
      </c>
      <c r="E39" s="31">
        <v>369</v>
      </c>
      <c r="F39" s="31">
        <v>0</v>
      </c>
      <c r="G39" s="35">
        <v>0</v>
      </c>
      <c r="H39" s="31">
        <v>0</v>
      </c>
      <c r="I39" s="31">
        <v>0</v>
      </c>
      <c r="J39" s="31">
        <v>0</v>
      </c>
      <c r="K39" s="31">
        <v>0</v>
      </c>
      <c r="L39" s="31">
        <v>1</v>
      </c>
      <c r="M39" s="31">
        <v>1</v>
      </c>
      <c r="N39" s="31">
        <v>0</v>
      </c>
      <c r="O39" s="32" t="s">
        <v>253</v>
      </c>
      <c r="P39" s="35">
        <v>20</v>
      </c>
      <c r="Q39" s="31">
        <v>23</v>
      </c>
      <c r="R39" s="31">
        <v>17</v>
      </c>
      <c r="S39" s="31">
        <v>6</v>
      </c>
      <c r="T39" s="31">
        <v>5</v>
      </c>
      <c r="U39" s="31">
        <v>1</v>
      </c>
      <c r="V39" s="31">
        <v>4</v>
      </c>
      <c r="W39" s="31">
        <v>18</v>
      </c>
      <c r="X39" s="31">
        <v>16</v>
      </c>
      <c r="Y39" s="31">
        <v>2</v>
      </c>
      <c r="Z39" s="35">
        <v>609</v>
      </c>
      <c r="AA39" s="35">
        <v>246</v>
      </c>
      <c r="AB39" s="35">
        <v>363</v>
      </c>
      <c r="AC39" s="35">
        <v>20</v>
      </c>
      <c r="AD39" s="62"/>
      <c r="AE39" s="62"/>
      <c r="AF39" s="62"/>
      <c r="AG39" s="62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35">
        <v>20</v>
      </c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35">
        <v>20</v>
      </c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U39" s="4">
        <f t="shared" si="5"/>
        <v>0</v>
      </c>
      <c r="CV39" s="4">
        <f t="shared" si="6"/>
        <v>0</v>
      </c>
      <c r="CW39" s="4">
        <f t="shared" si="7"/>
        <v>0</v>
      </c>
      <c r="CX39" s="4">
        <f t="shared" si="8"/>
        <v>0</v>
      </c>
      <c r="CY39" s="4">
        <f t="shared" si="9"/>
        <v>0</v>
      </c>
      <c r="CZ39" s="4">
        <f t="shared" si="10"/>
        <v>0</v>
      </c>
      <c r="DA39" s="4">
        <f t="shared" si="11"/>
        <v>0</v>
      </c>
      <c r="DB39" s="4">
        <f t="shared" si="12"/>
        <v>0</v>
      </c>
      <c r="DC39" s="4">
        <f t="shared" si="13"/>
        <v>0</v>
      </c>
      <c r="DD39" s="4">
        <f t="shared" si="14"/>
        <v>0</v>
      </c>
      <c r="DE39" s="4">
        <f t="shared" si="15"/>
        <v>0</v>
      </c>
    </row>
    <row r="40" spans="1:109" ht="31.5" customHeight="1">
      <c r="A40" s="30" t="s">
        <v>254</v>
      </c>
      <c r="B40" s="35">
        <v>21</v>
      </c>
      <c r="C40" s="467">
        <v>2112</v>
      </c>
      <c r="D40" s="31">
        <v>706</v>
      </c>
      <c r="E40" s="467">
        <v>1406</v>
      </c>
      <c r="F40" s="31">
        <v>25</v>
      </c>
      <c r="G40" s="35">
        <v>13</v>
      </c>
      <c r="H40" s="31">
        <v>12</v>
      </c>
      <c r="I40" s="31">
        <v>34</v>
      </c>
      <c r="J40" s="31">
        <v>6</v>
      </c>
      <c r="K40" s="31">
        <v>28</v>
      </c>
      <c r="L40" s="31">
        <v>45</v>
      </c>
      <c r="M40" s="31">
        <v>14</v>
      </c>
      <c r="N40" s="31">
        <v>31</v>
      </c>
      <c r="O40" s="30" t="s">
        <v>254</v>
      </c>
      <c r="P40" s="35">
        <v>21</v>
      </c>
      <c r="Q40" s="467">
        <v>2008</v>
      </c>
      <c r="R40" s="31">
        <v>673</v>
      </c>
      <c r="S40" s="467">
        <v>1335</v>
      </c>
      <c r="T40" s="31">
        <v>758</v>
      </c>
      <c r="U40" s="31">
        <v>139</v>
      </c>
      <c r="V40" s="31">
        <v>619</v>
      </c>
      <c r="W40" s="467">
        <v>1250</v>
      </c>
      <c r="X40" s="31">
        <v>534</v>
      </c>
      <c r="Y40" s="31">
        <v>716</v>
      </c>
      <c r="Z40" s="63" t="s">
        <v>255</v>
      </c>
      <c r="AA40" s="63" t="s">
        <v>255</v>
      </c>
      <c r="AB40" s="63" t="s">
        <v>255</v>
      </c>
      <c r="AC40" s="35">
        <v>21</v>
      </c>
      <c r="AD40" s="31" t="s">
        <v>255</v>
      </c>
      <c r="AE40" s="31"/>
      <c r="AF40" s="31" t="s">
        <v>255</v>
      </c>
      <c r="AG40" s="3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35">
        <v>21</v>
      </c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35">
        <v>21</v>
      </c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4"/>
      <c r="CU40" s="4">
        <f t="shared" si="5"/>
        <v>0</v>
      </c>
      <c r="CV40" s="4">
        <f t="shared" si="6"/>
        <v>0</v>
      </c>
      <c r="CW40" s="4">
        <f t="shared" si="7"/>
        <v>0</v>
      </c>
      <c r="CX40" s="4">
        <f t="shared" si="8"/>
        <v>0</v>
      </c>
      <c r="CY40" s="4">
        <f t="shared" si="9"/>
        <v>0</v>
      </c>
      <c r="CZ40" s="4">
        <f t="shared" si="10"/>
        <v>0</v>
      </c>
      <c r="DA40" s="4">
        <f t="shared" si="11"/>
        <v>0</v>
      </c>
      <c r="DB40" s="4">
        <f t="shared" si="12"/>
        <v>0</v>
      </c>
      <c r="DC40" s="4"/>
      <c r="DD40" s="4"/>
      <c r="DE40" s="4"/>
    </row>
    <row r="41" spans="1:109" ht="25.5">
      <c r="A41" s="30" t="s">
        <v>256</v>
      </c>
      <c r="B41" s="35">
        <v>22</v>
      </c>
      <c r="C41" s="467">
        <v>1237</v>
      </c>
      <c r="D41" s="31">
        <v>347</v>
      </c>
      <c r="E41" s="31">
        <v>890</v>
      </c>
      <c r="F41" s="35">
        <v>31</v>
      </c>
      <c r="G41" s="35">
        <v>14</v>
      </c>
      <c r="H41" s="35">
        <v>17</v>
      </c>
      <c r="I41" s="35">
        <v>48</v>
      </c>
      <c r="J41" s="35">
        <v>11</v>
      </c>
      <c r="K41" s="35">
        <v>37</v>
      </c>
      <c r="L41" s="35">
        <v>82</v>
      </c>
      <c r="M41" s="35">
        <v>20</v>
      </c>
      <c r="N41" s="35">
        <v>62</v>
      </c>
      <c r="O41" s="30" t="s">
        <v>256</v>
      </c>
      <c r="P41" s="35">
        <v>22</v>
      </c>
      <c r="Q41" s="467">
        <v>1076</v>
      </c>
      <c r="R41" s="31">
        <v>302</v>
      </c>
      <c r="S41" s="31">
        <v>774</v>
      </c>
      <c r="T41" s="31">
        <v>430</v>
      </c>
      <c r="U41" s="31">
        <v>69</v>
      </c>
      <c r="V41" s="31">
        <v>361</v>
      </c>
      <c r="W41" s="31">
        <v>646</v>
      </c>
      <c r="X41" s="31">
        <v>233</v>
      </c>
      <c r="Y41" s="31">
        <v>413</v>
      </c>
      <c r="Z41" s="63" t="s">
        <v>255</v>
      </c>
      <c r="AA41" s="63" t="s">
        <v>255</v>
      </c>
      <c r="AB41" s="63" t="s">
        <v>255</v>
      </c>
      <c r="AC41" s="35">
        <v>22</v>
      </c>
      <c r="AD41" s="62"/>
      <c r="AE41" s="62"/>
      <c r="AF41" s="62"/>
      <c r="AG41" s="62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35">
        <v>22</v>
      </c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35">
        <v>22</v>
      </c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4"/>
      <c r="CU41" s="4">
        <f t="shared" si="5"/>
        <v>0</v>
      </c>
      <c r="CV41" s="4">
        <f t="shared" si="6"/>
        <v>0</v>
      </c>
      <c r="CW41" s="4">
        <f t="shared" si="7"/>
        <v>0</v>
      </c>
      <c r="CX41" s="4">
        <f t="shared" si="8"/>
        <v>0</v>
      </c>
      <c r="CY41" s="4">
        <f t="shared" si="9"/>
        <v>0</v>
      </c>
      <c r="CZ41" s="4">
        <f t="shared" si="10"/>
        <v>0</v>
      </c>
      <c r="DA41" s="4">
        <f t="shared" si="11"/>
        <v>0</v>
      </c>
      <c r="DB41" s="4">
        <f t="shared" si="12"/>
        <v>0</v>
      </c>
      <c r="DC41" s="4"/>
      <c r="DD41" s="4"/>
      <c r="DE41" s="4"/>
    </row>
    <row r="42" spans="1:109" ht="15" customHeight="1">
      <c r="A42" s="32" t="s">
        <v>257</v>
      </c>
      <c r="B42" s="35">
        <v>23</v>
      </c>
      <c r="C42" s="31">
        <v>99</v>
      </c>
      <c r="D42" s="31">
        <v>23</v>
      </c>
      <c r="E42" s="31">
        <v>76</v>
      </c>
      <c r="F42" s="31">
        <v>17</v>
      </c>
      <c r="G42" s="35">
        <v>6</v>
      </c>
      <c r="H42" s="31">
        <v>11</v>
      </c>
      <c r="I42" s="31">
        <v>15</v>
      </c>
      <c r="J42" s="31">
        <v>3</v>
      </c>
      <c r="K42" s="31">
        <v>12</v>
      </c>
      <c r="L42" s="31">
        <v>9</v>
      </c>
      <c r="M42" s="31">
        <v>2</v>
      </c>
      <c r="N42" s="31">
        <v>7</v>
      </c>
      <c r="O42" s="32" t="s">
        <v>257</v>
      </c>
      <c r="P42" s="35">
        <v>23</v>
      </c>
      <c r="Q42" s="31">
        <v>58</v>
      </c>
      <c r="R42" s="31">
        <v>12</v>
      </c>
      <c r="S42" s="31">
        <v>46</v>
      </c>
      <c r="T42" s="31">
        <v>18</v>
      </c>
      <c r="U42" s="31">
        <v>2</v>
      </c>
      <c r="V42" s="31">
        <v>16</v>
      </c>
      <c r="W42" s="31">
        <v>40</v>
      </c>
      <c r="X42" s="31">
        <v>10</v>
      </c>
      <c r="Y42" s="31">
        <v>30</v>
      </c>
      <c r="Z42" s="63" t="s">
        <v>255</v>
      </c>
      <c r="AA42" s="63" t="s">
        <v>255</v>
      </c>
      <c r="AB42" s="63" t="s">
        <v>255</v>
      </c>
      <c r="AC42" s="35">
        <v>23</v>
      </c>
      <c r="AD42" s="62"/>
      <c r="AE42" s="62"/>
      <c r="AF42" s="62"/>
      <c r="AG42" s="62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35">
        <v>23</v>
      </c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35">
        <v>23</v>
      </c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4"/>
      <c r="CU42" s="4">
        <f t="shared" si="5"/>
        <v>0</v>
      </c>
      <c r="CV42" s="4">
        <f t="shared" si="6"/>
        <v>0</v>
      </c>
      <c r="CW42" s="4">
        <f t="shared" si="7"/>
        <v>0</v>
      </c>
      <c r="CX42" s="4">
        <f t="shared" si="8"/>
        <v>0</v>
      </c>
      <c r="CY42" s="4">
        <f t="shared" si="9"/>
        <v>0</v>
      </c>
      <c r="CZ42" s="4">
        <f t="shared" si="10"/>
        <v>0</v>
      </c>
      <c r="DA42" s="4">
        <f t="shared" si="11"/>
        <v>0</v>
      </c>
      <c r="DB42" s="4">
        <f t="shared" si="12"/>
        <v>0</v>
      </c>
      <c r="DC42" s="4"/>
      <c r="DD42" s="4"/>
      <c r="DE42" s="4"/>
    </row>
    <row r="43" spans="1:109" ht="15" customHeight="1">
      <c r="A43" s="32" t="s">
        <v>258</v>
      </c>
      <c r="B43" s="35">
        <v>24</v>
      </c>
      <c r="C43" s="31">
        <v>368</v>
      </c>
      <c r="D43" s="31">
        <v>67</v>
      </c>
      <c r="E43" s="31">
        <v>301</v>
      </c>
      <c r="F43" s="31">
        <v>11</v>
      </c>
      <c r="G43" s="35">
        <v>7</v>
      </c>
      <c r="H43" s="31">
        <v>4</v>
      </c>
      <c r="I43" s="31">
        <v>18</v>
      </c>
      <c r="J43" s="31">
        <v>4</v>
      </c>
      <c r="K43" s="31">
        <v>14</v>
      </c>
      <c r="L43" s="31">
        <v>40</v>
      </c>
      <c r="M43" s="31">
        <v>3</v>
      </c>
      <c r="N43" s="31">
        <v>37</v>
      </c>
      <c r="O43" s="32" t="s">
        <v>258</v>
      </c>
      <c r="P43" s="35">
        <v>24</v>
      </c>
      <c r="Q43" s="31">
        <v>299</v>
      </c>
      <c r="R43" s="31">
        <v>53</v>
      </c>
      <c r="S43" s="31">
        <v>246</v>
      </c>
      <c r="T43" s="31">
        <v>129</v>
      </c>
      <c r="U43" s="31">
        <v>14</v>
      </c>
      <c r="V43" s="31">
        <v>115</v>
      </c>
      <c r="W43" s="31">
        <v>170</v>
      </c>
      <c r="X43" s="31">
        <v>39</v>
      </c>
      <c r="Y43" s="31">
        <v>131</v>
      </c>
      <c r="Z43" s="63" t="s">
        <v>255</v>
      </c>
      <c r="AA43" s="63" t="s">
        <v>255</v>
      </c>
      <c r="AB43" s="63" t="s">
        <v>255</v>
      </c>
      <c r="AC43" s="35">
        <v>24</v>
      </c>
      <c r="AD43" s="62"/>
      <c r="AE43" s="62"/>
      <c r="AF43" s="62"/>
      <c r="AG43" s="62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35">
        <v>24</v>
      </c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35">
        <v>24</v>
      </c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4"/>
      <c r="CU43" s="4">
        <f t="shared" si="5"/>
        <v>0</v>
      </c>
      <c r="CV43" s="4">
        <f t="shared" si="6"/>
        <v>0</v>
      </c>
      <c r="CW43" s="4">
        <f t="shared" si="7"/>
        <v>0</v>
      </c>
      <c r="CX43" s="4">
        <f t="shared" si="8"/>
        <v>0</v>
      </c>
      <c r="CY43" s="4">
        <f t="shared" si="9"/>
        <v>0</v>
      </c>
      <c r="CZ43" s="4">
        <f t="shared" si="10"/>
        <v>0</v>
      </c>
      <c r="DA43" s="4">
        <f t="shared" si="11"/>
        <v>0</v>
      </c>
      <c r="DB43" s="4">
        <f t="shared" si="12"/>
        <v>0</v>
      </c>
      <c r="DC43" s="4"/>
      <c r="DD43" s="4"/>
      <c r="DE43" s="4"/>
    </row>
    <row r="44" spans="1:109" ht="15" customHeight="1">
      <c r="A44" s="32" t="s">
        <v>259</v>
      </c>
      <c r="B44" s="35">
        <v>25</v>
      </c>
      <c r="C44" s="31">
        <v>770</v>
      </c>
      <c r="D44" s="31">
        <v>257</v>
      </c>
      <c r="E44" s="31">
        <v>513</v>
      </c>
      <c r="F44" s="31">
        <v>3</v>
      </c>
      <c r="G44" s="35">
        <v>1</v>
      </c>
      <c r="H44" s="31">
        <v>2</v>
      </c>
      <c r="I44" s="31">
        <v>15</v>
      </c>
      <c r="J44" s="31">
        <v>4</v>
      </c>
      <c r="K44" s="31">
        <v>11</v>
      </c>
      <c r="L44" s="31">
        <v>33</v>
      </c>
      <c r="M44" s="31">
        <v>15</v>
      </c>
      <c r="N44" s="31">
        <v>18</v>
      </c>
      <c r="O44" s="32" t="s">
        <v>259</v>
      </c>
      <c r="P44" s="35">
        <v>25</v>
      </c>
      <c r="Q44" s="31">
        <v>719</v>
      </c>
      <c r="R44" s="31">
        <v>237</v>
      </c>
      <c r="S44" s="31">
        <v>482</v>
      </c>
      <c r="T44" s="31">
        <v>283</v>
      </c>
      <c r="U44" s="31">
        <v>53</v>
      </c>
      <c r="V44" s="31">
        <v>230</v>
      </c>
      <c r="W44" s="31">
        <v>436</v>
      </c>
      <c r="X44" s="31">
        <v>184</v>
      </c>
      <c r="Y44" s="31">
        <v>252</v>
      </c>
      <c r="Z44" s="63" t="s">
        <v>255</v>
      </c>
      <c r="AA44" s="63" t="s">
        <v>255</v>
      </c>
      <c r="AB44" s="63" t="s">
        <v>255</v>
      </c>
      <c r="AC44" s="35">
        <v>25</v>
      </c>
      <c r="AD44" s="62"/>
      <c r="AE44" s="62"/>
      <c r="AF44" s="62"/>
      <c r="AG44" s="62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35">
        <v>25</v>
      </c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35">
        <v>25</v>
      </c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4"/>
      <c r="CU44" s="4">
        <f t="shared" si="5"/>
        <v>0</v>
      </c>
      <c r="CV44" s="4">
        <f t="shared" si="6"/>
        <v>0</v>
      </c>
      <c r="CW44" s="4">
        <f t="shared" si="7"/>
        <v>0</v>
      </c>
      <c r="CX44" s="4">
        <f t="shared" si="8"/>
        <v>0</v>
      </c>
      <c r="CY44" s="4">
        <f t="shared" si="9"/>
        <v>0</v>
      </c>
      <c r="CZ44" s="4">
        <f t="shared" si="10"/>
        <v>0</v>
      </c>
      <c r="DA44" s="4">
        <f t="shared" si="11"/>
        <v>0</v>
      </c>
      <c r="DB44" s="4">
        <f t="shared" si="12"/>
        <v>0</v>
      </c>
      <c r="DC44" s="4"/>
      <c r="DD44" s="4"/>
      <c r="DE44" s="4"/>
    </row>
    <row r="45" spans="1:109" ht="25.5">
      <c r="A45" s="30" t="s">
        <v>260</v>
      </c>
      <c r="B45" s="35">
        <v>26</v>
      </c>
      <c r="C45" s="467">
        <v>2203</v>
      </c>
      <c r="D45" s="31">
        <v>790</v>
      </c>
      <c r="E45" s="467">
        <v>1413</v>
      </c>
      <c r="F45" s="31">
        <v>16</v>
      </c>
      <c r="G45" s="31">
        <v>9</v>
      </c>
      <c r="H45" s="31">
        <v>7</v>
      </c>
      <c r="I45" s="31">
        <v>26</v>
      </c>
      <c r="J45" s="31">
        <v>2</v>
      </c>
      <c r="K45" s="31">
        <v>24</v>
      </c>
      <c r="L45" s="31">
        <v>36</v>
      </c>
      <c r="M45" s="31">
        <v>13</v>
      </c>
      <c r="N45" s="31">
        <v>23</v>
      </c>
      <c r="O45" s="30" t="s">
        <v>260</v>
      </c>
      <c r="P45" s="35">
        <v>26</v>
      </c>
      <c r="Q45" s="467">
        <v>2125</v>
      </c>
      <c r="R45" s="31">
        <v>766</v>
      </c>
      <c r="S45" s="467">
        <v>1359</v>
      </c>
      <c r="T45" s="31">
        <v>755</v>
      </c>
      <c r="U45" s="31">
        <v>150</v>
      </c>
      <c r="V45" s="31">
        <v>605</v>
      </c>
      <c r="W45" s="467">
        <v>1370</v>
      </c>
      <c r="X45" s="31">
        <v>616</v>
      </c>
      <c r="Y45" s="31">
        <v>754</v>
      </c>
      <c r="Z45" s="63" t="s">
        <v>255</v>
      </c>
      <c r="AA45" s="63" t="s">
        <v>255</v>
      </c>
      <c r="AB45" s="63" t="s">
        <v>255</v>
      </c>
      <c r="AC45" s="35">
        <v>26</v>
      </c>
      <c r="AD45" s="62"/>
      <c r="AE45" s="62"/>
      <c r="AF45" s="62"/>
      <c r="AG45" s="62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35">
        <v>26</v>
      </c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35">
        <v>26</v>
      </c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4"/>
      <c r="CU45" s="4">
        <f t="shared" si="5"/>
        <v>0</v>
      </c>
      <c r="CV45" s="4">
        <f t="shared" si="6"/>
        <v>0</v>
      </c>
      <c r="CW45" s="4">
        <f t="shared" si="7"/>
        <v>0</v>
      </c>
      <c r="CX45" s="4">
        <f t="shared" si="8"/>
        <v>0</v>
      </c>
      <c r="CY45" s="4">
        <f t="shared" si="9"/>
        <v>0</v>
      </c>
      <c r="CZ45" s="4">
        <f t="shared" si="10"/>
        <v>0</v>
      </c>
      <c r="DA45" s="4">
        <f t="shared" si="11"/>
        <v>0</v>
      </c>
      <c r="DB45" s="4">
        <f t="shared" si="12"/>
        <v>0</v>
      </c>
      <c r="DC45" s="4"/>
      <c r="DD45" s="4"/>
      <c r="DE45" s="4"/>
    </row>
    <row r="46" spans="1:109" ht="15.75" customHeight="1">
      <c r="A46" s="32" t="s">
        <v>261</v>
      </c>
      <c r="B46" s="35">
        <v>27</v>
      </c>
      <c r="C46" s="31">
        <v>61</v>
      </c>
      <c r="D46" s="31">
        <v>23</v>
      </c>
      <c r="E46" s="31">
        <v>38</v>
      </c>
      <c r="F46" s="31">
        <v>4</v>
      </c>
      <c r="G46" s="35">
        <v>3</v>
      </c>
      <c r="H46" s="31">
        <v>1</v>
      </c>
      <c r="I46" s="31">
        <v>4</v>
      </c>
      <c r="J46" s="31">
        <v>1</v>
      </c>
      <c r="K46" s="31">
        <v>3</v>
      </c>
      <c r="L46" s="31">
        <v>2</v>
      </c>
      <c r="M46" s="31">
        <v>1</v>
      </c>
      <c r="N46" s="31">
        <v>1</v>
      </c>
      <c r="O46" s="32" t="s">
        <v>261</v>
      </c>
      <c r="P46" s="35">
        <v>27</v>
      </c>
      <c r="Q46" s="31">
        <v>51</v>
      </c>
      <c r="R46" s="31">
        <v>18</v>
      </c>
      <c r="S46" s="31">
        <v>33</v>
      </c>
      <c r="T46" s="31" t="s">
        <v>255</v>
      </c>
      <c r="U46" s="31" t="s">
        <v>255</v>
      </c>
      <c r="V46" s="31" t="s">
        <v>255</v>
      </c>
      <c r="W46" s="31">
        <v>51</v>
      </c>
      <c r="X46" s="31">
        <v>18</v>
      </c>
      <c r="Y46" s="31">
        <v>33</v>
      </c>
      <c r="Z46" s="63" t="s">
        <v>255</v>
      </c>
      <c r="AA46" s="63" t="s">
        <v>255</v>
      </c>
      <c r="AB46" s="63" t="s">
        <v>255</v>
      </c>
      <c r="AC46" s="35">
        <v>27</v>
      </c>
      <c r="AD46" s="62"/>
      <c r="AE46" s="62"/>
      <c r="AF46" s="62"/>
      <c r="AG46" s="62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35">
        <v>27</v>
      </c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35">
        <v>27</v>
      </c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4"/>
      <c r="CU46" s="4">
        <f t="shared" si="5"/>
        <v>0</v>
      </c>
      <c r="CV46" s="4">
        <f t="shared" si="6"/>
        <v>0</v>
      </c>
      <c r="CW46" s="4">
        <f t="shared" si="7"/>
        <v>0</v>
      </c>
      <c r="CX46" s="4">
        <f t="shared" si="8"/>
        <v>0</v>
      </c>
      <c r="CY46" s="4">
        <f t="shared" si="9"/>
        <v>0</v>
      </c>
      <c r="CZ46" s="4"/>
      <c r="DA46" s="4"/>
      <c r="DB46" s="4"/>
      <c r="DC46" s="4"/>
      <c r="DD46" s="4"/>
      <c r="DE46" s="4"/>
    </row>
    <row r="47" spans="1:109" ht="15.75" customHeight="1">
      <c r="A47" s="32" t="s">
        <v>262</v>
      </c>
      <c r="B47" s="35">
        <v>28</v>
      </c>
      <c r="C47" s="31">
        <v>423</v>
      </c>
      <c r="D47" s="31">
        <v>119</v>
      </c>
      <c r="E47" s="31">
        <v>304</v>
      </c>
      <c r="F47" s="31">
        <v>5</v>
      </c>
      <c r="G47" s="35">
        <v>3</v>
      </c>
      <c r="H47" s="31">
        <v>2</v>
      </c>
      <c r="I47" s="31">
        <v>11</v>
      </c>
      <c r="J47" s="31">
        <v>1</v>
      </c>
      <c r="K47" s="31">
        <v>10</v>
      </c>
      <c r="L47" s="31">
        <v>14</v>
      </c>
      <c r="M47" s="31">
        <v>3</v>
      </c>
      <c r="N47" s="31">
        <v>11</v>
      </c>
      <c r="O47" s="32" t="s">
        <v>262</v>
      </c>
      <c r="P47" s="35">
        <v>28</v>
      </c>
      <c r="Q47" s="31">
        <v>393</v>
      </c>
      <c r="R47" s="31">
        <v>112</v>
      </c>
      <c r="S47" s="31">
        <v>281</v>
      </c>
      <c r="T47" s="31">
        <v>151</v>
      </c>
      <c r="U47" s="31">
        <v>19</v>
      </c>
      <c r="V47" s="31">
        <v>132</v>
      </c>
      <c r="W47" s="31">
        <v>242</v>
      </c>
      <c r="X47" s="31">
        <v>93</v>
      </c>
      <c r="Y47" s="31">
        <v>149</v>
      </c>
      <c r="Z47" s="63" t="s">
        <v>255</v>
      </c>
      <c r="AA47" s="63" t="s">
        <v>255</v>
      </c>
      <c r="AB47" s="63" t="s">
        <v>255</v>
      </c>
      <c r="AC47" s="35">
        <v>28</v>
      </c>
      <c r="AD47" s="62"/>
      <c r="AE47" s="62"/>
      <c r="AF47" s="62"/>
      <c r="AG47" s="62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35">
        <v>28</v>
      </c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35">
        <v>28</v>
      </c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4"/>
      <c r="CU47" s="4">
        <f t="shared" si="5"/>
        <v>0</v>
      </c>
      <c r="CV47" s="4">
        <f t="shared" si="6"/>
        <v>0</v>
      </c>
      <c r="CW47" s="4">
        <f t="shared" si="7"/>
        <v>0</v>
      </c>
      <c r="CX47" s="4">
        <f t="shared" si="8"/>
        <v>0</v>
      </c>
      <c r="CY47" s="4">
        <f t="shared" si="9"/>
        <v>0</v>
      </c>
      <c r="CZ47" s="4">
        <f t="shared" si="10"/>
        <v>0</v>
      </c>
      <c r="DA47" s="4">
        <f t="shared" si="11"/>
        <v>0</v>
      </c>
      <c r="DB47" s="4">
        <f t="shared" si="12"/>
        <v>0</v>
      </c>
      <c r="DC47" s="4"/>
      <c r="DD47" s="4"/>
      <c r="DE47" s="4"/>
    </row>
    <row r="48" spans="1:109" ht="15.75" customHeight="1">
      <c r="A48" s="53" t="s">
        <v>263</v>
      </c>
      <c r="B48" s="35">
        <v>29</v>
      </c>
      <c r="C48" s="467">
        <v>1336</v>
      </c>
      <c r="D48" s="31">
        <v>504</v>
      </c>
      <c r="E48" s="31">
        <v>832</v>
      </c>
      <c r="F48" s="31">
        <v>7</v>
      </c>
      <c r="G48" s="35">
        <v>3</v>
      </c>
      <c r="H48" s="31">
        <v>4</v>
      </c>
      <c r="I48" s="31">
        <v>10</v>
      </c>
      <c r="J48" s="31">
        <v>0</v>
      </c>
      <c r="K48" s="31">
        <v>10</v>
      </c>
      <c r="L48" s="31">
        <v>19</v>
      </c>
      <c r="M48" s="31">
        <v>8</v>
      </c>
      <c r="N48" s="31">
        <v>11</v>
      </c>
      <c r="O48" s="53" t="s">
        <v>263</v>
      </c>
      <c r="P48" s="35">
        <v>29</v>
      </c>
      <c r="Q48" s="467">
        <v>1300</v>
      </c>
      <c r="R48" s="31">
        <v>493</v>
      </c>
      <c r="S48" s="31">
        <v>807</v>
      </c>
      <c r="T48" s="31">
        <v>471</v>
      </c>
      <c r="U48" s="31">
        <v>97</v>
      </c>
      <c r="V48" s="31">
        <v>374</v>
      </c>
      <c r="W48" s="31">
        <v>829</v>
      </c>
      <c r="X48" s="31">
        <v>396</v>
      </c>
      <c r="Y48" s="31">
        <v>433</v>
      </c>
      <c r="Z48" s="63" t="s">
        <v>255</v>
      </c>
      <c r="AA48" s="63" t="s">
        <v>255</v>
      </c>
      <c r="AB48" s="63" t="s">
        <v>255</v>
      </c>
      <c r="AC48" s="35">
        <v>29</v>
      </c>
      <c r="AD48" s="62"/>
      <c r="AE48" s="62"/>
      <c r="AF48" s="62"/>
      <c r="AG48" s="62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35">
        <v>29</v>
      </c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35">
        <v>29</v>
      </c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4"/>
      <c r="CU48" s="4">
        <f t="shared" si="5"/>
        <v>0</v>
      </c>
      <c r="CV48" s="4">
        <f t="shared" si="6"/>
        <v>0</v>
      </c>
      <c r="CW48" s="4">
        <f t="shared" si="7"/>
        <v>0</v>
      </c>
      <c r="CX48" s="4">
        <f t="shared" si="8"/>
        <v>0</v>
      </c>
      <c r="CY48" s="4">
        <f t="shared" si="9"/>
        <v>0</v>
      </c>
      <c r="CZ48" s="4">
        <f t="shared" si="10"/>
        <v>0</v>
      </c>
      <c r="DA48" s="4">
        <f t="shared" si="11"/>
        <v>0</v>
      </c>
      <c r="DB48" s="4">
        <f t="shared" si="12"/>
        <v>0</v>
      </c>
      <c r="DC48" s="4"/>
      <c r="DD48" s="4"/>
      <c r="DE48" s="4"/>
    </row>
    <row r="49" spans="1:109" ht="15.75" customHeight="1">
      <c r="A49" s="32" t="s">
        <v>264</v>
      </c>
      <c r="B49" s="35">
        <v>30</v>
      </c>
      <c r="C49" s="31">
        <v>383</v>
      </c>
      <c r="D49" s="31">
        <v>144</v>
      </c>
      <c r="E49" s="31">
        <v>239</v>
      </c>
      <c r="F49" s="31">
        <v>0</v>
      </c>
      <c r="G49" s="35">
        <v>0</v>
      </c>
      <c r="H49" s="31">
        <v>0</v>
      </c>
      <c r="I49" s="31">
        <v>1</v>
      </c>
      <c r="J49" s="31">
        <v>0</v>
      </c>
      <c r="K49" s="31">
        <v>1</v>
      </c>
      <c r="L49" s="31">
        <v>1</v>
      </c>
      <c r="M49" s="31">
        <v>1</v>
      </c>
      <c r="N49" s="31">
        <v>0</v>
      </c>
      <c r="O49" s="32" t="s">
        <v>264</v>
      </c>
      <c r="P49" s="35">
        <v>30</v>
      </c>
      <c r="Q49" s="31">
        <v>381</v>
      </c>
      <c r="R49" s="31">
        <v>143</v>
      </c>
      <c r="S49" s="31">
        <v>238</v>
      </c>
      <c r="T49" s="31">
        <v>133</v>
      </c>
      <c r="U49" s="31">
        <v>34</v>
      </c>
      <c r="V49" s="31">
        <v>99</v>
      </c>
      <c r="W49" s="31">
        <v>248</v>
      </c>
      <c r="X49" s="31">
        <v>109</v>
      </c>
      <c r="Y49" s="31">
        <v>139</v>
      </c>
      <c r="Z49" s="63" t="s">
        <v>255</v>
      </c>
      <c r="AA49" s="63" t="s">
        <v>255</v>
      </c>
      <c r="AB49" s="63" t="s">
        <v>255</v>
      </c>
      <c r="AC49" s="35">
        <v>30</v>
      </c>
      <c r="AD49" s="62"/>
      <c r="AE49" s="62"/>
      <c r="AF49" s="62"/>
      <c r="AG49" s="62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35">
        <v>30</v>
      </c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35">
        <v>30</v>
      </c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4"/>
      <c r="CU49" s="4">
        <f t="shared" si="5"/>
        <v>0</v>
      </c>
      <c r="CV49" s="4">
        <f t="shared" si="6"/>
        <v>0</v>
      </c>
      <c r="CW49" s="4">
        <f t="shared" si="7"/>
        <v>0</v>
      </c>
      <c r="CX49" s="4">
        <f t="shared" si="8"/>
        <v>0</v>
      </c>
      <c r="CY49" s="4">
        <f t="shared" si="9"/>
        <v>0</v>
      </c>
      <c r="CZ49" s="4">
        <f t="shared" si="10"/>
        <v>0</v>
      </c>
      <c r="DA49" s="4">
        <f t="shared" si="11"/>
        <v>0</v>
      </c>
      <c r="DB49" s="4">
        <f t="shared" si="12"/>
        <v>0</v>
      </c>
      <c r="DC49" s="4"/>
      <c r="DD49" s="4"/>
      <c r="DE49" s="4"/>
    </row>
    <row r="50" spans="1:109" ht="25.5">
      <c r="A50" s="30" t="s">
        <v>265</v>
      </c>
      <c r="B50" s="35">
        <v>31</v>
      </c>
      <c r="C50" s="31">
        <v>1636</v>
      </c>
      <c r="D50" s="31">
        <v>505</v>
      </c>
      <c r="E50" s="31">
        <v>1131</v>
      </c>
      <c r="F50" s="31">
        <v>71</v>
      </c>
      <c r="G50" s="31">
        <v>25</v>
      </c>
      <c r="H50" s="31">
        <v>46</v>
      </c>
      <c r="I50" s="31">
        <v>74</v>
      </c>
      <c r="J50" s="31">
        <v>23</v>
      </c>
      <c r="K50" s="31">
        <v>51</v>
      </c>
      <c r="L50" s="31">
        <v>84</v>
      </c>
      <c r="M50" s="31">
        <v>19</v>
      </c>
      <c r="N50" s="31">
        <v>65</v>
      </c>
      <c r="O50" s="30" t="s">
        <v>265</v>
      </c>
      <c r="P50" s="35">
        <v>31</v>
      </c>
      <c r="Q50" s="31">
        <v>1041</v>
      </c>
      <c r="R50" s="31">
        <v>347</v>
      </c>
      <c r="S50" s="31">
        <v>694</v>
      </c>
      <c r="T50" s="31">
        <v>385</v>
      </c>
      <c r="U50" s="31">
        <v>48</v>
      </c>
      <c r="V50" s="31">
        <v>337</v>
      </c>
      <c r="W50" s="31">
        <v>656</v>
      </c>
      <c r="X50" s="31">
        <v>299</v>
      </c>
      <c r="Y50" s="31">
        <v>357</v>
      </c>
      <c r="Z50" s="63">
        <f>+C50-F50-I50-L50-Q50</f>
        <v>366</v>
      </c>
      <c r="AA50" s="63">
        <f t="shared" ref="AA50:AB50" si="16">+D50-G50-J50-M50-R50</f>
        <v>91</v>
      </c>
      <c r="AB50" s="63">
        <f t="shared" si="16"/>
        <v>275</v>
      </c>
      <c r="AC50" s="35">
        <v>31</v>
      </c>
      <c r="AD50" s="62"/>
      <c r="AE50" s="62"/>
      <c r="AF50" s="62"/>
      <c r="AG50" s="31" t="s">
        <v>255</v>
      </c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35">
        <v>31</v>
      </c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35">
        <v>31</v>
      </c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4"/>
      <c r="CU50" s="4">
        <f t="shared" si="5"/>
        <v>0</v>
      </c>
      <c r="CV50" s="4">
        <f t="shared" si="6"/>
        <v>0</v>
      </c>
      <c r="CW50" s="4">
        <f t="shared" si="7"/>
        <v>0</v>
      </c>
      <c r="CX50" s="4">
        <f t="shared" si="8"/>
        <v>0</v>
      </c>
      <c r="CY50" s="4">
        <f t="shared" si="9"/>
        <v>0</v>
      </c>
      <c r="CZ50" s="4">
        <f t="shared" si="10"/>
        <v>0</v>
      </c>
      <c r="DA50" s="4">
        <f t="shared" si="11"/>
        <v>0</v>
      </c>
      <c r="DB50" s="4">
        <f t="shared" si="12"/>
        <v>0</v>
      </c>
      <c r="DC50" s="4">
        <f t="shared" si="13"/>
        <v>0</v>
      </c>
      <c r="DD50" s="4">
        <f t="shared" si="14"/>
        <v>0</v>
      </c>
      <c r="DE50" s="4">
        <f t="shared" si="15"/>
        <v>0</v>
      </c>
    </row>
    <row r="51" spans="1:109" ht="17.25" customHeight="1">
      <c r="A51" s="53" t="s">
        <v>266</v>
      </c>
      <c r="B51" s="35">
        <v>32</v>
      </c>
      <c r="C51" s="31">
        <v>263</v>
      </c>
      <c r="D51" s="31">
        <v>94</v>
      </c>
      <c r="E51" s="31">
        <v>169</v>
      </c>
      <c r="F51" s="31">
        <v>29</v>
      </c>
      <c r="G51" s="35">
        <v>13</v>
      </c>
      <c r="H51" s="31">
        <v>16</v>
      </c>
      <c r="I51" s="31">
        <v>16</v>
      </c>
      <c r="J51" s="31">
        <v>5</v>
      </c>
      <c r="K51" s="31">
        <v>11</v>
      </c>
      <c r="L51" s="31">
        <v>12</v>
      </c>
      <c r="M51" s="31">
        <v>0</v>
      </c>
      <c r="N51" s="31">
        <v>12</v>
      </c>
      <c r="O51" s="53" t="s">
        <v>266</v>
      </c>
      <c r="P51" s="35">
        <v>32</v>
      </c>
      <c r="Q51" s="31">
        <v>186</v>
      </c>
      <c r="R51" s="31">
        <v>70</v>
      </c>
      <c r="S51" s="31">
        <v>116</v>
      </c>
      <c r="T51" s="31">
        <v>42</v>
      </c>
      <c r="U51" s="31">
        <v>9</v>
      </c>
      <c r="V51" s="31">
        <v>33</v>
      </c>
      <c r="W51" s="31">
        <v>144</v>
      </c>
      <c r="X51" s="31">
        <v>61</v>
      </c>
      <c r="Y51" s="31">
        <v>83</v>
      </c>
      <c r="Z51" s="63">
        <f t="shared" ref="Z51:Z52" si="17">+C51-F51-I51-L51-Q51</f>
        <v>20</v>
      </c>
      <c r="AA51" s="63">
        <f t="shared" ref="AA51:AA53" si="18">+D51-G51-J51-M51-R51</f>
        <v>6</v>
      </c>
      <c r="AB51" s="63">
        <f t="shared" ref="AB51:AB53" si="19">+E51-H51-K51-N51-S51</f>
        <v>14</v>
      </c>
      <c r="AC51" s="35">
        <v>32</v>
      </c>
      <c r="AD51" s="62"/>
      <c r="AE51" s="62"/>
      <c r="AF51" s="62"/>
      <c r="AG51" s="31" t="s">
        <v>255</v>
      </c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35">
        <v>32</v>
      </c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35">
        <v>32</v>
      </c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4"/>
      <c r="CU51" s="4">
        <f t="shared" si="5"/>
        <v>0</v>
      </c>
      <c r="CV51" s="4">
        <f t="shared" si="6"/>
        <v>0</v>
      </c>
      <c r="CW51" s="4">
        <f t="shared" si="7"/>
        <v>0</v>
      </c>
      <c r="CX51" s="4">
        <f t="shared" si="8"/>
        <v>0</v>
      </c>
      <c r="CY51" s="4">
        <f t="shared" si="9"/>
        <v>0</v>
      </c>
      <c r="CZ51" s="4">
        <f t="shared" si="10"/>
        <v>0</v>
      </c>
      <c r="DA51" s="4">
        <f t="shared" si="11"/>
        <v>0</v>
      </c>
      <c r="DB51" s="4">
        <f t="shared" si="12"/>
        <v>0</v>
      </c>
      <c r="DC51" s="4">
        <f t="shared" si="13"/>
        <v>0</v>
      </c>
      <c r="DD51" s="4">
        <f t="shared" si="14"/>
        <v>0</v>
      </c>
      <c r="DE51" s="4">
        <f t="shared" si="15"/>
        <v>0</v>
      </c>
    </row>
    <row r="52" spans="1:109" ht="17.25" customHeight="1">
      <c r="A52" s="53" t="s">
        <v>267</v>
      </c>
      <c r="B52" s="35">
        <v>33</v>
      </c>
      <c r="C52" s="31">
        <v>1373</v>
      </c>
      <c r="D52" s="31">
        <v>411</v>
      </c>
      <c r="E52" s="31">
        <v>962</v>
      </c>
      <c r="F52" s="31">
        <v>42</v>
      </c>
      <c r="G52" s="35">
        <v>12</v>
      </c>
      <c r="H52" s="31">
        <v>30</v>
      </c>
      <c r="I52" s="31">
        <v>58</v>
      </c>
      <c r="J52" s="31">
        <v>18</v>
      </c>
      <c r="K52" s="31">
        <v>40</v>
      </c>
      <c r="L52" s="31">
        <v>72</v>
      </c>
      <c r="M52" s="31">
        <v>19</v>
      </c>
      <c r="N52" s="31">
        <v>53</v>
      </c>
      <c r="O52" s="53" t="s">
        <v>267</v>
      </c>
      <c r="P52" s="35">
        <v>33</v>
      </c>
      <c r="Q52" s="31">
        <v>855</v>
      </c>
      <c r="R52" s="31">
        <v>277</v>
      </c>
      <c r="S52" s="31">
        <v>578</v>
      </c>
      <c r="T52" s="31">
        <v>343</v>
      </c>
      <c r="U52" s="31">
        <v>39</v>
      </c>
      <c r="V52" s="31">
        <v>304</v>
      </c>
      <c r="W52" s="31">
        <v>512</v>
      </c>
      <c r="X52" s="31">
        <v>238</v>
      </c>
      <c r="Y52" s="31">
        <v>274</v>
      </c>
      <c r="Z52" s="63">
        <f t="shared" si="17"/>
        <v>346</v>
      </c>
      <c r="AA52" s="63">
        <f t="shared" si="18"/>
        <v>85</v>
      </c>
      <c r="AB52" s="63">
        <f t="shared" si="19"/>
        <v>261</v>
      </c>
      <c r="AC52" s="35">
        <v>33</v>
      </c>
      <c r="AD52" s="62"/>
      <c r="AE52" s="62"/>
      <c r="AF52" s="62"/>
      <c r="AG52" s="31" t="s">
        <v>255</v>
      </c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35">
        <v>33</v>
      </c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35">
        <v>33</v>
      </c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4"/>
      <c r="CU52" s="4">
        <f t="shared" si="5"/>
        <v>0</v>
      </c>
      <c r="CV52" s="4">
        <f t="shared" si="6"/>
        <v>0</v>
      </c>
      <c r="CW52" s="4">
        <f t="shared" si="7"/>
        <v>0</v>
      </c>
      <c r="CX52" s="4">
        <f t="shared" si="8"/>
        <v>0</v>
      </c>
      <c r="CY52" s="4">
        <f t="shared" si="9"/>
        <v>0</v>
      </c>
      <c r="CZ52" s="4">
        <f t="shared" si="10"/>
        <v>0</v>
      </c>
      <c r="DA52" s="4">
        <f t="shared" si="11"/>
        <v>0</v>
      </c>
      <c r="DB52" s="4">
        <f t="shared" si="12"/>
        <v>0</v>
      </c>
      <c r="DC52" s="4">
        <f t="shared" si="13"/>
        <v>0</v>
      </c>
      <c r="DD52" s="4">
        <f t="shared" si="14"/>
        <v>0</v>
      </c>
      <c r="DE52" s="4">
        <f t="shared" si="15"/>
        <v>0</v>
      </c>
    </row>
    <row r="53" spans="1:109" ht="25.5">
      <c r="A53" s="30" t="s">
        <v>268</v>
      </c>
      <c r="B53" s="35">
        <v>34</v>
      </c>
      <c r="C53" s="31">
        <v>1885</v>
      </c>
      <c r="D53" s="31">
        <v>551</v>
      </c>
      <c r="E53" s="31">
        <v>1334</v>
      </c>
      <c r="F53" s="31">
        <v>58</v>
      </c>
      <c r="G53" s="31">
        <v>24</v>
      </c>
      <c r="H53" s="31">
        <v>34</v>
      </c>
      <c r="I53" s="31">
        <v>68</v>
      </c>
      <c r="J53" s="31">
        <v>19</v>
      </c>
      <c r="K53" s="31">
        <v>49</v>
      </c>
      <c r="L53" s="31">
        <v>110</v>
      </c>
      <c r="M53" s="31">
        <v>26</v>
      </c>
      <c r="N53" s="31">
        <v>84</v>
      </c>
      <c r="O53" s="30" t="s">
        <v>268</v>
      </c>
      <c r="P53" s="35">
        <v>34</v>
      </c>
      <c r="Q53" s="31">
        <v>1270</v>
      </c>
      <c r="R53" s="31">
        <v>409</v>
      </c>
      <c r="S53" s="31">
        <v>861</v>
      </c>
      <c r="T53" s="31">
        <v>465</v>
      </c>
      <c r="U53" s="31">
        <v>54</v>
      </c>
      <c r="V53" s="31">
        <v>411</v>
      </c>
      <c r="W53" s="31">
        <v>805</v>
      </c>
      <c r="X53" s="31">
        <v>355</v>
      </c>
      <c r="Y53" s="31">
        <v>450</v>
      </c>
      <c r="Z53" s="63">
        <f>+C53-F53-I53-L53-Q53</f>
        <v>379</v>
      </c>
      <c r="AA53" s="63">
        <f t="shared" si="18"/>
        <v>73</v>
      </c>
      <c r="AB53" s="63">
        <f t="shared" si="19"/>
        <v>306</v>
      </c>
      <c r="AC53" s="35">
        <v>34</v>
      </c>
      <c r="AD53" s="62"/>
      <c r="AE53" s="62"/>
      <c r="AF53" s="62"/>
      <c r="AG53" s="62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35">
        <v>34</v>
      </c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35">
        <v>34</v>
      </c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4"/>
      <c r="CU53" s="4">
        <f t="shared" si="5"/>
        <v>0</v>
      </c>
      <c r="CV53" s="4">
        <f t="shared" si="6"/>
        <v>0</v>
      </c>
      <c r="CW53" s="4">
        <f t="shared" si="7"/>
        <v>0</v>
      </c>
      <c r="CX53" s="4">
        <f t="shared" si="8"/>
        <v>0</v>
      </c>
      <c r="CY53" s="4">
        <f t="shared" si="9"/>
        <v>0</v>
      </c>
      <c r="CZ53" s="4">
        <f t="shared" si="10"/>
        <v>0</v>
      </c>
      <c r="DA53" s="4">
        <f t="shared" si="11"/>
        <v>0</v>
      </c>
      <c r="DB53" s="4">
        <f t="shared" si="12"/>
        <v>0</v>
      </c>
      <c r="DC53" s="4">
        <f t="shared" si="13"/>
        <v>0</v>
      </c>
      <c r="DD53" s="4">
        <f t="shared" si="14"/>
        <v>0</v>
      </c>
      <c r="DE53" s="4">
        <f t="shared" si="15"/>
        <v>0</v>
      </c>
    </row>
    <row r="54" spans="1:109" ht="15" customHeight="1">
      <c r="A54" s="36" t="s">
        <v>269</v>
      </c>
      <c r="B54" s="35">
        <v>35</v>
      </c>
      <c r="C54" s="31">
        <v>1244</v>
      </c>
      <c r="D54" s="31">
        <v>302</v>
      </c>
      <c r="E54" s="31">
        <v>942</v>
      </c>
      <c r="F54" s="31">
        <v>32</v>
      </c>
      <c r="G54" s="35">
        <v>13</v>
      </c>
      <c r="H54" s="31">
        <v>19</v>
      </c>
      <c r="I54" s="31">
        <v>42</v>
      </c>
      <c r="J54" s="31">
        <v>14</v>
      </c>
      <c r="K54" s="31">
        <v>28</v>
      </c>
      <c r="L54" s="31">
        <v>82</v>
      </c>
      <c r="M54" s="31">
        <v>21</v>
      </c>
      <c r="N54" s="31">
        <v>61</v>
      </c>
      <c r="O54" s="36" t="s">
        <v>269</v>
      </c>
      <c r="P54" s="35">
        <v>35</v>
      </c>
      <c r="Q54" s="31">
        <v>764</v>
      </c>
      <c r="R54" s="31">
        <v>198</v>
      </c>
      <c r="S54" s="31">
        <v>566</v>
      </c>
      <c r="T54" s="31">
        <v>314</v>
      </c>
      <c r="U54" s="31">
        <v>30</v>
      </c>
      <c r="V54" s="31">
        <v>284</v>
      </c>
      <c r="W54" s="31">
        <v>450</v>
      </c>
      <c r="X54" s="31">
        <v>168</v>
      </c>
      <c r="Y54" s="31">
        <v>282</v>
      </c>
      <c r="Z54" s="63">
        <f t="shared" ref="Z54:Z57" si="20">+C54-F54-I54-L54-Q54</f>
        <v>324</v>
      </c>
      <c r="AA54" s="63">
        <f t="shared" ref="AA54:AA57" si="21">+D54-G54-J54-M54-R54</f>
        <v>56</v>
      </c>
      <c r="AB54" s="63">
        <f t="shared" ref="AB54:AB57" si="22">+E54-H54-K54-N54-S54</f>
        <v>268</v>
      </c>
      <c r="AC54" s="35">
        <v>35</v>
      </c>
      <c r="AD54" s="62"/>
      <c r="AE54" s="62"/>
      <c r="AF54" s="62"/>
      <c r="AG54" s="62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35">
        <v>35</v>
      </c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35">
        <v>35</v>
      </c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4"/>
      <c r="CU54" s="4">
        <f t="shared" si="5"/>
        <v>0</v>
      </c>
      <c r="CV54" s="4">
        <f t="shared" si="6"/>
        <v>0</v>
      </c>
      <c r="CW54" s="4">
        <f t="shared" si="7"/>
        <v>0</v>
      </c>
      <c r="CX54" s="4">
        <f t="shared" si="8"/>
        <v>0</v>
      </c>
      <c r="CY54" s="4">
        <f t="shared" si="9"/>
        <v>0</v>
      </c>
      <c r="CZ54" s="4">
        <f t="shared" si="10"/>
        <v>0</v>
      </c>
      <c r="DA54" s="4">
        <f t="shared" si="11"/>
        <v>0</v>
      </c>
      <c r="DB54" s="4">
        <f t="shared" si="12"/>
        <v>0</v>
      </c>
      <c r="DC54" s="4">
        <f t="shared" si="13"/>
        <v>0</v>
      </c>
      <c r="DD54" s="4">
        <f t="shared" si="14"/>
        <v>0</v>
      </c>
      <c r="DE54" s="4">
        <f t="shared" si="15"/>
        <v>0</v>
      </c>
    </row>
    <row r="55" spans="1:109" ht="15" customHeight="1">
      <c r="A55" s="36" t="s">
        <v>270</v>
      </c>
      <c r="B55" s="35">
        <v>36</v>
      </c>
      <c r="C55" s="31">
        <v>398</v>
      </c>
      <c r="D55" s="31">
        <v>153</v>
      </c>
      <c r="E55" s="31">
        <v>245</v>
      </c>
      <c r="F55" s="31">
        <v>16</v>
      </c>
      <c r="G55" s="35">
        <v>4</v>
      </c>
      <c r="H55" s="31">
        <v>12</v>
      </c>
      <c r="I55" s="31">
        <v>19</v>
      </c>
      <c r="J55" s="31">
        <v>5</v>
      </c>
      <c r="K55" s="31">
        <v>14</v>
      </c>
      <c r="L55" s="31">
        <v>22</v>
      </c>
      <c r="M55" s="31">
        <v>4</v>
      </c>
      <c r="N55" s="31">
        <v>18</v>
      </c>
      <c r="O55" s="36" t="s">
        <v>270</v>
      </c>
      <c r="P55" s="35">
        <v>36</v>
      </c>
      <c r="Q55" s="31">
        <v>319</v>
      </c>
      <c r="R55" s="31">
        <v>135</v>
      </c>
      <c r="S55" s="31">
        <v>184</v>
      </c>
      <c r="T55" s="31">
        <v>98</v>
      </c>
      <c r="U55" s="31">
        <v>19</v>
      </c>
      <c r="V55" s="31">
        <v>79</v>
      </c>
      <c r="W55" s="31">
        <v>221</v>
      </c>
      <c r="X55" s="31">
        <v>116</v>
      </c>
      <c r="Y55" s="31">
        <v>105</v>
      </c>
      <c r="Z55" s="63">
        <f t="shared" si="20"/>
        <v>22</v>
      </c>
      <c r="AA55" s="63">
        <f t="shared" si="21"/>
        <v>5</v>
      </c>
      <c r="AB55" s="63">
        <f t="shared" si="22"/>
        <v>17</v>
      </c>
      <c r="AC55" s="35">
        <v>36</v>
      </c>
      <c r="AD55" s="62"/>
      <c r="AE55" s="62"/>
      <c r="AF55" s="62"/>
      <c r="AG55" s="62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35">
        <v>36</v>
      </c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35">
        <v>36</v>
      </c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4"/>
      <c r="CU55" s="4">
        <f t="shared" si="5"/>
        <v>0</v>
      </c>
      <c r="CV55" s="4">
        <f t="shared" si="6"/>
        <v>0</v>
      </c>
      <c r="CW55" s="4">
        <f t="shared" si="7"/>
        <v>0</v>
      </c>
      <c r="CX55" s="4">
        <f t="shared" si="8"/>
        <v>0</v>
      </c>
      <c r="CY55" s="4">
        <f t="shared" si="9"/>
        <v>0</v>
      </c>
      <c r="CZ55" s="4">
        <f t="shared" si="10"/>
        <v>0</v>
      </c>
      <c r="DA55" s="4">
        <f t="shared" si="11"/>
        <v>0</v>
      </c>
      <c r="DB55" s="4">
        <f t="shared" si="12"/>
        <v>0</v>
      </c>
      <c r="DC55" s="4">
        <f t="shared" si="13"/>
        <v>0</v>
      </c>
      <c r="DD55" s="4">
        <f t="shared" si="14"/>
        <v>0</v>
      </c>
      <c r="DE55" s="4">
        <f t="shared" si="15"/>
        <v>0</v>
      </c>
    </row>
    <row r="56" spans="1:109" ht="15" customHeight="1">
      <c r="A56" s="36" t="s">
        <v>271</v>
      </c>
      <c r="B56" s="35">
        <v>37</v>
      </c>
      <c r="C56" s="31">
        <v>83</v>
      </c>
      <c r="D56" s="31">
        <v>26</v>
      </c>
      <c r="E56" s="31">
        <v>57</v>
      </c>
      <c r="F56" s="31">
        <v>4</v>
      </c>
      <c r="G56" s="35">
        <v>3</v>
      </c>
      <c r="H56" s="31">
        <v>1</v>
      </c>
      <c r="I56" s="31">
        <v>4</v>
      </c>
      <c r="J56" s="31">
        <v>0</v>
      </c>
      <c r="K56" s="31">
        <v>4</v>
      </c>
      <c r="L56" s="31">
        <v>2</v>
      </c>
      <c r="M56" s="31">
        <v>0</v>
      </c>
      <c r="N56" s="31">
        <v>2</v>
      </c>
      <c r="O56" s="36" t="s">
        <v>271</v>
      </c>
      <c r="P56" s="35">
        <v>37</v>
      </c>
      <c r="Q56" s="31">
        <v>65</v>
      </c>
      <c r="R56" s="31">
        <v>18</v>
      </c>
      <c r="S56" s="31">
        <v>47</v>
      </c>
      <c r="T56" s="31">
        <v>15</v>
      </c>
      <c r="U56" s="31">
        <v>1</v>
      </c>
      <c r="V56" s="31">
        <v>14</v>
      </c>
      <c r="W56" s="31">
        <v>50</v>
      </c>
      <c r="X56" s="31">
        <v>17</v>
      </c>
      <c r="Y56" s="31">
        <v>33</v>
      </c>
      <c r="Z56" s="63">
        <f t="shared" si="20"/>
        <v>8</v>
      </c>
      <c r="AA56" s="63">
        <f t="shared" si="21"/>
        <v>5</v>
      </c>
      <c r="AB56" s="63">
        <f t="shared" si="22"/>
        <v>3</v>
      </c>
      <c r="AC56" s="35">
        <v>37</v>
      </c>
      <c r="AD56" s="62"/>
      <c r="AE56" s="62"/>
      <c r="AF56" s="62"/>
      <c r="AG56" s="62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35">
        <v>37</v>
      </c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35">
        <v>37</v>
      </c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4"/>
      <c r="CU56" s="4">
        <f t="shared" si="5"/>
        <v>0</v>
      </c>
      <c r="CV56" s="4">
        <f t="shared" si="6"/>
        <v>0</v>
      </c>
      <c r="CW56" s="4">
        <f t="shared" si="7"/>
        <v>0</v>
      </c>
      <c r="CX56" s="4">
        <f t="shared" si="8"/>
        <v>0</v>
      </c>
      <c r="CY56" s="4">
        <f t="shared" si="9"/>
        <v>0</v>
      </c>
      <c r="CZ56" s="4">
        <f t="shared" si="10"/>
        <v>0</v>
      </c>
      <c r="DA56" s="4">
        <f t="shared" si="11"/>
        <v>0</v>
      </c>
      <c r="DB56" s="4">
        <f t="shared" si="12"/>
        <v>0</v>
      </c>
      <c r="DC56" s="4">
        <f t="shared" si="13"/>
        <v>0</v>
      </c>
      <c r="DD56" s="4">
        <f t="shared" si="14"/>
        <v>0</v>
      </c>
      <c r="DE56" s="4">
        <f t="shared" si="15"/>
        <v>0</v>
      </c>
    </row>
    <row r="57" spans="1:109" ht="15" customHeight="1">
      <c r="A57" s="37" t="s">
        <v>272</v>
      </c>
      <c r="B57" s="35">
        <v>38</v>
      </c>
      <c r="C57" s="31">
        <v>160</v>
      </c>
      <c r="D57" s="31">
        <v>70</v>
      </c>
      <c r="E57" s="31">
        <v>90</v>
      </c>
      <c r="F57" s="31">
        <v>6</v>
      </c>
      <c r="G57" s="35">
        <v>4</v>
      </c>
      <c r="H57" s="31">
        <v>2</v>
      </c>
      <c r="I57" s="31">
        <v>3</v>
      </c>
      <c r="J57" s="31">
        <v>0</v>
      </c>
      <c r="K57" s="31">
        <v>3</v>
      </c>
      <c r="L57" s="31">
        <v>4</v>
      </c>
      <c r="M57" s="31">
        <v>1</v>
      </c>
      <c r="N57" s="31">
        <v>3</v>
      </c>
      <c r="O57" s="37" t="s">
        <v>272</v>
      </c>
      <c r="P57" s="35">
        <v>38</v>
      </c>
      <c r="Q57" s="31">
        <v>122</v>
      </c>
      <c r="R57" s="31">
        <v>58</v>
      </c>
      <c r="S57" s="31">
        <v>64</v>
      </c>
      <c r="T57" s="31">
        <v>38</v>
      </c>
      <c r="U57" s="31">
        <v>4</v>
      </c>
      <c r="V57" s="31">
        <v>34</v>
      </c>
      <c r="W57" s="31">
        <v>84</v>
      </c>
      <c r="X57" s="31">
        <v>54</v>
      </c>
      <c r="Y57" s="31">
        <v>30</v>
      </c>
      <c r="Z57" s="63">
        <f t="shared" si="20"/>
        <v>25</v>
      </c>
      <c r="AA57" s="63">
        <f t="shared" si="21"/>
        <v>7</v>
      </c>
      <c r="AB57" s="63">
        <f t="shared" si="22"/>
        <v>18</v>
      </c>
      <c r="AC57" s="35">
        <v>38</v>
      </c>
      <c r="AD57" s="62"/>
      <c r="AE57" s="62"/>
      <c r="AF57" s="62"/>
      <c r="AG57" s="62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35">
        <v>38</v>
      </c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35">
        <v>38</v>
      </c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4"/>
      <c r="CU57" s="4">
        <f t="shared" si="5"/>
        <v>0</v>
      </c>
      <c r="CV57" s="4">
        <f t="shared" si="6"/>
        <v>0</v>
      </c>
      <c r="CW57" s="4">
        <f t="shared" si="7"/>
        <v>0</v>
      </c>
      <c r="CX57" s="4">
        <f t="shared" si="8"/>
        <v>0</v>
      </c>
      <c r="CY57" s="4">
        <f t="shared" si="9"/>
        <v>0</v>
      </c>
      <c r="CZ57" s="4">
        <f t="shared" si="10"/>
        <v>0</v>
      </c>
      <c r="DA57" s="4">
        <f t="shared" si="11"/>
        <v>0</v>
      </c>
      <c r="DB57" s="4">
        <f t="shared" si="12"/>
        <v>0</v>
      </c>
      <c r="DC57" s="4">
        <f t="shared" si="13"/>
        <v>0</v>
      </c>
      <c r="DD57" s="4">
        <f t="shared" si="14"/>
        <v>0</v>
      </c>
      <c r="DE57" s="4">
        <f t="shared" si="15"/>
        <v>0</v>
      </c>
    </row>
    <row r="58" spans="1:109">
      <c r="A58" s="38"/>
      <c r="B58" s="38"/>
      <c r="C58" s="38"/>
      <c r="D58" s="39"/>
      <c r="E58" s="40"/>
      <c r="F58" s="41"/>
      <c r="G58" s="42"/>
      <c r="H58" s="42"/>
      <c r="I58" s="38"/>
      <c r="J58" s="38"/>
      <c r="K58" s="38"/>
      <c r="L58" s="38"/>
      <c r="M58" s="38"/>
      <c r="N58" s="38"/>
      <c r="O58" s="105"/>
      <c r="P58" s="38"/>
      <c r="Q58" s="40"/>
      <c r="R58" s="40"/>
      <c r="S58" s="40"/>
      <c r="T58" s="40"/>
      <c r="U58" s="40"/>
      <c r="V58" s="40"/>
      <c r="W58" s="2"/>
      <c r="X58" s="2"/>
      <c r="Y58" s="2"/>
      <c r="Z58" s="2"/>
      <c r="AA58" s="2"/>
      <c r="AB58" s="2"/>
      <c r="AC58" s="2"/>
      <c r="AI58" s="72"/>
      <c r="AJ58" s="72"/>
      <c r="AK58" s="40"/>
      <c r="AL58" s="40"/>
    </row>
    <row r="59" spans="1:109">
      <c r="A59" s="38"/>
      <c r="B59" s="38"/>
      <c r="C59" s="38"/>
      <c r="D59" s="39"/>
      <c r="E59" s="40"/>
      <c r="F59" s="41"/>
      <c r="G59" s="42"/>
      <c r="H59" s="42"/>
      <c r="I59" s="38"/>
      <c r="J59" s="38"/>
      <c r="K59" s="38"/>
      <c r="L59" s="38"/>
      <c r="M59" s="38"/>
      <c r="N59" s="38"/>
      <c r="O59" s="105"/>
      <c r="P59" s="38"/>
      <c r="Q59" s="40"/>
      <c r="R59" s="40"/>
      <c r="S59" s="40"/>
      <c r="T59" s="40"/>
      <c r="U59" s="40"/>
      <c r="V59" s="40"/>
      <c r="W59" s="2"/>
      <c r="X59" s="2"/>
      <c r="Y59" s="2"/>
      <c r="Z59" s="2"/>
      <c r="AA59" s="2"/>
      <c r="AB59" s="2"/>
      <c r="AC59" s="2"/>
      <c r="AI59" s="72"/>
      <c r="AJ59" s="72"/>
      <c r="AK59" s="40"/>
      <c r="AL59" s="40"/>
    </row>
    <row r="60" spans="1:109">
      <c r="A60" s="38"/>
      <c r="B60" s="38"/>
      <c r="C60" s="38"/>
      <c r="D60" s="39"/>
      <c r="E60" s="40"/>
      <c r="F60" s="41"/>
      <c r="G60" s="42"/>
      <c r="H60" s="42"/>
      <c r="I60" s="38"/>
      <c r="J60" s="38"/>
      <c r="K60" s="38"/>
      <c r="L60" s="38"/>
      <c r="M60" s="38"/>
      <c r="N60" s="38"/>
      <c r="O60" s="105"/>
      <c r="P60" s="38"/>
      <c r="Q60" s="40"/>
      <c r="R60" s="40"/>
      <c r="S60" s="40"/>
      <c r="T60" s="40"/>
      <c r="U60" s="40"/>
      <c r="V60" s="40"/>
      <c r="W60" s="2"/>
      <c r="X60" s="2"/>
      <c r="Y60" s="2"/>
      <c r="Z60" s="2"/>
      <c r="AA60" s="2"/>
      <c r="AB60" s="2"/>
      <c r="AC60" s="2"/>
      <c r="AI60" s="72"/>
      <c r="AJ60" s="72"/>
      <c r="AK60" s="40"/>
      <c r="AL60" s="40"/>
    </row>
    <row r="61" spans="1:109" ht="14.25">
      <c r="A61" s="43"/>
      <c r="B61" s="43"/>
      <c r="C61" s="44"/>
      <c r="D61" s="43"/>
      <c r="E61" s="2"/>
      <c r="F61" s="45"/>
      <c r="G61" s="15"/>
      <c r="H61" s="15"/>
      <c r="I61" s="48"/>
      <c r="J61" s="47"/>
      <c r="K61" s="54"/>
      <c r="L61" s="54"/>
      <c r="M61" s="15"/>
      <c r="N61" s="15"/>
      <c r="O61" s="177"/>
      <c r="P61" s="15"/>
      <c r="Q61" s="48"/>
      <c r="R61" s="47"/>
      <c r="S61" s="54"/>
      <c r="T61" s="54"/>
      <c r="U61" s="15"/>
      <c r="V61" s="15"/>
      <c r="W61" s="15"/>
      <c r="X61" s="45"/>
      <c r="Y61" s="45"/>
      <c r="Z61" s="64"/>
      <c r="AA61" s="64"/>
      <c r="AB61" s="65"/>
      <c r="AC61" s="65"/>
      <c r="AD61" s="40"/>
      <c r="AE61" s="40"/>
      <c r="AI61" s="72"/>
      <c r="AJ61" s="72"/>
      <c r="AK61" s="72"/>
      <c r="AL61" s="40"/>
    </row>
    <row r="62" spans="1:109" ht="14.25">
      <c r="G62" s="46"/>
      <c r="H62" s="47"/>
      <c r="I62" s="46"/>
      <c r="J62" s="47"/>
      <c r="K62" s="46"/>
      <c r="L62" s="46"/>
      <c r="M62" s="38"/>
      <c r="N62" s="38"/>
      <c r="O62" s="46"/>
      <c r="P62" s="47"/>
      <c r="Q62" s="46"/>
      <c r="R62" s="47"/>
      <c r="S62" s="46"/>
      <c r="T62" s="46"/>
      <c r="U62" s="38"/>
      <c r="V62" s="38"/>
      <c r="W62" s="38"/>
      <c r="X62" s="45"/>
      <c r="Y62" s="45"/>
      <c r="Z62" s="64"/>
      <c r="AA62" s="64"/>
      <c r="AB62" s="65"/>
      <c r="AC62" s="65"/>
      <c r="AD62" s="40"/>
      <c r="AE62" s="40"/>
    </row>
    <row r="63" spans="1:109" ht="14.25">
      <c r="G63" s="2"/>
      <c r="H63" s="47"/>
      <c r="I63" s="46"/>
      <c r="J63" s="47"/>
      <c r="K63" s="46"/>
      <c r="L63" s="46"/>
      <c r="M63" s="47"/>
      <c r="N63" s="47"/>
      <c r="O63" s="46"/>
      <c r="P63" s="47"/>
      <c r="Q63" s="46"/>
      <c r="R63" s="47"/>
      <c r="S63" s="46"/>
      <c r="T63" s="46"/>
      <c r="U63" s="47"/>
      <c r="V63" s="47"/>
      <c r="W63" s="47"/>
      <c r="X63" s="58"/>
      <c r="Y63" s="58"/>
      <c r="Z63" s="58"/>
      <c r="AA63" s="58"/>
      <c r="AB63" s="65"/>
      <c r="AC63" s="65"/>
      <c r="AD63" s="66"/>
      <c r="AE63" s="66"/>
    </row>
    <row r="64" spans="1:109" ht="14.25">
      <c r="G64" s="2"/>
      <c r="H64" s="47"/>
      <c r="I64" s="48"/>
      <c r="J64" s="47"/>
      <c r="K64" s="46"/>
      <c r="L64" s="46"/>
      <c r="M64" s="47"/>
      <c r="N64" s="47"/>
      <c r="O64" s="46"/>
      <c r="P64" s="47"/>
      <c r="Q64" s="48"/>
      <c r="R64" s="47"/>
      <c r="S64" s="46"/>
      <c r="T64" s="46"/>
      <c r="U64" s="47"/>
      <c r="V64" s="47"/>
      <c r="W64" s="47"/>
      <c r="X64" s="59"/>
      <c r="Y64" s="59"/>
      <c r="Z64" s="59"/>
      <c r="AA64" s="59"/>
      <c r="AB64" s="65"/>
      <c r="AC64" s="65"/>
      <c r="AD64" s="66"/>
      <c r="AE64" s="66"/>
    </row>
    <row r="65" spans="1:97" ht="14.25">
      <c r="G65" s="47"/>
      <c r="H65" s="47"/>
      <c r="I65" s="46"/>
      <c r="J65" s="47"/>
      <c r="K65" s="54"/>
      <c r="L65" s="54"/>
      <c r="M65" s="47"/>
      <c r="N65" s="47"/>
      <c r="O65" s="298"/>
      <c r="P65" s="47"/>
      <c r="Q65" s="46"/>
      <c r="R65" s="47"/>
      <c r="S65" s="54"/>
      <c r="T65" s="54"/>
      <c r="U65" s="47"/>
      <c r="V65" s="47"/>
      <c r="W65" s="47"/>
      <c r="X65" s="59"/>
      <c r="Y65" s="59"/>
      <c r="Z65" s="59"/>
      <c r="AA65" s="59"/>
      <c r="AB65" s="65"/>
      <c r="AC65" s="65"/>
      <c r="AD65" s="66"/>
      <c r="AE65" s="66"/>
    </row>
    <row r="66" spans="1:97" ht="14.25">
      <c r="G66" s="48"/>
      <c r="H66" s="48"/>
      <c r="I66" s="47"/>
      <c r="J66" s="75"/>
      <c r="K66" s="47"/>
      <c r="L66" s="47"/>
      <c r="M66" s="47"/>
      <c r="N66" s="47"/>
      <c r="O66" s="299"/>
      <c r="P66" s="48"/>
      <c r="Q66" s="47"/>
      <c r="R66" s="272"/>
      <c r="S66" s="47"/>
      <c r="T66" s="47"/>
      <c r="U66" s="47"/>
      <c r="V66" s="47"/>
      <c r="W66" s="47"/>
      <c r="X66" s="59"/>
      <c r="Y66" s="59"/>
      <c r="Z66" s="59"/>
      <c r="AA66" s="59"/>
      <c r="AB66" s="48"/>
      <c r="AC66" s="65"/>
      <c r="AD66" s="65"/>
      <c r="AE66" s="65"/>
    </row>
    <row r="67" spans="1:97">
      <c r="A67" s="2"/>
    </row>
    <row r="70" spans="1:97" ht="61.5" customHeight="1"/>
    <row r="71" spans="1:97" ht="61.5" customHeight="1"/>
    <row r="72" spans="1:97">
      <c r="C72" s="5">
        <f>+C20-C21-C22-C23-C24-C25-C26-C27</f>
        <v>0</v>
      </c>
      <c r="D72" s="5">
        <f t="shared" ref="D72:BO72" si="23">+D20-D21-D22-D23-D24-D25-D26-D27</f>
        <v>0</v>
      </c>
      <c r="E72" s="5">
        <f t="shared" si="23"/>
        <v>0</v>
      </c>
      <c r="F72" s="5">
        <f t="shared" si="23"/>
        <v>0</v>
      </c>
      <c r="G72" s="5">
        <f t="shared" si="23"/>
        <v>0</v>
      </c>
      <c r="H72" s="5">
        <f t="shared" si="23"/>
        <v>0</v>
      </c>
      <c r="I72" s="5">
        <f t="shared" si="23"/>
        <v>0</v>
      </c>
      <c r="J72" s="5">
        <f t="shared" si="23"/>
        <v>0</v>
      </c>
      <c r="K72" s="5">
        <f t="shared" si="23"/>
        <v>0</v>
      </c>
      <c r="L72" s="5">
        <f t="shared" si="23"/>
        <v>0</v>
      </c>
      <c r="M72" s="5">
        <f t="shared" si="23"/>
        <v>0</v>
      </c>
      <c r="N72" s="5">
        <f t="shared" si="23"/>
        <v>0</v>
      </c>
      <c r="O72" s="5"/>
      <c r="Q72" s="5">
        <f t="shared" si="23"/>
        <v>0</v>
      </c>
      <c r="R72" s="5">
        <f t="shared" si="23"/>
        <v>0</v>
      </c>
      <c r="S72" s="5">
        <f t="shared" si="23"/>
        <v>0</v>
      </c>
      <c r="T72" s="5">
        <f t="shared" si="23"/>
        <v>0</v>
      </c>
      <c r="U72" s="5">
        <f t="shared" si="23"/>
        <v>0</v>
      </c>
      <c r="V72" s="5">
        <f t="shared" si="23"/>
        <v>0</v>
      </c>
      <c r="W72" s="5">
        <f t="shared" si="23"/>
        <v>0</v>
      </c>
      <c r="X72" s="5">
        <f t="shared" si="23"/>
        <v>0</v>
      </c>
      <c r="Y72" s="5">
        <f t="shared" si="23"/>
        <v>0</v>
      </c>
      <c r="Z72" s="5">
        <f t="shared" si="23"/>
        <v>0</v>
      </c>
      <c r="AA72" s="5">
        <f t="shared" si="23"/>
        <v>0</v>
      </c>
      <c r="AB72" s="5">
        <f t="shared" si="23"/>
        <v>0</v>
      </c>
      <c r="AC72" s="5">
        <f t="shared" si="23"/>
        <v>-34</v>
      </c>
      <c r="AD72" s="5">
        <f t="shared" si="23"/>
        <v>0</v>
      </c>
      <c r="AE72" s="5">
        <f t="shared" si="23"/>
        <v>0</v>
      </c>
      <c r="AF72" s="5">
        <f t="shared" si="23"/>
        <v>0</v>
      </c>
      <c r="AG72" s="5">
        <f t="shared" si="23"/>
        <v>0</v>
      </c>
      <c r="AH72" s="5">
        <f t="shared" si="23"/>
        <v>0</v>
      </c>
      <c r="AI72" s="5">
        <f t="shared" si="23"/>
        <v>0</v>
      </c>
      <c r="AJ72" s="5">
        <f t="shared" si="23"/>
        <v>0</v>
      </c>
      <c r="AK72" s="5">
        <f t="shared" si="23"/>
        <v>0</v>
      </c>
      <c r="AL72" s="5">
        <f t="shared" si="23"/>
        <v>0</v>
      </c>
      <c r="AM72" s="5">
        <f t="shared" si="23"/>
        <v>0</v>
      </c>
      <c r="AN72" s="5">
        <f t="shared" si="23"/>
        <v>0</v>
      </c>
      <c r="AO72" s="5">
        <f t="shared" si="23"/>
        <v>0</v>
      </c>
      <c r="AP72" s="5">
        <f t="shared" si="23"/>
        <v>0</v>
      </c>
      <c r="AQ72" s="5">
        <f t="shared" si="23"/>
        <v>0</v>
      </c>
      <c r="AR72" s="5">
        <f t="shared" si="23"/>
        <v>0</v>
      </c>
      <c r="AS72" s="5">
        <f t="shared" si="23"/>
        <v>0</v>
      </c>
      <c r="AT72" s="5">
        <f t="shared" si="23"/>
        <v>0</v>
      </c>
      <c r="AU72" s="5">
        <f t="shared" si="23"/>
        <v>0</v>
      </c>
      <c r="AV72" s="5">
        <f t="shared" si="23"/>
        <v>-34</v>
      </c>
      <c r="AW72" s="5">
        <f t="shared" si="23"/>
        <v>0</v>
      </c>
      <c r="AX72" s="5">
        <f t="shared" si="23"/>
        <v>0</v>
      </c>
      <c r="AY72" s="5">
        <f t="shared" si="23"/>
        <v>0</v>
      </c>
      <c r="AZ72" s="5">
        <f t="shared" si="23"/>
        <v>0</v>
      </c>
      <c r="BA72" s="5">
        <f t="shared" si="23"/>
        <v>0</v>
      </c>
      <c r="BB72" s="5">
        <f t="shared" si="23"/>
        <v>0</v>
      </c>
      <c r="BC72" s="5">
        <f t="shared" si="23"/>
        <v>0</v>
      </c>
      <c r="BD72" s="5">
        <f t="shared" si="23"/>
        <v>0</v>
      </c>
      <c r="BE72" s="5">
        <f t="shared" si="23"/>
        <v>0</v>
      </c>
      <c r="BF72" s="5">
        <f t="shared" si="23"/>
        <v>0</v>
      </c>
      <c r="BG72" s="5">
        <f t="shared" si="23"/>
        <v>0</v>
      </c>
      <c r="BH72" s="5">
        <f t="shared" si="23"/>
        <v>0</v>
      </c>
      <c r="BI72" s="5">
        <f t="shared" si="23"/>
        <v>0</v>
      </c>
      <c r="BJ72" s="5">
        <f t="shared" si="23"/>
        <v>0</v>
      </c>
      <c r="BK72" s="5">
        <f t="shared" si="23"/>
        <v>0</v>
      </c>
      <c r="BL72" s="5">
        <f t="shared" si="23"/>
        <v>0</v>
      </c>
      <c r="BM72" s="5">
        <f t="shared" si="23"/>
        <v>0</v>
      </c>
      <c r="BN72" s="5">
        <f t="shared" si="23"/>
        <v>0</v>
      </c>
      <c r="BO72" s="5">
        <f t="shared" si="23"/>
        <v>0</v>
      </c>
      <c r="BP72" s="5">
        <f t="shared" ref="BP72:CS72" si="24">+BP20-BP21-BP22-BP23-BP24-BP25-BP26-BP27</f>
        <v>0</v>
      </c>
      <c r="BQ72" s="5">
        <f t="shared" si="24"/>
        <v>0</v>
      </c>
      <c r="BR72" s="5">
        <f t="shared" si="24"/>
        <v>-34</v>
      </c>
      <c r="BS72" s="5">
        <f t="shared" si="24"/>
        <v>0</v>
      </c>
      <c r="BT72" s="5">
        <f t="shared" si="24"/>
        <v>0</v>
      </c>
      <c r="BU72" s="5">
        <f t="shared" si="24"/>
        <v>0</v>
      </c>
      <c r="BV72" s="5">
        <f t="shared" si="24"/>
        <v>0</v>
      </c>
      <c r="BW72" s="5">
        <f t="shared" si="24"/>
        <v>0</v>
      </c>
      <c r="BX72" s="5">
        <f t="shared" si="24"/>
        <v>0</v>
      </c>
      <c r="BY72" s="5">
        <f t="shared" si="24"/>
        <v>0</v>
      </c>
      <c r="BZ72" s="5">
        <f t="shared" si="24"/>
        <v>0</v>
      </c>
      <c r="CA72" s="5">
        <f t="shared" si="24"/>
        <v>0</v>
      </c>
      <c r="CB72" s="5">
        <f t="shared" si="24"/>
        <v>0</v>
      </c>
      <c r="CC72" s="5">
        <f t="shared" si="24"/>
        <v>0</v>
      </c>
      <c r="CD72" s="5">
        <f t="shared" si="24"/>
        <v>0</v>
      </c>
      <c r="CE72" s="5">
        <f t="shared" si="24"/>
        <v>0</v>
      </c>
      <c r="CF72" s="5">
        <f t="shared" si="24"/>
        <v>0</v>
      </c>
      <c r="CG72" s="5">
        <f t="shared" si="24"/>
        <v>0</v>
      </c>
      <c r="CH72" s="5">
        <f t="shared" si="24"/>
        <v>0</v>
      </c>
      <c r="CI72" s="5">
        <f t="shared" si="24"/>
        <v>0</v>
      </c>
      <c r="CJ72" s="5">
        <f t="shared" si="24"/>
        <v>0</v>
      </c>
      <c r="CK72" s="5">
        <f t="shared" si="24"/>
        <v>0</v>
      </c>
      <c r="CL72" s="5">
        <f t="shared" si="24"/>
        <v>0</v>
      </c>
      <c r="CM72" s="5">
        <f t="shared" si="24"/>
        <v>0</v>
      </c>
      <c r="CN72" s="5">
        <f t="shared" si="24"/>
        <v>0</v>
      </c>
      <c r="CO72" s="5">
        <f t="shared" si="24"/>
        <v>0</v>
      </c>
      <c r="CP72" s="5">
        <f t="shared" si="24"/>
        <v>0</v>
      </c>
      <c r="CQ72" s="5">
        <f t="shared" si="24"/>
        <v>0</v>
      </c>
      <c r="CR72" s="5">
        <f t="shared" si="24"/>
        <v>0</v>
      </c>
      <c r="CS72" s="5">
        <f t="shared" si="24"/>
        <v>0</v>
      </c>
    </row>
    <row r="73" spans="1:97">
      <c r="C73" s="5">
        <f>+C28-C29-C30-C31-C32-C33</f>
        <v>0</v>
      </c>
      <c r="D73" s="5">
        <f t="shared" ref="D73:BO73" si="25">+D28-D29-D30-D31-D32-D33</f>
        <v>0</v>
      </c>
      <c r="E73" s="5">
        <f t="shared" si="25"/>
        <v>0</v>
      </c>
      <c r="F73" s="5">
        <f t="shared" si="25"/>
        <v>0</v>
      </c>
      <c r="G73" s="5">
        <f t="shared" si="25"/>
        <v>0</v>
      </c>
      <c r="H73" s="5">
        <f t="shared" si="25"/>
        <v>0</v>
      </c>
      <c r="I73" s="5">
        <f t="shared" si="25"/>
        <v>0</v>
      </c>
      <c r="J73" s="5">
        <f t="shared" si="25"/>
        <v>0</v>
      </c>
      <c r="K73" s="5">
        <f t="shared" si="25"/>
        <v>0</v>
      </c>
      <c r="L73" s="5">
        <f t="shared" si="25"/>
        <v>0</v>
      </c>
      <c r="M73" s="5">
        <f t="shared" si="25"/>
        <v>0</v>
      </c>
      <c r="N73" s="5">
        <f t="shared" si="25"/>
        <v>0</v>
      </c>
      <c r="O73" s="5"/>
      <c r="Q73" s="5">
        <f t="shared" si="25"/>
        <v>0</v>
      </c>
      <c r="R73" s="5">
        <f t="shared" si="25"/>
        <v>0</v>
      </c>
      <c r="S73" s="5">
        <f t="shared" si="25"/>
        <v>0</v>
      </c>
      <c r="T73" s="5">
        <f t="shared" si="25"/>
        <v>0</v>
      </c>
      <c r="U73" s="5">
        <f t="shared" si="25"/>
        <v>0</v>
      </c>
      <c r="V73" s="5">
        <f t="shared" si="25"/>
        <v>0</v>
      </c>
      <c r="W73" s="5">
        <f t="shared" si="25"/>
        <v>0</v>
      </c>
      <c r="X73" s="5">
        <f t="shared" si="25"/>
        <v>0</v>
      </c>
      <c r="Y73" s="5">
        <f t="shared" si="25"/>
        <v>0</v>
      </c>
      <c r="Z73" s="5">
        <f t="shared" si="25"/>
        <v>0</v>
      </c>
      <c r="AA73" s="5">
        <f t="shared" si="25"/>
        <v>0</v>
      </c>
      <c r="AB73" s="5">
        <f t="shared" si="25"/>
        <v>0</v>
      </c>
      <c r="AC73" s="5">
        <f t="shared" si="25"/>
        <v>-51</v>
      </c>
      <c r="AD73" s="5">
        <f t="shared" si="25"/>
        <v>0</v>
      </c>
      <c r="AE73" s="5">
        <f t="shared" si="25"/>
        <v>0</v>
      </c>
      <c r="AF73" s="5">
        <f t="shared" si="25"/>
        <v>0</v>
      </c>
      <c r="AG73" s="5">
        <f t="shared" si="25"/>
        <v>0</v>
      </c>
      <c r="AH73" s="5">
        <f t="shared" si="25"/>
        <v>0</v>
      </c>
      <c r="AI73" s="5">
        <f t="shared" si="25"/>
        <v>0</v>
      </c>
      <c r="AJ73" s="5">
        <f t="shared" si="25"/>
        <v>0</v>
      </c>
      <c r="AK73" s="5">
        <f t="shared" si="25"/>
        <v>0</v>
      </c>
      <c r="AL73" s="5">
        <f t="shared" si="25"/>
        <v>0</v>
      </c>
      <c r="AM73" s="5">
        <f t="shared" si="25"/>
        <v>0</v>
      </c>
      <c r="AN73" s="5">
        <f t="shared" si="25"/>
        <v>0</v>
      </c>
      <c r="AO73" s="5">
        <f t="shared" si="25"/>
        <v>0</v>
      </c>
      <c r="AP73" s="5">
        <f t="shared" si="25"/>
        <v>0</v>
      </c>
      <c r="AQ73" s="5">
        <f t="shared" si="25"/>
        <v>0</v>
      </c>
      <c r="AR73" s="5">
        <f t="shared" si="25"/>
        <v>0</v>
      </c>
      <c r="AS73" s="5">
        <f t="shared" si="25"/>
        <v>0</v>
      </c>
      <c r="AT73" s="5">
        <f t="shared" si="25"/>
        <v>0</v>
      </c>
      <c r="AU73" s="5">
        <f t="shared" si="25"/>
        <v>0</v>
      </c>
      <c r="AV73" s="5">
        <f t="shared" si="25"/>
        <v>-51</v>
      </c>
      <c r="AW73" s="5">
        <f t="shared" si="25"/>
        <v>0</v>
      </c>
      <c r="AX73" s="5">
        <f t="shared" si="25"/>
        <v>0</v>
      </c>
      <c r="AY73" s="5">
        <f t="shared" si="25"/>
        <v>0</v>
      </c>
      <c r="AZ73" s="5">
        <f t="shared" si="25"/>
        <v>0</v>
      </c>
      <c r="BA73" s="5">
        <f t="shared" si="25"/>
        <v>0</v>
      </c>
      <c r="BB73" s="5">
        <f t="shared" si="25"/>
        <v>0</v>
      </c>
      <c r="BC73" s="5">
        <f t="shared" si="25"/>
        <v>0</v>
      </c>
      <c r="BD73" s="5">
        <f t="shared" si="25"/>
        <v>0</v>
      </c>
      <c r="BE73" s="5">
        <f t="shared" si="25"/>
        <v>0</v>
      </c>
      <c r="BF73" s="5">
        <f t="shared" si="25"/>
        <v>0</v>
      </c>
      <c r="BG73" s="5">
        <f t="shared" si="25"/>
        <v>0</v>
      </c>
      <c r="BH73" s="5">
        <f t="shared" si="25"/>
        <v>0</v>
      </c>
      <c r="BI73" s="5">
        <f t="shared" si="25"/>
        <v>0</v>
      </c>
      <c r="BJ73" s="5">
        <f t="shared" si="25"/>
        <v>0</v>
      </c>
      <c r="BK73" s="5">
        <f t="shared" si="25"/>
        <v>0</v>
      </c>
      <c r="BL73" s="5">
        <f t="shared" si="25"/>
        <v>0</v>
      </c>
      <c r="BM73" s="5">
        <f t="shared" si="25"/>
        <v>0</v>
      </c>
      <c r="BN73" s="5">
        <f t="shared" si="25"/>
        <v>0</v>
      </c>
      <c r="BO73" s="5">
        <f t="shared" si="25"/>
        <v>0</v>
      </c>
      <c r="BP73" s="5">
        <f t="shared" ref="BP73:CS73" si="26">+BP28-BP29-BP30-BP31-BP32-BP33</f>
        <v>0</v>
      </c>
      <c r="BQ73" s="5">
        <f t="shared" si="26"/>
        <v>0</v>
      </c>
      <c r="BR73" s="5">
        <f t="shared" si="26"/>
        <v>-51</v>
      </c>
      <c r="BS73" s="5">
        <f t="shared" si="26"/>
        <v>0</v>
      </c>
      <c r="BT73" s="5">
        <f t="shared" si="26"/>
        <v>0</v>
      </c>
      <c r="BU73" s="5">
        <f t="shared" si="26"/>
        <v>0</v>
      </c>
      <c r="BV73" s="5">
        <f t="shared" si="26"/>
        <v>0</v>
      </c>
      <c r="BW73" s="5">
        <f t="shared" si="26"/>
        <v>0</v>
      </c>
      <c r="BX73" s="5">
        <f t="shared" si="26"/>
        <v>0</v>
      </c>
      <c r="BY73" s="5">
        <f t="shared" si="26"/>
        <v>0</v>
      </c>
      <c r="BZ73" s="5">
        <f t="shared" si="26"/>
        <v>0</v>
      </c>
      <c r="CA73" s="5">
        <f t="shared" si="26"/>
        <v>0</v>
      </c>
      <c r="CB73" s="5">
        <f t="shared" si="26"/>
        <v>0</v>
      </c>
      <c r="CC73" s="5">
        <f t="shared" si="26"/>
        <v>0</v>
      </c>
      <c r="CD73" s="5">
        <f t="shared" si="26"/>
        <v>0</v>
      </c>
      <c r="CE73" s="5">
        <f t="shared" si="26"/>
        <v>0</v>
      </c>
      <c r="CF73" s="5">
        <f t="shared" si="26"/>
        <v>0</v>
      </c>
      <c r="CG73" s="5">
        <f t="shared" si="26"/>
        <v>0</v>
      </c>
      <c r="CH73" s="5">
        <f t="shared" si="26"/>
        <v>0</v>
      </c>
      <c r="CI73" s="5">
        <f t="shared" si="26"/>
        <v>0</v>
      </c>
      <c r="CJ73" s="5">
        <f t="shared" si="26"/>
        <v>0</v>
      </c>
      <c r="CK73" s="5">
        <f t="shared" si="26"/>
        <v>0</v>
      </c>
      <c r="CL73" s="5">
        <f t="shared" si="26"/>
        <v>0</v>
      </c>
      <c r="CM73" s="5">
        <f t="shared" si="26"/>
        <v>0</v>
      </c>
      <c r="CN73" s="5">
        <f t="shared" si="26"/>
        <v>0</v>
      </c>
      <c r="CO73" s="5">
        <f t="shared" si="26"/>
        <v>0</v>
      </c>
      <c r="CP73" s="5">
        <f t="shared" si="26"/>
        <v>0</v>
      </c>
      <c r="CQ73" s="5">
        <f t="shared" si="26"/>
        <v>0</v>
      </c>
      <c r="CR73" s="5">
        <f t="shared" si="26"/>
        <v>0</v>
      </c>
      <c r="CS73" s="5">
        <f t="shared" si="26"/>
        <v>0</v>
      </c>
    </row>
    <row r="74" spans="1:97">
      <c r="C74" s="5">
        <f>+C34-C35-C36-C37-C38-C39</f>
        <v>0</v>
      </c>
      <c r="D74" s="5">
        <f t="shared" ref="D74:BO74" si="27">+D34-D35-D36-D37-D38-D39</f>
        <v>0</v>
      </c>
      <c r="E74" s="5">
        <f t="shared" si="27"/>
        <v>0</v>
      </c>
      <c r="F74" s="5">
        <f t="shared" si="27"/>
        <v>0</v>
      </c>
      <c r="G74" s="5">
        <f t="shared" si="27"/>
        <v>0</v>
      </c>
      <c r="H74" s="5">
        <f t="shared" si="27"/>
        <v>0</v>
      </c>
      <c r="I74" s="5">
        <f t="shared" si="27"/>
        <v>0</v>
      </c>
      <c r="J74" s="5">
        <f t="shared" si="27"/>
        <v>0</v>
      </c>
      <c r="K74" s="5">
        <f t="shared" si="27"/>
        <v>0</v>
      </c>
      <c r="L74" s="5">
        <f t="shared" si="27"/>
        <v>0</v>
      </c>
      <c r="M74" s="5">
        <f t="shared" si="27"/>
        <v>0</v>
      </c>
      <c r="N74" s="5">
        <f t="shared" si="27"/>
        <v>0</v>
      </c>
      <c r="O74" s="5"/>
      <c r="Q74" s="5">
        <f t="shared" si="27"/>
        <v>0</v>
      </c>
      <c r="R74" s="5">
        <f t="shared" si="27"/>
        <v>0</v>
      </c>
      <c r="S74" s="5">
        <f t="shared" si="27"/>
        <v>0</v>
      </c>
      <c r="T74" s="5">
        <f t="shared" si="27"/>
        <v>0</v>
      </c>
      <c r="U74" s="5">
        <f t="shared" si="27"/>
        <v>0</v>
      </c>
      <c r="V74" s="5">
        <f t="shared" si="27"/>
        <v>0</v>
      </c>
      <c r="W74" s="5">
        <f t="shared" si="27"/>
        <v>0</v>
      </c>
      <c r="X74" s="5">
        <f t="shared" si="27"/>
        <v>0</v>
      </c>
      <c r="Y74" s="5">
        <f t="shared" si="27"/>
        <v>0</v>
      </c>
      <c r="Z74" s="5">
        <f t="shared" si="27"/>
        <v>0</v>
      </c>
      <c r="AA74" s="5">
        <f t="shared" si="27"/>
        <v>0</v>
      </c>
      <c r="AB74" s="5">
        <f t="shared" si="27"/>
        <v>0</v>
      </c>
      <c r="AC74" s="5">
        <f t="shared" si="27"/>
        <v>-75</v>
      </c>
      <c r="AD74" s="5">
        <f t="shared" si="27"/>
        <v>0</v>
      </c>
      <c r="AE74" s="5">
        <f t="shared" si="27"/>
        <v>0</v>
      </c>
      <c r="AF74" s="5">
        <f t="shared" si="27"/>
        <v>0</v>
      </c>
      <c r="AG74" s="5">
        <f t="shared" si="27"/>
        <v>0</v>
      </c>
      <c r="AH74" s="5">
        <f t="shared" si="27"/>
        <v>0</v>
      </c>
      <c r="AI74" s="5">
        <f t="shared" si="27"/>
        <v>0</v>
      </c>
      <c r="AJ74" s="5">
        <f t="shared" si="27"/>
        <v>0</v>
      </c>
      <c r="AK74" s="5">
        <f t="shared" si="27"/>
        <v>0</v>
      </c>
      <c r="AL74" s="5">
        <f t="shared" si="27"/>
        <v>0</v>
      </c>
      <c r="AM74" s="5">
        <f t="shared" si="27"/>
        <v>0</v>
      </c>
      <c r="AN74" s="5">
        <f t="shared" si="27"/>
        <v>0</v>
      </c>
      <c r="AO74" s="5">
        <f t="shared" si="27"/>
        <v>0</v>
      </c>
      <c r="AP74" s="5">
        <f t="shared" si="27"/>
        <v>0</v>
      </c>
      <c r="AQ74" s="5">
        <f t="shared" si="27"/>
        <v>0</v>
      </c>
      <c r="AR74" s="5">
        <f t="shared" si="27"/>
        <v>0</v>
      </c>
      <c r="AS74" s="5">
        <f t="shared" si="27"/>
        <v>0</v>
      </c>
      <c r="AT74" s="5">
        <f t="shared" si="27"/>
        <v>0</v>
      </c>
      <c r="AU74" s="5">
        <f t="shared" si="27"/>
        <v>0</v>
      </c>
      <c r="AV74" s="5">
        <f t="shared" si="27"/>
        <v>-75</v>
      </c>
      <c r="AW74" s="5">
        <f t="shared" si="27"/>
        <v>0</v>
      </c>
      <c r="AX74" s="5">
        <f t="shared" si="27"/>
        <v>0</v>
      </c>
      <c r="AY74" s="5">
        <f t="shared" si="27"/>
        <v>0</v>
      </c>
      <c r="AZ74" s="5">
        <f t="shared" si="27"/>
        <v>0</v>
      </c>
      <c r="BA74" s="5">
        <f t="shared" si="27"/>
        <v>0</v>
      </c>
      <c r="BB74" s="5">
        <f t="shared" si="27"/>
        <v>0</v>
      </c>
      <c r="BC74" s="5">
        <f t="shared" si="27"/>
        <v>0</v>
      </c>
      <c r="BD74" s="5">
        <f t="shared" si="27"/>
        <v>0</v>
      </c>
      <c r="BE74" s="5">
        <f t="shared" si="27"/>
        <v>0</v>
      </c>
      <c r="BF74" s="5">
        <f t="shared" si="27"/>
        <v>0</v>
      </c>
      <c r="BG74" s="5">
        <f t="shared" si="27"/>
        <v>0</v>
      </c>
      <c r="BH74" s="5">
        <f t="shared" si="27"/>
        <v>0</v>
      </c>
      <c r="BI74" s="5">
        <f t="shared" si="27"/>
        <v>0</v>
      </c>
      <c r="BJ74" s="5">
        <f t="shared" si="27"/>
        <v>0</v>
      </c>
      <c r="BK74" s="5">
        <f t="shared" si="27"/>
        <v>0</v>
      </c>
      <c r="BL74" s="5">
        <f t="shared" si="27"/>
        <v>0</v>
      </c>
      <c r="BM74" s="5">
        <f t="shared" si="27"/>
        <v>0</v>
      </c>
      <c r="BN74" s="5">
        <f t="shared" si="27"/>
        <v>0</v>
      </c>
      <c r="BO74" s="5">
        <f t="shared" si="27"/>
        <v>0</v>
      </c>
      <c r="BP74" s="5">
        <f t="shared" ref="BP74:CS74" si="28">+BP34-BP35-BP36-BP37-BP38-BP39</f>
        <v>0</v>
      </c>
      <c r="BQ74" s="5">
        <f t="shared" si="28"/>
        <v>0</v>
      </c>
      <c r="BR74" s="5">
        <f t="shared" si="28"/>
        <v>-75</v>
      </c>
      <c r="BS74" s="5">
        <f t="shared" si="28"/>
        <v>0</v>
      </c>
      <c r="BT74" s="5">
        <f t="shared" si="28"/>
        <v>0</v>
      </c>
      <c r="BU74" s="5">
        <f t="shared" si="28"/>
        <v>0</v>
      </c>
      <c r="BV74" s="5">
        <f t="shared" si="28"/>
        <v>0</v>
      </c>
      <c r="BW74" s="5">
        <f t="shared" si="28"/>
        <v>0</v>
      </c>
      <c r="BX74" s="5">
        <f t="shared" si="28"/>
        <v>0</v>
      </c>
      <c r="BY74" s="5">
        <f t="shared" si="28"/>
        <v>0</v>
      </c>
      <c r="BZ74" s="5">
        <f t="shared" si="28"/>
        <v>0</v>
      </c>
      <c r="CA74" s="5">
        <f t="shared" si="28"/>
        <v>0</v>
      </c>
      <c r="CB74" s="5">
        <f t="shared" si="28"/>
        <v>0</v>
      </c>
      <c r="CC74" s="5">
        <f t="shared" si="28"/>
        <v>0</v>
      </c>
      <c r="CD74" s="5">
        <f t="shared" si="28"/>
        <v>0</v>
      </c>
      <c r="CE74" s="5">
        <f t="shared" si="28"/>
        <v>0</v>
      </c>
      <c r="CF74" s="5">
        <f t="shared" si="28"/>
        <v>0</v>
      </c>
      <c r="CG74" s="5">
        <f t="shared" si="28"/>
        <v>0</v>
      </c>
      <c r="CH74" s="5">
        <f t="shared" si="28"/>
        <v>0</v>
      </c>
      <c r="CI74" s="5">
        <f t="shared" si="28"/>
        <v>0</v>
      </c>
      <c r="CJ74" s="5">
        <f t="shared" si="28"/>
        <v>0</v>
      </c>
      <c r="CK74" s="5">
        <f t="shared" si="28"/>
        <v>0</v>
      </c>
      <c r="CL74" s="5">
        <f t="shared" si="28"/>
        <v>0</v>
      </c>
      <c r="CM74" s="5">
        <f t="shared" si="28"/>
        <v>0</v>
      </c>
      <c r="CN74" s="5">
        <f t="shared" si="28"/>
        <v>0</v>
      </c>
      <c r="CO74" s="5">
        <f t="shared" si="28"/>
        <v>0</v>
      </c>
      <c r="CP74" s="5">
        <f t="shared" si="28"/>
        <v>0</v>
      </c>
      <c r="CQ74" s="5">
        <f t="shared" si="28"/>
        <v>0</v>
      </c>
      <c r="CR74" s="5">
        <f t="shared" si="28"/>
        <v>0</v>
      </c>
      <c r="CS74" s="5">
        <f t="shared" si="28"/>
        <v>0</v>
      </c>
    </row>
    <row r="75" spans="1:97">
      <c r="C75" s="5">
        <f>+C41-C42-C43-C44</f>
        <v>0</v>
      </c>
      <c r="D75" s="5">
        <f t="shared" ref="D75:BO75" si="29">+D41-D42-D43-D44</f>
        <v>0</v>
      </c>
      <c r="E75" s="5">
        <f t="shared" si="29"/>
        <v>0</v>
      </c>
      <c r="F75" s="5">
        <f t="shared" si="29"/>
        <v>0</v>
      </c>
      <c r="G75" s="5">
        <f t="shared" si="29"/>
        <v>0</v>
      </c>
      <c r="H75" s="5">
        <f t="shared" si="29"/>
        <v>0</v>
      </c>
      <c r="I75" s="5">
        <f t="shared" si="29"/>
        <v>0</v>
      </c>
      <c r="J75" s="5">
        <f t="shared" si="29"/>
        <v>0</v>
      </c>
      <c r="K75" s="5">
        <f t="shared" si="29"/>
        <v>0</v>
      </c>
      <c r="L75" s="5">
        <f t="shared" si="29"/>
        <v>0</v>
      </c>
      <c r="M75" s="5">
        <f t="shared" si="29"/>
        <v>0</v>
      </c>
      <c r="N75" s="5">
        <f t="shared" si="29"/>
        <v>0</v>
      </c>
      <c r="O75" s="5"/>
      <c r="Q75" s="5">
        <f t="shared" si="29"/>
        <v>0</v>
      </c>
      <c r="R75" s="5">
        <f t="shared" si="29"/>
        <v>0</v>
      </c>
      <c r="S75" s="5">
        <f t="shared" si="29"/>
        <v>0</v>
      </c>
      <c r="T75" s="5">
        <f t="shared" si="29"/>
        <v>0</v>
      </c>
      <c r="U75" s="5">
        <f t="shared" si="29"/>
        <v>0</v>
      </c>
      <c r="V75" s="5">
        <f t="shared" si="29"/>
        <v>0</v>
      </c>
      <c r="W75" s="5">
        <f t="shared" si="29"/>
        <v>0</v>
      </c>
      <c r="X75" s="5">
        <f t="shared" si="29"/>
        <v>0</v>
      </c>
      <c r="Y75" s="5">
        <f t="shared" si="29"/>
        <v>0</v>
      </c>
      <c r="AC75" s="5">
        <f t="shared" si="29"/>
        <v>-50</v>
      </c>
      <c r="AD75" s="5">
        <f t="shared" si="29"/>
        <v>0</v>
      </c>
      <c r="AE75" s="5">
        <f t="shared" si="29"/>
        <v>0</v>
      </c>
      <c r="AF75" s="5">
        <f t="shared" si="29"/>
        <v>0</v>
      </c>
      <c r="AG75" s="5">
        <f t="shared" si="29"/>
        <v>0</v>
      </c>
      <c r="AH75" s="5">
        <f t="shared" si="29"/>
        <v>0</v>
      </c>
      <c r="AI75" s="5">
        <f t="shared" si="29"/>
        <v>0</v>
      </c>
      <c r="AJ75" s="5">
        <f t="shared" si="29"/>
        <v>0</v>
      </c>
      <c r="AK75" s="5">
        <f t="shared" si="29"/>
        <v>0</v>
      </c>
      <c r="AL75" s="5">
        <f t="shared" si="29"/>
        <v>0</v>
      </c>
      <c r="AM75" s="5">
        <f t="shared" si="29"/>
        <v>0</v>
      </c>
      <c r="AN75" s="5">
        <f t="shared" si="29"/>
        <v>0</v>
      </c>
      <c r="AO75" s="5">
        <f t="shared" si="29"/>
        <v>0</v>
      </c>
      <c r="AP75" s="5">
        <f t="shared" si="29"/>
        <v>0</v>
      </c>
      <c r="AQ75" s="5">
        <f t="shared" si="29"/>
        <v>0</v>
      </c>
      <c r="AR75" s="5">
        <f t="shared" si="29"/>
        <v>0</v>
      </c>
      <c r="AS75" s="5">
        <f t="shared" si="29"/>
        <v>0</v>
      </c>
      <c r="AT75" s="5">
        <f t="shared" si="29"/>
        <v>0</v>
      </c>
      <c r="AU75" s="5">
        <f t="shared" si="29"/>
        <v>0</v>
      </c>
      <c r="AV75" s="5">
        <f t="shared" si="29"/>
        <v>-50</v>
      </c>
      <c r="AW75" s="5">
        <f t="shared" si="29"/>
        <v>0</v>
      </c>
      <c r="AX75" s="5">
        <f t="shared" si="29"/>
        <v>0</v>
      </c>
      <c r="AY75" s="5">
        <f t="shared" si="29"/>
        <v>0</v>
      </c>
      <c r="AZ75" s="5">
        <f t="shared" si="29"/>
        <v>0</v>
      </c>
      <c r="BA75" s="5">
        <f t="shared" si="29"/>
        <v>0</v>
      </c>
      <c r="BB75" s="5">
        <f t="shared" si="29"/>
        <v>0</v>
      </c>
      <c r="BC75" s="5">
        <f t="shared" si="29"/>
        <v>0</v>
      </c>
      <c r="BD75" s="5">
        <f t="shared" si="29"/>
        <v>0</v>
      </c>
      <c r="BE75" s="5">
        <f t="shared" si="29"/>
        <v>0</v>
      </c>
      <c r="BF75" s="5">
        <f t="shared" si="29"/>
        <v>0</v>
      </c>
      <c r="BG75" s="5">
        <f t="shared" si="29"/>
        <v>0</v>
      </c>
      <c r="BH75" s="5">
        <f t="shared" si="29"/>
        <v>0</v>
      </c>
      <c r="BI75" s="5">
        <f t="shared" si="29"/>
        <v>0</v>
      </c>
      <c r="BJ75" s="5">
        <f t="shared" si="29"/>
        <v>0</v>
      </c>
      <c r="BK75" s="5">
        <f t="shared" si="29"/>
        <v>0</v>
      </c>
      <c r="BL75" s="5">
        <f t="shared" si="29"/>
        <v>0</v>
      </c>
      <c r="BM75" s="5">
        <f t="shared" si="29"/>
        <v>0</v>
      </c>
      <c r="BN75" s="5">
        <f t="shared" si="29"/>
        <v>0</v>
      </c>
      <c r="BO75" s="5">
        <f t="shared" si="29"/>
        <v>0</v>
      </c>
      <c r="BP75" s="5">
        <f t="shared" ref="BP75:CS75" si="30">+BP41-BP42-BP43-BP44</f>
        <v>0</v>
      </c>
      <c r="BQ75" s="5">
        <f t="shared" si="30"/>
        <v>0</v>
      </c>
      <c r="BR75" s="5">
        <f t="shared" si="30"/>
        <v>-50</v>
      </c>
      <c r="BS75" s="5">
        <f t="shared" si="30"/>
        <v>0</v>
      </c>
      <c r="BT75" s="5">
        <f t="shared" si="30"/>
        <v>0</v>
      </c>
      <c r="BU75" s="5">
        <f t="shared" si="30"/>
        <v>0</v>
      </c>
      <c r="BV75" s="5">
        <f t="shared" si="30"/>
        <v>0</v>
      </c>
      <c r="BW75" s="5">
        <f t="shared" si="30"/>
        <v>0</v>
      </c>
      <c r="BX75" s="5">
        <f t="shared" si="30"/>
        <v>0</v>
      </c>
      <c r="BY75" s="5">
        <f t="shared" si="30"/>
        <v>0</v>
      </c>
      <c r="BZ75" s="5">
        <f t="shared" si="30"/>
        <v>0</v>
      </c>
      <c r="CA75" s="5">
        <f t="shared" si="30"/>
        <v>0</v>
      </c>
      <c r="CB75" s="5">
        <f t="shared" si="30"/>
        <v>0</v>
      </c>
      <c r="CC75" s="5">
        <f t="shared" si="30"/>
        <v>0</v>
      </c>
      <c r="CD75" s="5">
        <f t="shared" si="30"/>
        <v>0</v>
      </c>
      <c r="CE75" s="5">
        <f t="shared" si="30"/>
        <v>0</v>
      </c>
      <c r="CF75" s="5">
        <f t="shared" si="30"/>
        <v>0</v>
      </c>
      <c r="CG75" s="5">
        <f t="shared" si="30"/>
        <v>0</v>
      </c>
      <c r="CH75" s="5">
        <f t="shared" si="30"/>
        <v>0</v>
      </c>
      <c r="CI75" s="5">
        <f t="shared" si="30"/>
        <v>0</v>
      </c>
      <c r="CJ75" s="5">
        <f t="shared" si="30"/>
        <v>0</v>
      </c>
      <c r="CK75" s="5">
        <f t="shared" si="30"/>
        <v>0</v>
      </c>
      <c r="CL75" s="5">
        <f t="shared" si="30"/>
        <v>0</v>
      </c>
      <c r="CM75" s="5">
        <f t="shared" si="30"/>
        <v>0</v>
      </c>
      <c r="CN75" s="5">
        <f t="shared" si="30"/>
        <v>0</v>
      </c>
      <c r="CO75" s="5">
        <f t="shared" si="30"/>
        <v>0</v>
      </c>
      <c r="CP75" s="5">
        <f t="shared" si="30"/>
        <v>0</v>
      </c>
      <c r="CQ75" s="5">
        <f t="shared" si="30"/>
        <v>0</v>
      </c>
      <c r="CR75" s="5">
        <f t="shared" si="30"/>
        <v>0</v>
      </c>
      <c r="CS75" s="5">
        <f t="shared" si="30"/>
        <v>0</v>
      </c>
    </row>
    <row r="76" spans="1:97">
      <c r="C76" s="5">
        <f>+C45-C46-C47-C48-C49</f>
        <v>0</v>
      </c>
      <c r="D76" s="5">
        <f t="shared" ref="D76:BO76" si="31">+D45-D46-D47-D48-D49</f>
        <v>0</v>
      </c>
      <c r="E76" s="5">
        <f t="shared" si="31"/>
        <v>0</v>
      </c>
      <c r="F76" s="5">
        <f t="shared" si="31"/>
        <v>0</v>
      </c>
      <c r="G76" s="5">
        <f t="shared" si="31"/>
        <v>0</v>
      </c>
      <c r="H76" s="5">
        <f t="shared" si="31"/>
        <v>0</v>
      </c>
      <c r="I76" s="5">
        <f t="shared" si="31"/>
        <v>0</v>
      </c>
      <c r="J76" s="5">
        <f t="shared" si="31"/>
        <v>0</v>
      </c>
      <c r="K76" s="5">
        <f t="shared" si="31"/>
        <v>0</v>
      </c>
      <c r="L76" s="5">
        <f t="shared" si="31"/>
        <v>0</v>
      </c>
      <c r="M76" s="5">
        <f t="shared" si="31"/>
        <v>0</v>
      </c>
      <c r="N76" s="5">
        <f t="shared" si="31"/>
        <v>0</v>
      </c>
      <c r="O76" s="5"/>
      <c r="Q76" s="5">
        <f t="shared" si="31"/>
        <v>0</v>
      </c>
      <c r="R76" s="5">
        <f t="shared" si="31"/>
        <v>0</v>
      </c>
      <c r="S76" s="5">
        <f t="shared" si="31"/>
        <v>0</v>
      </c>
      <c r="W76" s="5">
        <f t="shared" si="31"/>
        <v>0</v>
      </c>
      <c r="X76" s="5">
        <f t="shared" si="31"/>
        <v>0</v>
      </c>
      <c r="Y76" s="5">
        <f t="shared" si="31"/>
        <v>0</v>
      </c>
      <c r="AC76" s="5">
        <f t="shared" si="31"/>
        <v>-88</v>
      </c>
      <c r="AD76" s="5">
        <f t="shared" si="31"/>
        <v>0</v>
      </c>
      <c r="AE76" s="5">
        <f t="shared" si="31"/>
        <v>0</v>
      </c>
      <c r="AF76" s="5">
        <f t="shared" si="31"/>
        <v>0</v>
      </c>
      <c r="AG76" s="5">
        <f t="shared" si="31"/>
        <v>0</v>
      </c>
      <c r="AH76" s="5">
        <f t="shared" si="31"/>
        <v>0</v>
      </c>
      <c r="AI76" s="5">
        <f t="shared" si="31"/>
        <v>0</v>
      </c>
      <c r="AJ76" s="5">
        <f t="shared" si="31"/>
        <v>0</v>
      </c>
      <c r="AK76" s="5">
        <f t="shared" si="31"/>
        <v>0</v>
      </c>
      <c r="AL76" s="5">
        <f t="shared" si="31"/>
        <v>0</v>
      </c>
      <c r="AM76" s="5">
        <f t="shared" si="31"/>
        <v>0</v>
      </c>
      <c r="AN76" s="5">
        <f t="shared" si="31"/>
        <v>0</v>
      </c>
      <c r="AO76" s="5">
        <f t="shared" si="31"/>
        <v>0</v>
      </c>
      <c r="AP76" s="5">
        <f t="shared" si="31"/>
        <v>0</v>
      </c>
      <c r="AQ76" s="5">
        <f t="shared" si="31"/>
        <v>0</v>
      </c>
      <c r="AR76" s="5">
        <f t="shared" si="31"/>
        <v>0</v>
      </c>
      <c r="AS76" s="5">
        <f t="shared" si="31"/>
        <v>0</v>
      </c>
      <c r="AT76" s="5">
        <f t="shared" si="31"/>
        <v>0</v>
      </c>
      <c r="AU76" s="5">
        <f t="shared" si="31"/>
        <v>0</v>
      </c>
      <c r="AV76" s="5">
        <f t="shared" si="31"/>
        <v>-88</v>
      </c>
      <c r="AW76" s="5">
        <f t="shared" si="31"/>
        <v>0</v>
      </c>
      <c r="AX76" s="5">
        <f t="shared" si="31"/>
        <v>0</v>
      </c>
      <c r="AY76" s="5">
        <f t="shared" si="31"/>
        <v>0</v>
      </c>
      <c r="AZ76" s="5">
        <f t="shared" si="31"/>
        <v>0</v>
      </c>
      <c r="BA76" s="5">
        <f t="shared" si="31"/>
        <v>0</v>
      </c>
      <c r="BB76" s="5">
        <f t="shared" si="31"/>
        <v>0</v>
      </c>
      <c r="BC76" s="5">
        <f t="shared" si="31"/>
        <v>0</v>
      </c>
      <c r="BD76" s="5">
        <f t="shared" si="31"/>
        <v>0</v>
      </c>
      <c r="BE76" s="5">
        <f t="shared" si="31"/>
        <v>0</v>
      </c>
      <c r="BF76" s="5">
        <f t="shared" si="31"/>
        <v>0</v>
      </c>
      <c r="BG76" s="5">
        <f t="shared" si="31"/>
        <v>0</v>
      </c>
      <c r="BH76" s="5">
        <f t="shared" si="31"/>
        <v>0</v>
      </c>
      <c r="BI76" s="5">
        <f t="shared" si="31"/>
        <v>0</v>
      </c>
      <c r="BJ76" s="5">
        <f t="shared" si="31"/>
        <v>0</v>
      </c>
      <c r="BK76" s="5">
        <f t="shared" si="31"/>
        <v>0</v>
      </c>
      <c r="BL76" s="5">
        <f t="shared" si="31"/>
        <v>0</v>
      </c>
      <c r="BM76" s="5">
        <f t="shared" si="31"/>
        <v>0</v>
      </c>
      <c r="BN76" s="5">
        <f t="shared" si="31"/>
        <v>0</v>
      </c>
      <c r="BO76" s="5">
        <f t="shared" si="31"/>
        <v>0</v>
      </c>
      <c r="BP76" s="5">
        <f t="shared" ref="BP76:CS76" si="32">+BP45-BP46-BP47-BP48-BP49</f>
        <v>0</v>
      </c>
      <c r="BQ76" s="5">
        <f t="shared" si="32"/>
        <v>0</v>
      </c>
      <c r="BR76" s="5">
        <f t="shared" si="32"/>
        <v>-88</v>
      </c>
      <c r="BS76" s="5">
        <f t="shared" si="32"/>
        <v>0</v>
      </c>
      <c r="BT76" s="5">
        <f t="shared" si="32"/>
        <v>0</v>
      </c>
      <c r="BU76" s="5">
        <f t="shared" si="32"/>
        <v>0</v>
      </c>
      <c r="BV76" s="5">
        <f t="shared" si="32"/>
        <v>0</v>
      </c>
      <c r="BW76" s="5">
        <f t="shared" si="32"/>
        <v>0</v>
      </c>
      <c r="BX76" s="5">
        <f t="shared" si="32"/>
        <v>0</v>
      </c>
      <c r="BY76" s="5">
        <f t="shared" si="32"/>
        <v>0</v>
      </c>
      <c r="BZ76" s="5">
        <f t="shared" si="32"/>
        <v>0</v>
      </c>
      <c r="CA76" s="5">
        <f t="shared" si="32"/>
        <v>0</v>
      </c>
      <c r="CB76" s="5">
        <f t="shared" si="32"/>
        <v>0</v>
      </c>
      <c r="CC76" s="5">
        <f t="shared" si="32"/>
        <v>0</v>
      </c>
      <c r="CD76" s="5">
        <f t="shared" si="32"/>
        <v>0</v>
      </c>
      <c r="CE76" s="5">
        <f t="shared" si="32"/>
        <v>0</v>
      </c>
      <c r="CF76" s="5">
        <f t="shared" si="32"/>
        <v>0</v>
      </c>
      <c r="CG76" s="5">
        <f t="shared" si="32"/>
        <v>0</v>
      </c>
      <c r="CH76" s="5">
        <f t="shared" si="32"/>
        <v>0</v>
      </c>
      <c r="CI76" s="5">
        <f t="shared" si="32"/>
        <v>0</v>
      </c>
      <c r="CJ76" s="5">
        <f t="shared" si="32"/>
        <v>0</v>
      </c>
      <c r="CK76" s="5">
        <f t="shared" si="32"/>
        <v>0</v>
      </c>
      <c r="CL76" s="5">
        <f t="shared" si="32"/>
        <v>0</v>
      </c>
      <c r="CM76" s="5">
        <f t="shared" si="32"/>
        <v>0</v>
      </c>
      <c r="CN76" s="5">
        <f t="shared" si="32"/>
        <v>0</v>
      </c>
      <c r="CO76" s="5">
        <f t="shared" si="32"/>
        <v>0</v>
      </c>
      <c r="CP76" s="5">
        <f t="shared" si="32"/>
        <v>0</v>
      </c>
      <c r="CQ76" s="5">
        <f t="shared" si="32"/>
        <v>0</v>
      </c>
      <c r="CR76" s="5">
        <f t="shared" si="32"/>
        <v>0</v>
      </c>
      <c r="CS76" s="5">
        <f t="shared" si="32"/>
        <v>0</v>
      </c>
    </row>
    <row r="77" spans="1:97">
      <c r="C77" s="5">
        <f>+C50-C51-C52</f>
        <v>0</v>
      </c>
      <c r="D77" s="5">
        <f t="shared" ref="D77:BO77" si="33">+D50-D51-D52</f>
        <v>0</v>
      </c>
      <c r="E77" s="5">
        <f t="shared" si="33"/>
        <v>0</v>
      </c>
      <c r="F77" s="5">
        <f t="shared" si="33"/>
        <v>0</v>
      </c>
      <c r="G77" s="5">
        <f t="shared" si="33"/>
        <v>0</v>
      </c>
      <c r="H77" s="5">
        <f t="shared" si="33"/>
        <v>0</v>
      </c>
      <c r="I77" s="5">
        <f t="shared" si="33"/>
        <v>0</v>
      </c>
      <c r="J77" s="5">
        <f t="shared" si="33"/>
        <v>0</v>
      </c>
      <c r="K77" s="5">
        <f t="shared" si="33"/>
        <v>0</v>
      </c>
      <c r="L77" s="5">
        <f t="shared" si="33"/>
        <v>0</v>
      </c>
      <c r="M77" s="5">
        <f t="shared" si="33"/>
        <v>0</v>
      </c>
      <c r="N77" s="5">
        <f t="shared" si="33"/>
        <v>0</v>
      </c>
      <c r="O77" s="5"/>
      <c r="Q77" s="5">
        <f t="shared" si="33"/>
        <v>0</v>
      </c>
      <c r="R77" s="5">
        <f t="shared" si="33"/>
        <v>0</v>
      </c>
      <c r="S77" s="5">
        <f t="shared" si="33"/>
        <v>0</v>
      </c>
      <c r="T77" s="5">
        <f t="shared" si="33"/>
        <v>0</v>
      </c>
      <c r="U77" s="5">
        <f t="shared" si="33"/>
        <v>0</v>
      </c>
      <c r="V77" s="5">
        <f t="shared" si="33"/>
        <v>0</v>
      </c>
      <c r="W77" s="5">
        <f t="shared" si="33"/>
        <v>0</v>
      </c>
      <c r="X77" s="5">
        <f t="shared" si="33"/>
        <v>0</v>
      </c>
      <c r="Y77" s="5">
        <f t="shared" si="33"/>
        <v>0</v>
      </c>
      <c r="Z77" s="5">
        <f t="shared" si="33"/>
        <v>0</v>
      </c>
      <c r="AA77" s="5">
        <f t="shared" si="33"/>
        <v>0</v>
      </c>
      <c r="AB77" s="5">
        <f t="shared" si="33"/>
        <v>0</v>
      </c>
      <c r="AC77" s="5">
        <f t="shared" si="33"/>
        <v>-34</v>
      </c>
      <c r="AD77" s="5">
        <f t="shared" si="33"/>
        <v>0</v>
      </c>
      <c r="AE77" s="5">
        <f t="shared" si="33"/>
        <v>0</v>
      </c>
      <c r="AF77" s="5">
        <f t="shared" si="33"/>
        <v>0</v>
      </c>
      <c r="AG77" s="5" t="e">
        <f t="shared" si="33"/>
        <v>#VALUE!</v>
      </c>
      <c r="AH77" s="5">
        <f t="shared" si="33"/>
        <v>0</v>
      </c>
      <c r="AI77" s="5">
        <f t="shared" si="33"/>
        <v>0</v>
      </c>
      <c r="AJ77" s="5">
        <f t="shared" si="33"/>
        <v>0</v>
      </c>
      <c r="AK77" s="5">
        <f t="shared" si="33"/>
        <v>0</v>
      </c>
      <c r="AL77" s="5">
        <f t="shared" si="33"/>
        <v>0</v>
      </c>
      <c r="AM77" s="5">
        <f t="shared" si="33"/>
        <v>0</v>
      </c>
      <c r="AN77" s="5">
        <f t="shared" si="33"/>
        <v>0</v>
      </c>
      <c r="AO77" s="5">
        <f t="shared" si="33"/>
        <v>0</v>
      </c>
      <c r="AP77" s="5">
        <f t="shared" si="33"/>
        <v>0</v>
      </c>
      <c r="AQ77" s="5">
        <f t="shared" si="33"/>
        <v>0</v>
      </c>
      <c r="AR77" s="5">
        <f t="shared" si="33"/>
        <v>0</v>
      </c>
      <c r="AS77" s="5">
        <f t="shared" si="33"/>
        <v>0</v>
      </c>
      <c r="AT77" s="5">
        <f t="shared" si="33"/>
        <v>0</v>
      </c>
      <c r="AU77" s="5">
        <f t="shared" si="33"/>
        <v>0</v>
      </c>
      <c r="AV77" s="5">
        <f t="shared" si="33"/>
        <v>-34</v>
      </c>
      <c r="AW77" s="5">
        <f t="shared" si="33"/>
        <v>0</v>
      </c>
      <c r="AX77" s="5">
        <f t="shared" si="33"/>
        <v>0</v>
      </c>
      <c r="AY77" s="5">
        <f t="shared" si="33"/>
        <v>0</v>
      </c>
      <c r="AZ77" s="5">
        <f t="shared" si="33"/>
        <v>0</v>
      </c>
      <c r="BA77" s="5">
        <f t="shared" si="33"/>
        <v>0</v>
      </c>
      <c r="BB77" s="5">
        <f t="shared" si="33"/>
        <v>0</v>
      </c>
      <c r="BC77" s="5">
        <f t="shared" si="33"/>
        <v>0</v>
      </c>
      <c r="BD77" s="5">
        <f t="shared" si="33"/>
        <v>0</v>
      </c>
      <c r="BE77" s="5">
        <f t="shared" si="33"/>
        <v>0</v>
      </c>
      <c r="BF77" s="5">
        <f t="shared" si="33"/>
        <v>0</v>
      </c>
      <c r="BG77" s="5">
        <f t="shared" si="33"/>
        <v>0</v>
      </c>
      <c r="BH77" s="5">
        <f t="shared" si="33"/>
        <v>0</v>
      </c>
      <c r="BI77" s="5">
        <f t="shared" si="33"/>
        <v>0</v>
      </c>
      <c r="BJ77" s="5">
        <f t="shared" si="33"/>
        <v>0</v>
      </c>
      <c r="BK77" s="5">
        <f t="shared" si="33"/>
        <v>0</v>
      </c>
      <c r="BL77" s="5">
        <f t="shared" si="33"/>
        <v>0</v>
      </c>
      <c r="BM77" s="5">
        <f t="shared" si="33"/>
        <v>0</v>
      </c>
      <c r="BN77" s="5">
        <f t="shared" si="33"/>
        <v>0</v>
      </c>
      <c r="BO77" s="5">
        <f t="shared" si="33"/>
        <v>0</v>
      </c>
      <c r="BP77" s="5">
        <f t="shared" ref="BP77:CS77" si="34">+BP50-BP51-BP52</f>
        <v>0</v>
      </c>
      <c r="BQ77" s="5">
        <f t="shared" si="34"/>
        <v>0</v>
      </c>
      <c r="BR77" s="5">
        <f t="shared" si="34"/>
        <v>-34</v>
      </c>
      <c r="BS77" s="5">
        <f t="shared" si="34"/>
        <v>0</v>
      </c>
      <c r="BT77" s="5">
        <f t="shared" si="34"/>
        <v>0</v>
      </c>
      <c r="BU77" s="5">
        <f t="shared" si="34"/>
        <v>0</v>
      </c>
      <c r="BV77" s="5">
        <f t="shared" si="34"/>
        <v>0</v>
      </c>
      <c r="BW77" s="5">
        <f t="shared" si="34"/>
        <v>0</v>
      </c>
      <c r="BX77" s="5">
        <f t="shared" si="34"/>
        <v>0</v>
      </c>
      <c r="BY77" s="5">
        <f t="shared" si="34"/>
        <v>0</v>
      </c>
      <c r="BZ77" s="5">
        <f t="shared" si="34"/>
        <v>0</v>
      </c>
      <c r="CA77" s="5">
        <f t="shared" si="34"/>
        <v>0</v>
      </c>
      <c r="CB77" s="5">
        <f t="shared" si="34"/>
        <v>0</v>
      </c>
      <c r="CC77" s="5">
        <f t="shared" si="34"/>
        <v>0</v>
      </c>
      <c r="CD77" s="5">
        <f t="shared" si="34"/>
        <v>0</v>
      </c>
      <c r="CE77" s="5">
        <f t="shared" si="34"/>
        <v>0</v>
      </c>
      <c r="CF77" s="5">
        <f t="shared" si="34"/>
        <v>0</v>
      </c>
      <c r="CG77" s="5">
        <f t="shared" si="34"/>
        <v>0</v>
      </c>
      <c r="CH77" s="5">
        <f t="shared" si="34"/>
        <v>0</v>
      </c>
      <c r="CI77" s="5">
        <f t="shared" si="34"/>
        <v>0</v>
      </c>
      <c r="CJ77" s="5">
        <f t="shared" si="34"/>
        <v>0</v>
      </c>
      <c r="CK77" s="5">
        <f t="shared" si="34"/>
        <v>0</v>
      </c>
      <c r="CL77" s="5">
        <f t="shared" si="34"/>
        <v>0</v>
      </c>
      <c r="CM77" s="5">
        <f t="shared" si="34"/>
        <v>0</v>
      </c>
      <c r="CN77" s="5">
        <f t="shared" si="34"/>
        <v>0</v>
      </c>
      <c r="CO77" s="5">
        <f t="shared" si="34"/>
        <v>0</v>
      </c>
      <c r="CP77" s="5">
        <f t="shared" si="34"/>
        <v>0</v>
      </c>
      <c r="CQ77" s="5">
        <f t="shared" si="34"/>
        <v>0</v>
      </c>
      <c r="CR77" s="5">
        <f t="shared" si="34"/>
        <v>0</v>
      </c>
      <c r="CS77" s="5">
        <f t="shared" si="34"/>
        <v>0</v>
      </c>
    </row>
    <row r="78" spans="1:97">
      <c r="C78" s="5">
        <f>+C53-C54-C55-C56-C57</f>
        <v>0</v>
      </c>
      <c r="D78" s="5">
        <f t="shared" ref="D78:BO78" si="35">+D53-D54-D55-D56-D57</f>
        <v>0</v>
      </c>
      <c r="E78" s="5">
        <f t="shared" si="35"/>
        <v>0</v>
      </c>
      <c r="F78" s="5">
        <f t="shared" si="35"/>
        <v>0</v>
      </c>
      <c r="G78" s="5">
        <f t="shared" si="35"/>
        <v>0</v>
      </c>
      <c r="H78" s="5">
        <f t="shared" si="35"/>
        <v>0</v>
      </c>
      <c r="I78" s="5">
        <f t="shared" si="35"/>
        <v>0</v>
      </c>
      <c r="J78" s="5">
        <f t="shared" si="35"/>
        <v>0</v>
      </c>
      <c r="K78" s="5">
        <f t="shared" si="35"/>
        <v>0</v>
      </c>
      <c r="L78" s="5">
        <f t="shared" si="35"/>
        <v>0</v>
      </c>
      <c r="M78" s="5">
        <f t="shared" si="35"/>
        <v>0</v>
      </c>
      <c r="N78" s="5">
        <f t="shared" si="35"/>
        <v>0</v>
      </c>
      <c r="O78" s="5"/>
      <c r="Q78" s="5">
        <f t="shared" si="35"/>
        <v>0</v>
      </c>
      <c r="R78" s="5">
        <f t="shared" si="35"/>
        <v>0</v>
      </c>
      <c r="S78" s="5">
        <f t="shared" si="35"/>
        <v>0</v>
      </c>
      <c r="T78" s="5">
        <f t="shared" si="35"/>
        <v>0</v>
      </c>
      <c r="U78" s="5">
        <f t="shared" si="35"/>
        <v>0</v>
      </c>
      <c r="V78" s="5">
        <f t="shared" si="35"/>
        <v>0</v>
      </c>
      <c r="W78" s="5">
        <f t="shared" si="35"/>
        <v>0</v>
      </c>
      <c r="X78" s="5">
        <f t="shared" si="35"/>
        <v>0</v>
      </c>
      <c r="Y78" s="5">
        <f t="shared" si="35"/>
        <v>0</v>
      </c>
      <c r="Z78" s="5">
        <f t="shared" si="35"/>
        <v>0</v>
      </c>
      <c r="AA78" s="5">
        <f t="shared" si="35"/>
        <v>0</v>
      </c>
      <c r="AB78" s="5">
        <f t="shared" si="35"/>
        <v>0</v>
      </c>
      <c r="AC78" s="5">
        <f t="shared" si="35"/>
        <v>-112</v>
      </c>
      <c r="AD78" s="5">
        <f t="shared" si="35"/>
        <v>0</v>
      </c>
      <c r="AE78" s="5">
        <f t="shared" si="35"/>
        <v>0</v>
      </c>
      <c r="AF78" s="5">
        <f t="shared" si="35"/>
        <v>0</v>
      </c>
      <c r="AG78" s="5">
        <f t="shared" si="35"/>
        <v>0</v>
      </c>
      <c r="AH78" s="5">
        <f t="shared" si="35"/>
        <v>0</v>
      </c>
      <c r="AI78" s="5">
        <f t="shared" si="35"/>
        <v>0</v>
      </c>
      <c r="AJ78" s="5">
        <f t="shared" si="35"/>
        <v>0</v>
      </c>
      <c r="AK78" s="5">
        <f t="shared" si="35"/>
        <v>0</v>
      </c>
      <c r="AL78" s="5">
        <f t="shared" si="35"/>
        <v>0</v>
      </c>
      <c r="AM78" s="5">
        <f t="shared" si="35"/>
        <v>0</v>
      </c>
      <c r="AN78" s="5">
        <f t="shared" si="35"/>
        <v>0</v>
      </c>
      <c r="AO78" s="5">
        <f t="shared" si="35"/>
        <v>0</v>
      </c>
      <c r="AP78" s="5">
        <f t="shared" si="35"/>
        <v>0</v>
      </c>
      <c r="AQ78" s="5">
        <f t="shared" si="35"/>
        <v>0</v>
      </c>
      <c r="AR78" s="5">
        <f t="shared" si="35"/>
        <v>0</v>
      </c>
      <c r="AS78" s="5">
        <f t="shared" si="35"/>
        <v>0</v>
      </c>
      <c r="AT78" s="5">
        <f t="shared" si="35"/>
        <v>0</v>
      </c>
      <c r="AU78" s="5">
        <f t="shared" si="35"/>
        <v>0</v>
      </c>
      <c r="AV78" s="5">
        <f t="shared" si="35"/>
        <v>-112</v>
      </c>
      <c r="AW78" s="5">
        <f t="shared" si="35"/>
        <v>0</v>
      </c>
      <c r="AX78" s="5">
        <f t="shared" si="35"/>
        <v>0</v>
      </c>
      <c r="AY78" s="5">
        <f t="shared" si="35"/>
        <v>0</v>
      </c>
      <c r="AZ78" s="5">
        <f t="shared" si="35"/>
        <v>0</v>
      </c>
      <c r="BA78" s="5">
        <f t="shared" si="35"/>
        <v>0</v>
      </c>
      <c r="BB78" s="5">
        <f t="shared" si="35"/>
        <v>0</v>
      </c>
      <c r="BC78" s="5">
        <f t="shared" si="35"/>
        <v>0</v>
      </c>
      <c r="BD78" s="5">
        <f t="shared" si="35"/>
        <v>0</v>
      </c>
      <c r="BE78" s="5">
        <f t="shared" si="35"/>
        <v>0</v>
      </c>
      <c r="BF78" s="5">
        <f t="shared" si="35"/>
        <v>0</v>
      </c>
      <c r="BG78" s="5">
        <f t="shared" si="35"/>
        <v>0</v>
      </c>
      <c r="BH78" s="5">
        <f t="shared" si="35"/>
        <v>0</v>
      </c>
      <c r="BI78" s="5">
        <f t="shared" si="35"/>
        <v>0</v>
      </c>
      <c r="BJ78" s="5">
        <f t="shared" si="35"/>
        <v>0</v>
      </c>
      <c r="BK78" s="5">
        <f t="shared" si="35"/>
        <v>0</v>
      </c>
      <c r="BL78" s="5">
        <f t="shared" si="35"/>
        <v>0</v>
      </c>
      <c r="BM78" s="5">
        <f t="shared" si="35"/>
        <v>0</v>
      </c>
      <c r="BN78" s="5">
        <f t="shared" si="35"/>
        <v>0</v>
      </c>
      <c r="BO78" s="5">
        <f t="shared" si="35"/>
        <v>0</v>
      </c>
      <c r="BP78" s="5">
        <f t="shared" ref="BP78:CS78" si="36">+BP53-BP54-BP55-BP56-BP57</f>
        <v>0</v>
      </c>
      <c r="BQ78" s="5">
        <f t="shared" si="36"/>
        <v>0</v>
      </c>
      <c r="BR78" s="5">
        <f t="shared" si="36"/>
        <v>-112</v>
      </c>
      <c r="BS78" s="5">
        <f t="shared" si="36"/>
        <v>0</v>
      </c>
      <c r="BT78" s="5">
        <f t="shared" si="36"/>
        <v>0</v>
      </c>
      <c r="BU78" s="5">
        <f t="shared" si="36"/>
        <v>0</v>
      </c>
      <c r="BV78" s="5">
        <f t="shared" si="36"/>
        <v>0</v>
      </c>
      <c r="BW78" s="5">
        <f t="shared" si="36"/>
        <v>0</v>
      </c>
      <c r="BX78" s="5">
        <f t="shared" si="36"/>
        <v>0</v>
      </c>
      <c r="BY78" s="5">
        <f t="shared" si="36"/>
        <v>0</v>
      </c>
      <c r="BZ78" s="5">
        <f t="shared" si="36"/>
        <v>0</v>
      </c>
      <c r="CA78" s="5">
        <f t="shared" si="36"/>
        <v>0</v>
      </c>
      <c r="CB78" s="5">
        <f t="shared" si="36"/>
        <v>0</v>
      </c>
      <c r="CC78" s="5">
        <f t="shared" si="36"/>
        <v>0</v>
      </c>
      <c r="CD78" s="5">
        <f t="shared" si="36"/>
        <v>0</v>
      </c>
      <c r="CE78" s="5">
        <f t="shared" si="36"/>
        <v>0</v>
      </c>
      <c r="CF78" s="5">
        <f t="shared" si="36"/>
        <v>0</v>
      </c>
      <c r="CG78" s="5">
        <f t="shared" si="36"/>
        <v>0</v>
      </c>
      <c r="CH78" s="5">
        <f t="shared" si="36"/>
        <v>0</v>
      </c>
      <c r="CI78" s="5">
        <f t="shared" si="36"/>
        <v>0</v>
      </c>
      <c r="CJ78" s="5">
        <f t="shared" si="36"/>
        <v>0</v>
      </c>
      <c r="CK78" s="5">
        <f t="shared" si="36"/>
        <v>0</v>
      </c>
      <c r="CL78" s="5">
        <f t="shared" si="36"/>
        <v>0</v>
      </c>
      <c r="CM78" s="5">
        <f t="shared" si="36"/>
        <v>0</v>
      </c>
      <c r="CN78" s="5">
        <f t="shared" si="36"/>
        <v>0</v>
      </c>
      <c r="CO78" s="5">
        <f t="shared" si="36"/>
        <v>0</v>
      </c>
      <c r="CP78" s="5">
        <f t="shared" si="36"/>
        <v>0</v>
      </c>
      <c r="CQ78" s="5">
        <f t="shared" si="36"/>
        <v>0</v>
      </c>
      <c r="CR78" s="5">
        <f t="shared" si="36"/>
        <v>0</v>
      </c>
      <c r="CS78" s="5">
        <f t="shared" si="36"/>
        <v>0</v>
      </c>
    </row>
  </sheetData>
  <mergeCells count="102">
    <mergeCell ref="M1:N1"/>
    <mergeCell ref="Y5:AD5"/>
    <mergeCell ref="A5:N5"/>
    <mergeCell ref="A10:C10"/>
    <mergeCell ref="B12:D12"/>
    <mergeCell ref="G16:H16"/>
    <mergeCell ref="J16:K16"/>
    <mergeCell ref="M16:N16"/>
    <mergeCell ref="R16:S16"/>
    <mergeCell ref="A15:A18"/>
    <mergeCell ref="B15:B18"/>
    <mergeCell ref="C15:C18"/>
    <mergeCell ref="D16:D18"/>
    <mergeCell ref="E16:E18"/>
    <mergeCell ref="F16:F18"/>
    <mergeCell ref="G17:G18"/>
    <mergeCell ref="H17:H18"/>
    <mergeCell ref="I16:I18"/>
    <mergeCell ref="J17:J18"/>
    <mergeCell ref="K17:K18"/>
    <mergeCell ref="L16:L18"/>
    <mergeCell ref="M17:M18"/>
    <mergeCell ref="N17:N18"/>
    <mergeCell ref="O15:O18"/>
    <mergeCell ref="P15:P18"/>
    <mergeCell ref="Q16:Q18"/>
    <mergeCell ref="R17:R18"/>
    <mergeCell ref="S17:S18"/>
    <mergeCell ref="T17:T18"/>
    <mergeCell ref="W17:W18"/>
    <mergeCell ref="Z16:Z18"/>
    <mergeCell ref="AA17:AA18"/>
    <mergeCell ref="AB17:AB18"/>
    <mergeCell ref="AC15:AC18"/>
    <mergeCell ref="AD16:AD18"/>
    <mergeCell ref="AE17:AE18"/>
    <mergeCell ref="AF17:AF18"/>
    <mergeCell ref="AG16:AG18"/>
    <mergeCell ref="AH17:AH18"/>
    <mergeCell ref="AI17:AI18"/>
    <mergeCell ref="AJ16:AJ18"/>
    <mergeCell ref="AK17:AK18"/>
    <mergeCell ref="AL17:AL18"/>
    <mergeCell ref="AM16:AM18"/>
    <mergeCell ref="AN17:AN18"/>
    <mergeCell ref="AO17:AO18"/>
    <mergeCell ref="AP16:AP18"/>
    <mergeCell ref="AQ17:AQ18"/>
    <mergeCell ref="AR17:AR18"/>
    <mergeCell ref="AS16:AS18"/>
    <mergeCell ref="AT17:AT18"/>
    <mergeCell ref="AU17:AU18"/>
    <mergeCell ref="AV15:AV18"/>
    <mergeCell ref="AW16:AW18"/>
    <mergeCell ref="AX17:AX18"/>
    <mergeCell ref="AY17:AY18"/>
    <mergeCell ref="AZ16:AZ18"/>
    <mergeCell ref="BA17:BA18"/>
    <mergeCell ref="BB17:BB18"/>
    <mergeCell ref="BC16:BC18"/>
    <mergeCell ref="BD17:BD18"/>
    <mergeCell ref="BE17:BE18"/>
    <mergeCell ref="BF16:BF18"/>
    <mergeCell ref="BG17:BG18"/>
    <mergeCell ref="BH17:BH18"/>
    <mergeCell ref="BI16:BI18"/>
    <mergeCell ref="BJ17:BJ18"/>
    <mergeCell ref="BK17:BK18"/>
    <mergeCell ref="BL16:BL18"/>
    <mergeCell ref="BM17:BM18"/>
    <mergeCell ref="BN17:BN18"/>
    <mergeCell ref="BO16:BO18"/>
    <mergeCell ref="BP17:BP18"/>
    <mergeCell ref="BQ17:BQ18"/>
    <mergeCell ref="BR15:BR18"/>
    <mergeCell ref="BS16:BS18"/>
    <mergeCell ref="BT17:BT18"/>
    <mergeCell ref="BU17:BU18"/>
    <mergeCell ref="BV16:BV18"/>
    <mergeCell ref="BW17:BW18"/>
    <mergeCell ref="BX17:BX18"/>
    <mergeCell ref="BY16:BY18"/>
    <mergeCell ref="BZ17:BZ18"/>
    <mergeCell ref="CA17:CA18"/>
    <mergeCell ref="CB16:CB18"/>
    <mergeCell ref="CC17:CC18"/>
    <mergeCell ref="CD17:CD18"/>
    <mergeCell ref="CN16:CN18"/>
    <mergeCell ref="CO17:CO18"/>
    <mergeCell ref="CP17:CP18"/>
    <mergeCell ref="CQ16:CQ18"/>
    <mergeCell ref="CR17:CR18"/>
    <mergeCell ref="CS17:CS18"/>
    <mergeCell ref="CE16:CE18"/>
    <mergeCell ref="CF17:CF18"/>
    <mergeCell ref="CG17:CG18"/>
    <mergeCell ref="CH16:CH18"/>
    <mergeCell ref="CI17:CI18"/>
    <mergeCell ref="CJ17:CJ18"/>
    <mergeCell ref="CK16:CK18"/>
    <mergeCell ref="CL17:CL18"/>
    <mergeCell ref="CM17:CM18"/>
  </mergeCells>
  <printOptions horizontalCentered="1"/>
  <pageMargins left="0.41" right="0.2" top="0.68" bottom="0" header="0.3" footer="0.3"/>
  <pageSetup paperSize="9" scale="63" orientation="portrait" r:id="rId1"/>
  <colBreaks count="3" manualBreakCount="3">
    <brk id="14" max="69" man="1"/>
    <brk id="47" max="1048575" man="1"/>
    <brk id="6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72"/>
  <sheetViews>
    <sheetView view="pageBreakPreview" zoomScale="80" zoomScaleNormal="80" zoomScaleSheetLayoutView="80" workbookViewId="0">
      <selection activeCell="T78" sqref="T78"/>
    </sheetView>
  </sheetViews>
  <sheetFormatPr defaultColWidth="8.85546875" defaultRowHeight="12.75"/>
  <cols>
    <col min="1" max="1" width="20.42578125" style="332" customWidth="1"/>
    <col min="2" max="2" width="4.42578125" style="332" customWidth="1"/>
    <col min="3" max="3" width="12" style="332" customWidth="1"/>
    <col min="4" max="5" width="9.85546875" style="332" customWidth="1"/>
    <col min="6" max="6" width="11.7109375" style="332" customWidth="1"/>
    <col min="7" max="7" width="10.5703125" style="332" customWidth="1"/>
    <col min="8" max="8" width="16.140625" style="332" customWidth="1"/>
    <col min="9" max="9" width="14" style="332" customWidth="1"/>
    <col min="10" max="10" width="16.42578125" style="332" customWidth="1"/>
    <col min="11" max="11" width="11.140625" style="332" customWidth="1"/>
    <col min="12" max="12" width="9.85546875" style="332" customWidth="1"/>
    <col min="13" max="13" width="11.140625" style="332" customWidth="1"/>
    <col min="14" max="14" width="11.7109375" style="332" customWidth="1"/>
    <col min="15" max="15" width="11.42578125" style="332" customWidth="1"/>
    <col min="16" max="16" width="12.7109375" style="332" customWidth="1"/>
    <col min="17" max="17" width="9.85546875" style="332" customWidth="1"/>
    <col min="18" max="18" width="21.28515625" style="332" customWidth="1"/>
    <col min="19" max="19" width="4.85546875" style="332" customWidth="1"/>
    <col min="20" max="20" width="12.28515625" style="332" customWidth="1"/>
    <col min="21" max="21" width="13.140625" style="332" customWidth="1"/>
    <col min="22" max="22" width="15.85546875" style="332" customWidth="1"/>
    <col min="23" max="23" width="14" style="332" customWidth="1"/>
    <col min="24" max="24" width="20.5703125" style="332" customWidth="1"/>
    <col min="25" max="25" width="13.5703125" style="332" customWidth="1"/>
    <col min="26" max="26" width="9.85546875" style="332" customWidth="1"/>
    <col min="27" max="27" width="17.140625" style="332" customWidth="1"/>
    <col min="28" max="28" width="9.85546875" style="332" customWidth="1"/>
    <col min="29" max="29" width="12" style="332" customWidth="1"/>
    <col min="30" max="182" width="8.85546875" style="332"/>
    <col min="183" max="183" width="3.7109375" style="332" customWidth="1"/>
    <col min="184" max="185" width="6.7109375" style="332" customWidth="1"/>
    <col min="186" max="186" width="27.140625" style="332" customWidth="1"/>
    <col min="187" max="205" width="7.7109375" style="332" customWidth="1"/>
    <col min="206" max="207" width="8.85546875" style="332"/>
    <col min="208" max="211" width="8.42578125" style="332" customWidth="1"/>
    <col min="212" max="230" width="8.85546875" style="332"/>
    <col min="231" max="231" width="10.140625" style="332" customWidth="1"/>
    <col min="232" max="236" width="8.85546875" style="332"/>
    <col min="237" max="237" width="10" style="332" customWidth="1"/>
    <col min="238" max="238" width="10.42578125" style="332" customWidth="1"/>
    <col min="239" max="239" width="11.42578125" style="332" customWidth="1"/>
    <col min="240" max="438" width="8.85546875" style="332"/>
    <col min="439" max="439" width="3.7109375" style="332" customWidth="1"/>
    <col min="440" max="441" width="6.7109375" style="332" customWidth="1"/>
    <col min="442" max="442" width="27.140625" style="332" customWidth="1"/>
    <col min="443" max="461" width="7.7109375" style="332" customWidth="1"/>
    <col min="462" max="463" width="8.85546875" style="332"/>
    <col min="464" max="467" width="8.42578125" style="332" customWidth="1"/>
    <col min="468" max="486" width="8.85546875" style="332"/>
    <col min="487" max="487" width="10.140625" style="332" customWidth="1"/>
    <col min="488" max="492" width="8.85546875" style="332"/>
    <col min="493" max="493" width="10" style="332" customWidth="1"/>
    <col min="494" max="494" width="10.42578125" style="332" customWidth="1"/>
    <col min="495" max="495" width="11.42578125" style="332" customWidth="1"/>
    <col min="496" max="694" width="8.85546875" style="332"/>
    <col min="695" max="695" width="3.7109375" style="332" customWidth="1"/>
    <col min="696" max="697" width="6.7109375" style="332" customWidth="1"/>
    <col min="698" max="698" width="27.140625" style="332" customWidth="1"/>
    <col min="699" max="717" width="7.7109375" style="332" customWidth="1"/>
    <col min="718" max="719" width="8.85546875" style="332"/>
    <col min="720" max="723" width="8.42578125" style="332" customWidth="1"/>
    <col min="724" max="742" width="8.85546875" style="332"/>
    <col min="743" max="743" width="10.140625" style="332" customWidth="1"/>
    <col min="744" max="748" width="8.85546875" style="332"/>
    <col min="749" max="749" width="10" style="332" customWidth="1"/>
    <col min="750" max="750" width="10.42578125" style="332" customWidth="1"/>
    <col min="751" max="751" width="11.42578125" style="332" customWidth="1"/>
    <col min="752" max="950" width="8.85546875" style="332"/>
    <col min="951" max="951" width="3.7109375" style="332" customWidth="1"/>
    <col min="952" max="953" width="6.7109375" style="332" customWidth="1"/>
    <col min="954" max="954" width="27.140625" style="332" customWidth="1"/>
    <col min="955" max="973" width="7.7109375" style="332" customWidth="1"/>
    <col min="974" max="975" width="8.85546875" style="332"/>
    <col min="976" max="979" width="8.42578125" style="332" customWidth="1"/>
    <col min="980" max="998" width="8.85546875" style="332"/>
    <col min="999" max="999" width="10.140625" style="332" customWidth="1"/>
    <col min="1000" max="1004" width="8.85546875" style="332"/>
    <col min="1005" max="1005" width="10" style="332" customWidth="1"/>
    <col min="1006" max="1006" width="10.42578125" style="332" customWidth="1"/>
    <col min="1007" max="1007" width="11.42578125" style="332" customWidth="1"/>
    <col min="1008" max="1206" width="8.85546875" style="332"/>
    <col min="1207" max="1207" width="3.7109375" style="332" customWidth="1"/>
    <col min="1208" max="1209" width="6.7109375" style="332" customWidth="1"/>
    <col min="1210" max="1210" width="27.140625" style="332" customWidth="1"/>
    <col min="1211" max="1229" width="7.7109375" style="332" customWidth="1"/>
    <col min="1230" max="1231" width="8.85546875" style="332"/>
    <col min="1232" max="1235" width="8.42578125" style="332" customWidth="1"/>
    <col min="1236" max="1254" width="8.85546875" style="332"/>
    <col min="1255" max="1255" width="10.140625" style="332" customWidth="1"/>
    <col min="1256" max="1260" width="8.85546875" style="332"/>
    <col min="1261" max="1261" width="10" style="332" customWidth="1"/>
    <col min="1262" max="1262" width="10.42578125" style="332" customWidth="1"/>
    <col min="1263" max="1263" width="11.42578125" style="332" customWidth="1"/>
    <col min="1264" max="1462" width="8.85546875" style="332"/>
    <col min="1463" max="1463" width="3.7109375" style="332" customWidth="1"/>
    <col min="1464" max="1465" width="6.7109375" style="332" customWidth="1"/>
    <col min="1466" max="1466" width="27.140625" style="332" customWidth="1"/>
    <col min="1467" max="1485" width="7.7109375" style="332" customWidth="1"/>
    <col min="1486" max="1487" width="8.85546875" style="332"/>
    <col min="1488" max="1491" width="8.42578125" style="332" customWidth="1"/>
    <col min="1492" max="1510" width="8.85546875" style="332"/>
    <col min="1511" max="1511" width="10.140625" style="332" customWidth="1"/>
    <col min="1512" max="1516" width="8.85546875" style="332"/>
    <col min="1517" max="1517" width="10" style="332" customWidth="1"/>
    <col min="1518" max="1518" width="10.42578125" style="332" customWidth="1"/>
    <col min="1519" max="1519" width="11.42578125" style="332" customWidth="1"/>
    <col min="1520" max="1718" width="8.85546875" style="332"/>
    <col min="1719" max="1719" width="3.7109375" style="332" customWidth="1"/>
    <col min="1720" max="1721" width="6.7109375" style="332" customWidth="1"/>
    <col min="1722" max="1722" width="27.140625" style="332" customWidth="1"/>
    <col min="1723" max="1741" width="7.7109375" style="332" customWidth="1"/>
    <col min="1742" max="1743" width="8.85546875" style="332"/>
    <col min="1744" max="1747" width="8.42578125" style="332" customWidth="1"/>
    <col min="1748" max="1766" width="8.85546875" style="332"/>
    <col min="1767" max="1767" width="10.140625" style="332" customWidth="1"/>
    <col min="1768" max="1772" width="8.85546875" style="332"/>
    <col min="1773" max="1773" width="10" style="332" customWidth="1"/>
    <col min="1774" max="1774" width="10.42578125" style="332" customWidth="1"/>
    <col min="1775" max="1775" width="11.42578125" style="332" customWidth="1"/>
    <col min="1776" max="1974" width="8.85546875" style="332"/>
    <col min="1975" max="1975" width="3.7109375" style="332" customWidth="1"/>
    <col min="1976" max="1977" width="6.7109375" style="332" customWidth="1"/>
    <col min="1978" max="1978" width="27.140625" style="332" customWidth="1"/>
    <col min="1979" max="1997" width="7.7109375" style="332" customWidth="1"/>
    <col min="1998" max="1999" width="8.85546875" style="332"/>
    <col min="2000" max="2003" width="8.42578125" style="332" customWidth="1"/>
    <col min="2004" max="2022" width="8.85546875" style="332"/>
    <col min="2023" max="2023" width="10.140625" style="332" customWidth="1"/>
    <col min="2024" max="2028" width="8.85546875" style="332"/>
    <col min="2029" max="2029" width="10" style="332" customWidth="1"/>
    <col min="2030" max="2030" width="10.42578125" style="332" customWidth="1"/>
    <col min="2031" max="2031" width="11.42578125" style="332" customWidth="1"/>
    <col min="2032" max="2230" width="8.85546875" style="332"/>
    <col min="2231" max="2231" width="3.7109375" style="332" customWidth="1"/>
    <col min="2232" max="2233" width="6.7109375" style="332" customWidth="1"/>
    <col min="2234" max="2234" width="27.140625" style="332" customWidth="1"/>
    <col min="2235" max="2253" width="7.7109375" style="332" customWidth="1"/>
    <col min="2254" max="2255" width="8.85546875" style="332"/>
    <col min="2256" max="2259" width="8.42578125" style="332" customWidth="1"/>
    <col min="2260" max="2278" width="8.85546875" style="332"/>
    <col min="2279" max="2279" width="10.140625" style="332" customWidth="1"/>
    <col min="2280" max="2284" width="8.85546875" style="332"/>
    <col min="2285" max="2285" width="10" style="332" customWidth="1"/>
    <col min="2286" max="2286" width="10.42578125" style="332" customWidth="1"/>
    <col min="2287" max="2287" width="11.42578125" style="332" customWidth="1"/>
    <col min="2288" max="2486" width="8.85546875" style="332"/>
    <col min="2487" max="2487" width="3.7109375" style="332" customWidth="1"/>
    <col min="2488" max="2489" width="6.7109375" style="332" customWidth="1"/>
    <col min="2490" max="2490" width="27.140625" style="332" customWidth="1"/>
    <col min="2491" max="2509" width="7.7109375" style="332" customWidth="1"/>
    <col min="2510" max="2511" width="8.85546875" style="332"/>
    <col min="2512" max="2515" width="8.42578125" style="332" customWidth="1"/>
    <col min="2516" max="2534" width="8.85546875" style="332"/>
    <col min="2535" max="2535" width="10.140625" style="332" customWidth="1"/>
    <col min="2536" max="2540" width="8.85546875" style="332"/>
    <col min="2541" max="2541" width="10" style="332" customWidth="1"/>
    <col min="2542" max="2542" width="10.42578125" style="332" customWidth="1"/>
    <col min="2543" max="2543" width="11.42578125" style="332" customWidth="1"/>
    <col min="2544" max="2742" width="8.85546875" style="332"/>
    <col min="2743" max="2743" width="3.7109375" style="332" customWidth="1"/>
    <col min="2744" max="2745" width="6.7109375" style="332" customWidth="1"/>
    <col min="2746" max="2746" width="27.140625" style="332" customWidth="1"/>
    <col min="2747" max="2765" width="7.7109375" style="332" customWidth="1"/>
    <col min="2766" max="2767" width="8.85546875" style="332"/>
    <col min="2768" max="2771" width="8.42578125" style="332" customWidth="1"/>
    <col min="2772" max="2790" width="8.85546875" style="332"/>
    <col min="2791" max="2791" width="10.140625" style="332" customWidth="1"/>
    <col min="2792" max="2796" width="8.85546875" style="332"/>
    <col min="2797" max="2797" width="10" style="332" customWidth="1"/>
    <col min="2798" max="2798" width="10.42578125" style="332" customWidth="1"/>
    <col min="2799" max="2799" width="11.42578125" style="332" customWidth="1"/>
    <col min="2800" max="2998" width="8.85546875" style="332"/>
    <col min="2999" max="2999" width="3.7109375" style="332" customWidth="1"/>
    <col min="3000" max="3001" width="6.7109375" style="332" customWidth="1"/>
    <col min="3002" max="3002" width="27.140625" style="332" customWidth="1"/>
    <col min="3003" max="3021" width="7.7109375" style="332" customWidth="1"/>
    <col min="3022" max="3023" width="8.85546875" style="332"/>
    <col min="3024" max="3027" width="8.42578125" style="332" customWidth="1"/>
    <col min="3028" max="3046" width="8.85546875" style="332"/>
    <col min="3047" max="3047" width="10.140625" style="332" customWidth="1"/>
    <col min="3048" max="3052" width="8.85546875" style="332"/>
    <col min="3053" max="3053" width="10" style="332" customWidth="1"/>
    <col min="3054" max="3054" width="10.42578125" style="332" customWidth="1"/>
    <col min="3055" max="3055" width="11.42578125" style="332" customWidth="1"/>
    <col min="3056" max="3254" width="8.85546875" style="332"/>
    <col min="3255" max="3255" width="3.7109375" style="332" customWidth="1"/>
    <col min="3256" max="3257" width="6.7109375" style="332" customWidth="1"/>
    <col min="3258" max="3258" width="27.140625" style="332" customWidth="1"/>
    <col min="3259" max="3277" width="7.7109375" style="332" customWidth="1"/>
    <col min="3278" max="3279" width="8.85546875" style="332"/>
    <col min="3280" max="3283" width="8.42578125" style="332" customWidth="1"/>
    <col min="3284" max="3302" width="8.85546875" style="332"/>
    <col min="3303" max="3303" width="10.140625" style="332" customWidth="1"/>
    <col min="3304" max="3308" width="8.85546875" style="332"/>
    <col min="3309" max="3309" width="10" style="332" customWidth="1"/>
    <col min="3310" max="3310" width="10.42578125" style="332" customWidth="1"/>
    <col min="3311" max="3311" width="11.42578125" style="332" customWidth="1"/>
    <col min="3312" max="3510" width="8.85546875" style="332"/>
    <col min="3511" max="3511" width="3.7109375" style="332" customWidth="1"/>
    <col min="3512" max="3513" width="6.7109375" style="332" customWidth="1"/>
    <col min="3514" max="3514" width="27.140625" style="332" customWidth="1"/>
    <col min="3515" max="3533" width="7.7109375" style="332" customWidth="1"/>
    <col min="3534" max="3535" width="8.85546875" style="332"/>
    <col min="3536" max="3539" width="8.42578125" style="332" customWidth="1"/>
    <col min="3540" max="3558" width="8.85546875" style="332"/>
    <col min="3559" max="3559" width="10.140625" style="332" customWidth="1"/>
    <col min="3560" max="3564" width="8.85546875" style="332"/>
    <col min="3565" max="3565" width="10" style="332" customWidth="1"/>
    <col min="3566" max="3566" width="10.42578125" style="332" customWidth="1"/>
    <col min="3567" max="3567" width="11.42578125" style="332" customWidth="1"/>
    <col min="3568" max="3766" width="8.85546875" style="332"/>
    <col min="3767" max="3767" width="3.7109375" style="332" customWidth="1"/>
    <col min="3768" max="3769" width="6.7109375" style="332" customWidth="1"/>
    <col min="3770" max="3770" width="27.140625" style="332" customWidth="1"/>
    <col min="3771" max="3789" width="7.7109375" style="332" customWidth="1"/>
    <col min="3790" max="3791" width="8.85546875" style="332"/>
    <col min="3792" max="3795" width="8.42578125" style="332" customWidth="1"/>
    <col min="3796" max="3814" width="8.85546875" style="332"/>
    <col min="3815" max="3815" width="10.140625" style="332" customWidth="1"/>
    <col min="3816" max="3820" width="8.85546875" style="332"/>
    <col min="3821" max="3821" width="10" style="332" customWidth="1"/>
    <col min="3822" max="3822" width="10.42578125" style="332" customWidth="1"/>
    <col min="3823" max="3823" width="11.42578125" style="332" customWidth="1"/>
    <col min="3824" max="4022" width="8.85546875" style="332"/>
    <col min="4023" max="4023" width="3.7109375" style="332" customWidth="1"/>
    <col min="4024" max="4025" width="6.7109375" style="332" customWidth="1"/>
    <col min="4026" max="4026" width="27.140625" style="332" customWidth="1"/>
    <col min="4027" max="4045" width="7.7109375" style="332" customWidth="1"/>
    <col min="4046" max="4047" width="8.85546875" style="332"/>
    <col min="4048" max="4051" width="8.42578125" style="332" customWidth="1"/>
    <col min="4052" max="4070" width="8.85546875" style="332"/>
    <col min="4071" max="4071" width="10.140625" style="332" customWidth="1"/>
    <col min="4072" max="4076" width="8.85546875" style="332"/>
    <col min="4077" max="4077" width="10" style="332" customWidth="1"/>
    <col min="4078" max="4078" width="10.42578125" style="332" customWidth="1"/>
    <col min="4079" max="4079" width="11.42578125" style="332" customWidth="1"/>
    <col min="4080" max="4278" width="8.85546875" style="332"/>
    <col min="4279" max="4279" width="3.7109375" style="332" customWidth="1"/>
    <col min="4280" max="4281" width="6.7109375" style="332" customWidth="1"/>
    <col min="4282" max="4282" width="27.140625" style="332" customWidth="1"/>
    <col min="4283" max="4301" width="7.7109375" style="332" customWidth="1"/>
    <col min="4302" max="4303" width="8.85546875" style="332"/>
    <col min="4304" max="4307" width="8.42578125" style="332" customWidth="1"/>
    <col min="4308" max="4326" width="8.85546875" style="332"/>
    <col min="4327" max="4327" width="10.140625" style="332" customWidth="1"/>
    <col min="4328" max="4332" width="8.85546875" style="332"/>
    <col min="4333" max="4333" width="10" style="332" customWidth="1"/>
    <col min="4334" max="4334" width="10.42578125" style="332" customWidth="1"/>
    <col min="4335" max="4335" width="11.42578125" style="332" customWidth="1"/>
    <col min="4336" max="4534" width="8.85546875" style="332"/>
    <col min="4535" max="4535" width="3.7109375" style="332" customWidth="1"/>
    <col min="4536" max="4537" width="6.7109375" style="332" customWidth="1"/>
    <col min="4538" max="4538" width="27.140625" style="332" customWidth="1"/>
    <col min="4539" max="4557" width="7.7109375" style="332" customWidth="1"/>
    <col min="4558" max="4559" width="8.85546875" style="332"/>
    <col min="4560" max="4563" width="8.42578125" style="332" customWidth="1"/>
    <col min="4564" max="4582" width="8.85546875" style="332"/>
    <col min="4583" max="4583" width="10.140625" style="332" customWidth="1"/>
    <col min="4584" max="4588" width="8.85546875" style="332"/>
    <col min="4589" max="4589" width="10" style="332" customWidth="1"/>
    <col min="4590" max="4590" width="10.42578125" style="332" customWidth="1"/>
    <col min="4591" max="4591" width="11.42578125" style="332" customWidth="1"/>
    <col min="4592" max="4790" width="8.85546875" style="332"/>
    <col min="4791" max="4791" width="3.7109375" style="332" customWidth="1"/>
    <col min="4792" max="4793" width="6.7109375" style="332" customWidth="1"/>
    <col min="4794" max="4794" width="27.140625" style="332" customWidth="1"/>
    <col min="4795" max="4813" width="7.7109375" style="332" customWidth="1"/>
    <col min="4814" max="4815" width="8.85546875" style="332"/>
    <col min="4816" max="4819" width="8.42578125" style="332" customWidth="1"/>
    <col min="4820" max="4838" width="8.85546875" style="332"/>
    <col min="4839" max="4839" width="10.140625" style="332" customWidth="1"/>
    <col min="4840" max="4844" width="8.85546875" style="332"/>
    <col min="4845" max="4845" width="10" style="332" customWidth="1"/>
    <col min="4846" max="4846" width="10.42578125" style="332" customWidth="1"/>
    <col min="4847" max="4847" width="11.42578125" style="332" customWidth="1"/>
    <col min="4848" max="5046" width="8.85546875" style="332"/>
    <col min="5047" max="5047" width="3.7109375" style="332" customWidth="1"/>
    <col min="5048" max="5049" width="6.7109375" style="332" customWidth="1"/>
    <col min="5050" max="5050" width="27.140625" style="332" customWidth="1"/>
    <col min="5051" max="5069" width="7.7109375" style="332" customWidth="1"/>
    <col min="5070" max="5071" width="8.85546875" style="332"/>
    <col min="5072" max="5075" width="8.42578125" style="332" customWidth="1"/>
    <col min="5076" max="5094" width="8.85546875" style="332"/>
    <col min="5095" max="5095" width="10.140625" style="332" customWidth="1"/>
    <col min="5096" max="5100" width="8.85546875" style="332"/>
    <col min="5101" max="5101" width="10" style="332" customWidth="1"/>
    <col min="5102" max="5102" width="10.42578125" style="332" customWidth="1"/>
    <col min="5103" max="5103" width="11.42578125" style="332" customWidth="1"/>
    <col min="5104" max="5302" width="8.85546875" style="332"/>
    <col min="5303" max="5303" width="3.7109375" style="332" customWidth="1"/>
    <col min="5304" max="5305" width="6.7109375" style="332" customWidth="1"/>
    <col min="5306" max="5306" width="27.140625" style="332" customWidth="1"/>
    <col min="5307" max="5325" width="7.7109375" style="332" customWidth="1"/>
    <col min="5326" max="5327" width="8.85546875" style="332"/>
    <col min="5328" max="5331" width="8.42578125" style="332" customWidth="1"/>
    <col min="5332" max="5350" width="8.85546875" style="332"/>
    <col min="5351" max="5351" width="10.140625" style="332" customWidth="1"/>
    <col min="5352" max="5356" width="8.85546875" style="332"/>
    <col min="5357" max="5357" width="10" style="332" customWidth="1"/>
    <col min="5358" max="5358" width="10.42578125" style="332" customWidth="1"/>
    <col min="5359" max="5359" width="11.42578125" style="332" customWidth="1"/>
    <col min="5360" max="5558" width="8.85546875" style="332"/>
    <col min="5559" max="5559" width="3.7109375" style="332" customWidth="1"/>
    <col min="5560" max="5561" width="6.7109375" style="332" customWidth="1"/>
    <col min="5562" max="5562" width="27.140625" style="332" customWidth="1"/>
    <col min="5563" max="5581" width="7.7109375" style="332" customWidth="1"/>
    <col min="5582" max="5583" width="8.85546875" style="332"/>
    <col min="5584" max="5587" width="8.42578125" style="332" customWidth="1"/>
    <col min="5588" max="5606" width="8.85546875" style="332"/>
    <col min="5607" max="5607" width="10.140625" style="332" customWidth="1"/>
    <col min="5608" max="5612" width="8.85546875" style="332"/>
    <col min="5613" max="5613" width="10" style="332" customWidth="1"/>
    <col min="5614" max="5614" width="10.42578125" style="332" customWidth="1"/>
    <col min="5615" max="5615" width="11.42578125" style="332" customWidth="1"/>
    <col min="5616" max="5814" width="8.85546875" style="332"/>
    <col min="5815" max="5815" width="3.7109375" style="332" customWidth="1"/>
    <col min="5816" max="5817" width="6.7109375" style="332" customWidth="1"/>
    <col min="5818" max="5818" width="27.140625" style="332" customWidth="1"/>
    <col min="5819" max="5837" width="7.7109375" style="332" customWidth="1"/>
    <col min="5838" max="5839" width="8.85546875" style="332"/>
    <col min="5840" max="5843" width="8.42578125" style="332" customWidth="1"/>
    <col min="5844" max="5862" width="8.85546875" style="332"/>
    <col min="5863" max="5863" width="10.140625" style="332" customWidth="1"/>
    <col min="5864" max="5868" width="8.85546875" style="332"/>
    <col min="5869" max="5869" width="10" style="332" customWidth="1"/>
    <col min="5870" max="5870" width="10.42578125" style="332" customWidth="1"/>
    <col min="5871" max="5871" width="11.42578125" style="332" customWidth="1"/>
    <col min="5872" max="6070" width="8.85546875" style="332"/>
    <col min="6071" max="6071" width="3.7109375" style="332" customWidth="1"/>
    <col min="6072" max="6073" width="6.7109375" style="332" customWidth="1"/>
    <col min="6074" max="6074" width="27.140625" style="332" customWidth="1"/>
    <col min="6075" max="6093" width="7.7109375" style="332" customWidth="1"/>
    <col min="6094" max="6095" width="8.85546875" style="332"/>
    <col min="6096" max="6099" width="8.42578125" style="332" customWidth="1"/>
    <col min="6100" max="6118" width="8.85546875" style="332"/>
    <col min="6119" max="6119" width="10.140625" style="332" customWidth="1"/>
    <col min="6120" max="6124" width="8.85546875" style="332"/>
    <col min="6125" max="6125" width="10" style="332" customWidth="1"/>
    <col min="6126" max="6126" width="10.42578125" style="332" customWidth="1"/>
    <col min="6127" max="6127" width="11.42578125" style="332" customWidth="1"/>
    <col min="6128" max="6326" width="8.85546875" style="332"/>
    <col min="6327" max="6327" width="3.7109375" style="332" customWidth="1"/>
    <col min="6328" max="6329" width="6.7109375" style="332" customWidth="1"/>
    <col min="6330" max="6330" width="27.140625" style="332" customWidth="1"/>
    <col min="6331" max="6349" width="7.7109375" style="332" customWidth="1"/>
    <col min="6350" max="6351" width="8.85546875" style="332"/>
    <col min="6352" max="6355" width="8.42578125" style="332" customWidth="1"/>
    <col min="6356" max="6374" width="8.85546875" style="332"/>
    <col min="6375" max="6375" width="10.140625" style="332" customWidth="1"/>
    <col min="6376" max="6380" width="8.85546875" style="332"/>
    <col min="6381" max="6381" width="10" style="332" customWidth="1"/>
    <col min="6382" max="6382" width="10.42578125" style="332" customWidth="1"/>
    <col min="6383" max="6383" width="11.42578125" style="332" customWidth="1"/>
    <col min="6384" max="6582" width="8.85546875" style="332"/>
    <col min="6583" max="6583" width="3.7109375" style="332" customWidth="1"/>
    <col min="6584" max="6585" width="6.7109375" style="332" customWidth="1"/>
    <col min="6586" max="6586" width="27.140625" style="332" customWidth="1"/>
    <col min="6587" max="6605" width="7.7109375" style="332" customWidth="1"/>
    <col min="6606" max="6607" width="8.85546875" style="332"/>
    <col min="6608" max="6611" width="8.42578125" style="332" customWidth="1"/>
    <col min="6612" max="6630" width="8.85546875" style="332"/>
    <col min="6631" max="6631" width="10.140625" style="332" customWidth="1"/>
    <col min="6632" max="6636" width="8.85546875" style="332"/>
    <col min="6637" max="6637" width="10" style="332" customWidth="1"/>
    <col min="6638" max="6638" width="10.42578125" style="332" customWidth="1"/>
    <col min="6639" max="6639" width="11.42578125" style="332" customWidth="1"/>
    <col min="6640" max="6838" width="8.85546875" style="332"/>
    <col min="6839" max="6839" width="3.7109375" style="332" customWidth="1"/>
    <col min="6840" max="6841" width="6.7109375" style="332" customWidth="1"/>
    <col min="6842" max="6842" width="27.140625" style="332" customWidth="1"/>
    <col min="6843" max="6861" width="7.7109375" style="332" customWidth="1"/>
    <col min="6862" max="6863" width="8.85546875" style="332"/>
    <col min="6864" max="6867" width="8.42578125" style="332" customWidth="1"/>
    <col min="6868" max="6886" width="8.85546875" style="332"/>
    <col min="6887" max="6887" width="10.140625" style="332" customWidth="1"/>
    <col min="6888" max="6892" width="8.85546875" style="332"/>
    <col min="6893" max="6893" width="10" style="332" customWidth="1"/>
    <col min="6894" max="6894" width="10.42578125" style="332" customWidth="1"/>
    <col min="6895" max="6895" width="11.42578125" style="332" customWidth="1"/>
    <col min="6896" max="7094" width="8.85546875" style="332"/>
    <col min="7095" max="7095" width="3.7109375" style="332" customWidth="1"/>
    <col min="7096" max="7097" width="6.7109375" style="332" customWidth="1"/>
    <col min="7098" max="7098" width="27.140625" style="332" customWidth="1"/>
    <col min="7099" max="7117" width="7.7109375" style="332" customWidth="1"/>
    <col min="7118" max="7119" width="8.85546875" style="332"/>
    <col min="7120" max="7123" width="8.42578125" style="332" customWidth="1"/>
    <col min="7124" max="7142" width="8.85546875" style="332"/>
    <col min="7143" max="7143" width="10.140625" style="332" customWidth="1"/>
    <col min="7144" max="7148" width="8.85546875" style="332"/>
    <col min="7149" max="7149" width="10" style="332" customWidth="1"/>
    <col min="7150" max="7150" width="10.42578125" style="332" customWidth="1"/>
    <col min="7151" max="7151" width="11.42578125" style="332" customWidth="1"/>
    <col min="7152" max="7350" width="8.85546875" style="332"/>
    <col min="7351" max="7351" width="3.7109375" style="332" customWidth="1"/>
    <col min="7352" max="7353" width="6.7109375" style="332" customWidth="1"/>
    <col min="7354" max="7354" width="27.140625" style="332" customWidth="1"/>
    <col min="7355" max="7373" width="7.7109375" style="332" customWidth="1"/>
    <col min="7374" max="7375" width="8.85546875" style="332"/>
    <col min="7376" max="7379" width="8.42578125" style="332" customWidth="1"/>
    <col min="7380" max="7398" width="8.85546875" style="332"/>
    <col min="7399" max="7399" width="10.140625" style="332" customWidth="1"/>
    <col min="7400" max="7404" width="8.85546875" style="332"/>
    <col min="7405" max="7405" width="10" style="332" customWidth="1"/>
    <col min="7406" max="7406" width="10.42578125" style="332" customWidth="1"/>
    <col min="7407" max="7407" width="11.42578125" style="332" customWidth="1"/>
    <col min="7408" max="7606" width="8.85546875" style="332"/>
    <col min="7607" max="7607" width="3.7109375" style="332" customWidth="1"/>
    <col min="7608" max="7609" width="6.7109375" style="332" customWidth="1"/>
    <col min="7610" max="7610" width="27.140625" style="332" customWidth="1"/>
    <col min="7611" max="7629" width="7.7109375" style="332" customWidth="1"/>
    <col min="7630" max="7631" width="8.85546875" style="332"/>
    <col min="7632" max="7635" width="8.42578125" style="332" customWidth="1"/>
    <col min="7636" max="7654" width="8.85546875" style="332"/>
    <col min="7655" max="7655" width="10.140625" style="332" customWidth="1"/>
    <col min="7656" max="7660" width="8.85546875" style="332"/>
    <col min="7661" max="7661" width="10" style="332" customWidth="1"/>
    <col min="7662" max="7662" width="10.42578125" style="332" customWidth="1"/>
    <col min="7663" max="7663" width="11.42578125" style="332" customWidth="1"/>
    <col min="7664" max="7862" width="8.85546875" style="332"/>
    <col min="7863" max="7863" width="3.7109375" style="332" customWidth="1"/>
    <col min="7864" max="7865" width="6.7109375" style="332" customWidth="1"/>
    <col min="7866" max="7866" width="27.140625" style="332" customWidth="1"/>
    <col min="7867" max="7885" width="7.7109375" style="332" customWidth="1"/>
    <col min="7886" max="7887" width="8.85546875" style="332"/>
    <col min="7888" max="7891" width="8.42578125" style="332" customWidth="1"/>
    <col min="7892" max="7910" width="8.85546875" style="332"/>
    <col min="7911" max="7911" width="10.140625" style="332" customWidth="1"/>
    <col min="7912" max="7916" width="8.85546875" style="332"/>
    <col min="7917" max="7917" width="10" style="332" customWidth="1"/>
    <col min="7918" max="7918" width="10.42578125" style="332" customWidth="1"/>
    <col min="7919" max="7919" width="11.42578125" style="332" customWidth="1"/>
    <col min="7920" max="8118" width="8.85546875" style="332"/>
    <col min="8119" max="8119" width="3.7109375" style="332" customWidth="1"/>
    <col min="8120" max="8121" width="6.7109375" style="332" customWidth="1"/>
    <col min="8122" max="8122" width="27.140625" style="332" customWidth="1"/>
    <col min="8123" max="8141" width="7.7109375" style="332" customWidth="1"/>
    <col min="8142" max="8143" width="8.85546875" style="332"/>
    <col min="8144" max="8147" width="8.42578125" style="332" customWidth="1"/>
    <col min="8148" max="8166" width="8.85546875" style="332"/>
    <col min="8167" max="8167" width="10.140625" style="332" customWidth="1"/>
    <col min="8168" max="8172" width="8.85546875" style="332"/>
    <col min="8173" max="8173" width="10" style="332" customWidth="1"/>
    <col min="8174" max="8174" width="10.42578125" style="332" customWidth="1"/>
    <col min="8175" max="8175" width="11.42578125" style="332" customWidth="1"/>
    <col min="8176" max="8374" width="8.85546875" style="332"/>
    <col min="8375" max="8375" width="3.7109375" style="332" customWidth="1"/>
    <col min="8376" max="8377" width="6.7109375" style="332" customWidth="1"/>
    <col min="8378" max="8378" width="27.140625" style="332" customWidth="1"/>
    <col min="8379" max="8397" width="7.7109375" style="332" customWidth="1"/>
    <col min="8398" max="8399" width="8.85546875" style="332"/>
    <col min="8400" max="8403" width="8.42578125" style="332" customWidth="1"/>
    <col min="8404" max="8422" width="8.85546875" style="332"/>
    <col min="8423" max="8423" width="10.140625" style="332" customWidth="1"/>
    <col min="8424" max="8428" width="8.85546875" style="332"/>
    <col min="8429" max="8429" width="10" style="332" customWidth="1"/>
    <col min="8430" max="8430" width="10.42578125" style="332" customWidth="1"/>
    <col min="8431" max="8431" width="11.42578125" style="332" customWidth="1"/>
    <col min="8432" max="8630" width="8.85546875" style="332"/>
    <col min="8631" max="8631" width="3.7109375" style="332" customWidth="1"/>
    <col min="8632" max="8633" width="6.7109375" style="332" customWidth="1"/>
    <col min="8634" max="8634" width="27.140625" style="332" customWidth="1"/>
    <col min="8635" max="8653" width="7.7109375" style="332" customWidth="1"/>
    <col min="8654" max="8655" width="8.85546875" style="332"/>
    <col min="8656" max="8659" width="8.42578125" style="332" customWidth="1"/>
    <col min="8660" max="8678" width="8.85546875" style="332"/>
    <col min="8679" max="8679" width="10.140625" style="332" customWidth="1"/>
    <col min="8680" max="8684" width="8.85546875" style="332"/>
    <col min="8685" max="8685" width="10" style="332" customWidth="1"/>
    <col min="8686" max="8686" width="10.42578125" style="332" customWidth="1"/>
    <col min="8687" max="8687" width="11.42578125" style="332" customWidth="1"/>
    <col min="8688" max="8886" width="8.85546875" style="332"/>
    <col min="8887" max="8887" width="3.7109375" style="332" customWidth="1"/>
    <col min="8888" max="8889" width="6.7109375" style="332" customWidth="1"/>
    <col min="8890" max="8890" width="27.140625" style="332" customWidth="1"/>
    <col min="8891" max="8909" width="7.7109375" style="332" customWidth="1"/>
    <col min="8910" max="8911" width="8.85546875" style="332"/>
    <col min="8912" max="8915" width="8.42578125" style="332" customWidth="1"/>
    <col min="8916" max="8934" width="8.85546875" style="332"/>
    <col min="8935" max="8935" width="10.140625" style="332" customWidth="1"/>
    <col min="8936" max="8940" width="8.85546875" style="332"/>
    <col min="8941" max="8941" width="10" style="332" customWidth="1"/>
    <col min="8942" max="8942" width="10.42578125" style="332" customWidth="1"/>
    <col min="8943" max="8943" width="11.42578125" style="332" customWidth="1"/>
    <col min="8944" max="9142" width="8.85546875" style="332"/>
    <col min="9143" max="9143" width="3.7109375" style="332" customWidth="1"/>
    <col min="9144" max="9145" width="6.7109375" style="332" customWidth="1"/>
    <col min="9146" max="9146" width="27.140625" style="332" customWidth="1"/>
    <col min="9147" max="9165" width="7.7109375" style="332" customWidth="1"/>
    <col min="9166" max="9167" width="8.85546875" style="332"/>
    <col min="9168" max="9171" width="8.42578125" style="332" customWidth="1"/>
    <col min="9172" max="9190" width="8.85546875" style="332"/>
    <col min="9191" max="9191" width="10.140625" style="332" customWidth="1"/>
    <col min="9192" max="9196" width="8.85546875" style="332"/>
    <col min="9197" max="9197" width="10" style="332" customWidth="1"/>
    <col min="9198" max="9198" width="10.42578125" style="332" customWidth="1"/>
    <col min="9199" max="9199" width="11.42578125" style="332" customWidth="1"/>
    <col min="9200" max="9398" width="8.85546875" style="332"/>
    <col min="9399" max="9399" width="3.7109375" style="332" customWidth="1"/>
    <col min="9400" max="9401" width="6.7109375" style="332" customWidth="1"/>
    <col min="9402" max="9402" width="27.140625" style="332" customWidth="1"/>
    <col min="9403" max="9421" width="7.7109375" style="332" customWidth="1"/>
    <col min="9422" max="9423" width="8.85546875" style="332"/>
    <col min="9424" max="9427" width="8.42578125" style="332" customWidth="1"/>
    <col min="9428" max="9446" width="8.85546875" style="332"/>
    <col min="9447" max="9447" width="10.140625" style="332" customWidth="1"/>
    <col min="9448" max="9452" width="8.85546875" style="332"/>
    <col min="9453" max="9453" width="10" style="332" customWidth="1"/>
    <col min="9454" max="9454" width="10.42578125" style="332" customWidth="1"/>
    <col min="9455" max="9455" width="11.42578125" style="332" customWidth="1"/>
    <col min="9456" max="9654" width="8.85546875" style="332"/>
    <col min="9655" max="9655" width="3.7109375" style="332" customWidth="1"/>
    <col min="9656" max="9657" width="6.7109375" style="332" customWidth="1"/>
    <col min="9658" max="9658" width="27.140625" style="332" customWidth="1"/>
    <col min="9659" max="9677" width="7.7109375" style="332" customWidth="1"/>
    <col min="9678" max="9679" width="8.85546875" style="332"/>
    <col min="9680" max="9683" width="8.42578125" style="332" customWidth="1"/>
    <col min="9684" max="9702" width="8.85546875" style="332"/>
    <col min="9703" max="9703" width="10.140625" style="332" customWidth="1"/>
    <col min="9704" max="9708" width="8.85546875" style="332"/>
    <col min="9709" max="9709" width="10" style="332" customWidth="1"/>
    <col min="9710" max="9710" width="10.42578125" style="332" customWidth="1"/>
    <col min="9711" max="9711" width="11.42578125" style="332" customWidth="1"/>
    <col min="9712" max="9910" width="8.85546875" style="332"/>
    <col min="9911" max="9911" width="3.7109375" style="332" customWidth="1"/>
    <col min="9912" max="9913" width="6.7109375" style="332" customWidth="1"/>
    <col min="9914" max="9914" width="27.140625" style="332" customWidth="1"/>
    <col min="9915" max="9933" width="7.7109375" style="332" customWidth="1"/>
    <col min="9934" max="9935" width="8.85546875" style="332"/>
    <col min="9936" max="9939" width="8.42578125" style="332" customWidth="1"/>
    <col min="9940" max="9958" width="8.85546875" style="332"/>
    <col min="9959" max="9959" width="10.140625" style="332" customWidth="1"/>
    <col min="9960" max="9964" width="8.85546875" style="332"/>
    <col min="9965" max="9965" width="10" style="332" customWidth="1"/>
    <col min="9966" max="9966" width="10.42578125" style="332" customWidth="1"/>
    <col min="9967" max="9967" width="11.42578125" style="332" customWidth="1"/>
    <col min="9968" max="10166" width="8.85546875" style="332"/>
    <col min="10167" max="10167" width="3.7109375" style="332" customWidth="1"/>
    <col min="10168" max="10169" width="6.7109375" style="332" customWidth="1"/>
    <col min="10170" max="10170" width="27.140625" style="332" customWidth="1"/>
    <col min="10171" max="10189" width="7.7109375" style="332" customWidth="1"/>
    <col min="10190" max="10191" width="8.85546875" style="332"/>
    <col min="10192" max="10195" width="8.42578125" style="332" customWidth="1"/>
    <col min="10196" max="10214" width="8.85546875" style="332"/>
    <col min="10215" max="10215" width="10.140625" style="332" customWidth="1"/>
    <col min="10216" max="10220" width="8.85546875" style="332"/>
    <col min="10221" max="10221" width="10" style="332" customWidth="1"/>
    <col min="10222" max="10222" width="10.42578125" style="332" customWidth="1"/>
    <col min="10223" max="10223" width="11.42578125" style="332" customWidth="1"/>
    <col min="10224" max="10422" width="8.85546875" style="332"/>
    <col min="10423" max="10423" width="3.7109375" style="332" customWidth="1"/>
    <col min="10424" max="10425" width="6.7109375" style="332" customWidth="1"/>
    <col min="10426" max="10426" width="27.140625" style="332" customWidth="1"/>
    <col min="10427" max="10445" width="7.7109375" style="332" customWidth="1"/>
    <col min="10446" max="10447" width="8.85546875" style="332"/>
    <col min="10448" max="10451" width="8.42578125" style="332" customWidth="1"/>
    <col min="10452" max="10470" width="8.85546875" style="332"/>
    <col min="10471" max="10471" width="10.140625" style="332" customWidth="1"/>
    <col min="10472" max="10476" width="8.85546875" style="332"/>
    <col min="10477" max="10477" width="10" style="332" customWidth="1"/>
    <col min="10478" max="10478" width="10.42578125" style="332" customWidth="1"/>
    <col min="10479" max="10479" width="11.42578125" style="332" customWidth="1"/>
    <col min="10480" max="10678" width="8.85546875" style="332"/>
    <col min="10679" max="10679" width="3.7109375" style="332" customWidth="1"/>
    <col min="10680" max="10681" width="6.7109375" style="332" customWidth="1"/>
    <col min="10682" max="10682" width="27.140625" style="332" customWidth="1"/>
    <col min="10683" max="10701" width="7.7109375" style="332" customWidth="1"/>
    <col min="10702" max="10703" width="8.85546875" style="332"/>
    <col min="10704" max="10707" width="8.42578125" style="332" customWidth="1"/>
    <col min="10708" max="10726" width="8.85546875" style="332"/>
    <col min="10727" max="10727" width="10.140625" style="332" customWidth="1"/>
    <col min="10728" max="10732" width="8.85546875" style="332"/>
    <col min="10733" max="10733" width="10" style="332" customWidth="1"/>
    <col min="10734" max="10734" width="10.42578125" style="332" customWidth="1"/>
    <col min="10735" max="10735" width="11.42578125" style="332" customWidth="1"/>
    <col min="10736" max="10934" width="8.85546875" style="332"/>
    <col min="10935" max="10935" width="3.7109375" style="332" customWidth="1"/>
    <col min="10936" max="10937" width="6.7109375" style="332" customWidth="1"/>
    <col min="10938" max="10938" width="27.140625" style="332" customWidth="1"/>
    <col min="10939" max="10957" width="7.7109375" style="332" customWidth="1"/>
    <col min="10958" max="10959" width="8.85546875" style="332"/>
    <col min="10960" max="10963" width="8.42578125" style="332" customWidth="1"/>
    <col min="10964" max="10982" width="8.85546875" style="332"/>
    <col min="10983" max="10983" width="10.140625" style="332" customWidth="1"/>
    <col min="10984" max="10988" width="8.85546875" style="332"/>
    <col min="10989" max="10989" width="10" style="332" customWidth="1"/>
    <col min="10990" max="10990" width="10.42578125" style="332" customWidth="1"/>
    <col min="10991" max="10991" width="11.42578125" style="332" customWidth="1"/>
    <col min="10992" max="11190" width="8.85546875" style="332"/>
    <col min="11191" max="11191" width="3.7109375" style="332" customWidth="1"/>
    <col min="11192" max="11193" width="6.7109375" style="332" customWidth="1"/>
    <col min="11194" max="11194" width="27.140625" style="332" customWidth="1"/>
    <col min="11195" max="11213" width="7.7109375" style="332" customWidth="1"/>
    <col min="11214" max="11215" width="8.85546875" style="332"/>
    <col min="11216" max="11219" width="8.42578125" style="332" customWidth="1"/>
    <col min="11220" max="11238" width="8.85546875" style="332"/>
    <col min="11239" max="11239" width="10.140625" style="332" customWidth="1"/>
    <col min="11240" max="11244" width="8.85546875" style="332"/>
    <col min="11245" max="11245" width="10" style="332" customWidth="1"/>
    <col min="11246" max="11246" width="10.42578125" style="332" customWidth="1"/>
    <col min="11247" max="11247" width="11.42578125" style="332" customWidth="1"/>
    <col min="11248" max="11446" width="8.85546875" style="332"/>
    <col min="11447" max="11447" width="3.7109375" style="332" customWidth="1"/>
    <col min="11448" max="11449" width="6.7109375" style="332" customWidth="1"/>
    <col min="11450" max="11450" width="27.140625" style="332" customWidth="1"/>
    <col min="11451" max="11469" width="7.7109375" style="332" customWidth="1"/>
    <col min="11470" max="11471" width="8.85546875" style="332"/>
    <col min="11472" max="11475" width="8.42578125" style="332" customWidth="1"/>
    <col min="11476" max="11494" width="8.85546875" style="332"/>
    <col min="11495" max="11495" width="10.140625" style="332" customWidth="1"/>
    <col min="11496" max="11500" width="8.85546875" style="332"/>
    <col min="11501" max="11501" width="10" style="332" customWidth="1"/>
    <col min="11502" max="11502" width="10.42578125" style="332" customWidth="1"/>
    <col min="11503" max="11503" width="11.42578125" style="332" customWidth="1"/>
    <col min="11504" max="11702" width="8.85546875" style="332"/>
    <col min="11703" max="11703" width="3.7109375" style="332" customWidth="1"/>
    <col min="11704" max="11705" width="6.7109375" style="332" customWidth="1"/>
    <col min="11706" max="11706" width="27.140625" style="332" customWidth="1"/>
    <col min="11707" max="11725" width="7.7109375" style="332" customWidth="1"/>
    <col min="11726" max="11727" width="8.85546875" style="332"/>
    <col min="11728" max="11731" width="8.42578125" style="332" customWidth="1"/>
    <col min="11732" max="11750" width="8.85546875" style="332"/>
    <col min="11751" max="11751" width="10.140625" style="332" customWidth="1"/>
    <col min="11752" max="11756" width="8.85546875" style="332"/>
    <col min="11757" max="11757" width="10" style="332" customWidth="1"/>
    <col min="11758" max="11758" width="10.42578125" style="332" customWidth="1"/>
    <col min="11759" max="11759" width="11.42578125" style="332" customWidth="1"/>
    <col min="11760" max="11958" width="8.85546875" style="332"/>
    <col min="11959" max="11959" width="3.7109375" style="332" customWidth="1"/>
    <col min="11960" max="11961" width="6.7109375" style="332" customWidth="1"/>
    <col min="11962" max="11962" width="27.140625" style="332" customWidth="1"/>
    <col min="11963" max="11981" width="7.7109375" style="332" customWidth="1"/>
    <col min="11982" max="11983" width="8.85546875" style="332"/>
    <col min="11984" max="11987" width="8.42578125" style="332" customWidth="1"/>
    <col min="11988" max="12006" width="8.85546875" style="332"/>
    <col min="12007" max="12007" width="10.140625" style="332" customWidth="1"/>
    <col min="12008" max="12012" width="8.85546875" style="332"/>
    <col min="12013" max="12013" width="10" style="332" customWidth="1"/>
    <col min="12014" max="12014" width="10.42578125" style="332" customWidth="1"/>
    <col min="12015" max="12015" width="11.42578125" style="332" customWidth="1"/>
    <col min="12016" max="12214" width="8.85546875" style="332"/>
    <col min="12215" max="12215" width="3.7109375" style="332" customWidth="1"/>
    <col min="12216" max="12217" width="6.7109375" style="332" customWidth="1"/>
    <col min="12218" max="12218" width="27.140625" style="332" customWidth="1"/>
    <col min="12219" max="12237" width="7.7109375" style="332" customWidth="1"/>
    <col min="12238" max="12239" width="8.85546875" style="332"/>
    <col min="12240" max="12243" width="8.42578125" style="332" customWidth="1"/>
    <col min="12244" max="12262" width="8.85546875" style="332"/>
    <col min="12263" max="12263" width="10.140625" style="332" customWidth="1"/>
    <col min="12264" max="12268" width="8.85546875" style="332"/>
    <col min="12269" max="12269" width="10" style="332" customWidth="1"/>
    <col min="12270" max="12270" width="10.42578125" style="332" customWidth="1"/>
    <col min="12271" max="12271" width="11.42578125" style="332" customWidth="1"/>
    <col min="12272" max="12470" width="8.85546875" style="332"/>
    <col min="12471" max="12471" width="3.7109375" style="332" customWidth="1"/>
    <col min="12472" max="12473" width="6.7109375" style="332" customWidth="1"/>
    <col min="12474" max="12474" width="27.140625" style="332" customWidth="1"/>
    <col min="12475" max="12493" width="7.7109375" style="332" customWidth="1"/>
    <col min="12494" max="12495" width="8.85546875" style="332"/>
    <col min="12496" max="12499" width="8.42578125" style="332" customWidth="1"/>
    <col min="12500" max="12518" width="8.85546875" style="332"/>
    <col min="12519" max="12519" width="10.140625" style="332" customWidth="1"/>
    <col min="12520" max="12524" width="8.85546875" style="332"/>
    <col min="12525" max="12525" width="10" style="332" customWidth="1"/>
    <col min="12526" max="12526" width="10.42578125" style="332" customWidth="1"/>
    <col min="12527" max="12527" width="11.42578125" style="332" customWidth="1"/>
    <col min="12528" max="12726" width="8.85546875" style="332"/>
    <col min="12727" max="12727" width="3.7109375" style="332" customWidth="1"/>
    <col min="12728" max="12729" width="6.7109375" style="332" customWidth="1"/>
    <col min="12730" max="12730" width="27.140625" style="332" customWidth="1"/>
    <col min="12731" max="12749" width="7.7109375" style="332" customWidth="1"/>
    <col min="12750" max="12751" width="8.85546875" style="332"/>
    <col min="12752" max="12755" width="8.42578125" style="332" customWidth="1"/>
    <col min="12756" max="12774" width="8.85546875" style="332"/>
    <col min="12775" max="12775" width="10.140625" style="332" customWidth="1"/>
    <col min="12776" max="12780" width="8.85546875" style="332"/>
    <col min="12781" max="12781" width="10" style="332" customWidth="1"/>
    <col min="12782" max="12782" width="10.42578125" style="332" customWidth="1"/>
    <col min="12783" max="12783" width="11.42578125" style="332" customWidth="1"/>
    <col min="12784" max="12982" width="8.85546875" style="332"/>
    <col min="12983" max="12983" width="3.7109375" style="332" customWidth="1"/>
    <col min="12984" max="12985" width="6.7109375" style="332" customWidth="1"/>
    <col min="12986" max="12986" width="27.140625" style="332" customWidth="1"/>
    <col min="12987" max="13005" width="7.7109375" style="332" customWidth="1"/>
    <col min="13006" max="13007" width="8.85546875" style="332"/>
    <col min="13008" max="13011" width="8.42578125" style="332" customWidth="1"/>
    <col min="13012" max="13030" width="8.85546875" style="332"/>
    <col min="13031" max="13031" width="10.140625" style="332" customWidth="1"/>
    <col min="13032" max="13036" width="8.85546875" style="332"/>
    <col min="13037" max="13037" width="10" style="332" customWidth="1"/>
    <col min="13038" max="13038" width="10.42578125" style="332" customWidth="1"/>
    <col min="13039" max="13039" width="11.42578125" style="332" customWidth="1"/>
    <col min="13040" max="13238" width="8.85546875" style="332"/>
    <col min="13239" max="13239" width="3.7109375" style="332" customWidth="1"/>
    <col min="13240" max="13241" width="6.7109375" style="332" customWidth="1"/>
    <col min="13242" max="13242" width="27.140625" style="332" customWidth="1"/>
    <col min="13243" max="13261" width="7.7109375" style="332" customWidth="1"/>
    <col min="13262" max="13263" width="8.85546875" style="332"/>
    <col min="13264" max="13267" width="8.42578125" style="332" customWidth="1"/>
    <col min="13268" max="13286" width="8.85546875" style="332"/>
    <col min="13287" max="13287" width="10.140625" style="332" customWidth="1"/>
    <col min="13288" max="13292" width="8.85546875" style="332"/>
    <col min="13293" max="13293" width="10" style="332" customWidth="1"/>
    <col min="13294" max="13294" width="10.42578125" style="332" customWidth="1"/>
    <col min="13295" max="13295" width="11.42578125" style="332" customWidth="1"/>
    <col min="13296" max="13494" width="8.85546875" style="332"/>
    <col min="13495" max="13495" width="3.7109375" style="332" customWidth="1"/>
    <col min="13496" max="13497" width="6.7109375" style="332" customWidth="1"/>
    <col min="13498" max="13498" width="27.140625" style="332" customWidth="1"/>
    <col min="13499" max="13517" width="7.7109375" style="332" customWidth="1"/>
    <col min="13518" max="13519" width="8.85546875" style="332"/>
    <col min="13520" max="13523" width="8.42578125" style="332" customWidth="1"/>
    <col min="13524" max="13542" width="8.85546875" style="332"/>
    <col min="13543" max="13543" width="10.140625" style="332" customWidth="1"/>
    <col min="13544" max="13548" width="8.85546875" style="332"/>
    <col min="13549" max="13549" width="10" style="332" customWidth="1"/>
    <col min="13550" max="13550" width="10.42578125" style="332" customWidth="1"/>
    <col min="13551" max="13551" width="11.42578125" style="332" customWidth="1"/>
    <col min="13552" max="13750" width="8.85546875" style="332"/>
    <col min="13751" max="13751" width="3.7109375" style="332" customWidth="1"/>
    <col min="13752" max="13753" width="6.7109375" style="332" customWidth="1"/>
    <col min="13754" max="13754" width="27.140625" style="332" customWidth="1"/>
    <col min="13755" max="13773" width="7.7109375" style="332" customWidth="1"/>
    <col min="13774" max="13775" width="8.85546875" style="332"/>
    <col min="13776" max="13779" width="8.42578125" style="332" customWidth="1"/>
    <col min="13780" max="13798" width="8.85546875" style="332"/>
    <col min="13799" max="13799" width="10.140625" style="332" customWidth="1"/>
    <col min="13800" max="13804" width="8.85546875" style="332"/>
    <col min="13805" max="13805" width="10" style="332" customWidth="1"/>
    <col min="13806" max="13806" width="10.42578125" style="332" customWidth="1"/>
    <col min="13807" max="13807" width="11.42578125" style="332" customWidth="1"/>
    <col min="13808" max="14006" width="8.85546875" style="332"/>
    <col min="14007" max="14007" width="3.7109375" style="332" customWidth="1"/>
    <col min="14008" max="14009" width="6.7109375" style="332" customWidth="1"/>
    <col min="14010" max="14010" width="27.140625" style="332" customWidth="1"/>
    <col min="14011" max="14029" width="7.7109375" style="332" customWidth="1"/>
    <col min="14030" max="14031" width="8.85546875" style="332"/>
    <col min="14032" max="14035" width="8.42578125" style="332" customWidth="1"/>
    <col min="14036" max="14054" width="8.85546875" style="332"/>
    <col min="14055" max="14055" width="10.140625" style="332" customWidth="1"/>
    <col min="14056" max="14060" width="8.85546875" style="332"/>
    <col min="14061" max="14061" width="10" style="332" customWidth="1"/>
    <col min="14062" max="14062" width="10.42578125" style="332" customWidth="1"/>
    <col min="14063" max="14063" width="11.42578125" style="332" customWidth="1"/>
    <col min="14064" max="14262" width="8.85546875" style="332"/>
    <col min="14263" max="14263" width="3.7109375" style="332" customWidth="1"/>
    <col min="14264" max="14265" width="6.7109375" style="332" customWidth="1"/>
    <col min="14266" max="14266" width="27.140625" style="332" customWidth="1"/>
    <col min="14267" max="14285" width="7.7109375" style="332" customWidth="1"/>
    <col min="14286" max="14287" width="8.85546875" style="332"/>
    <col min="14288" max="14291" width="8.42578125" style="332" customWidth="1"/>
    <col min="14292" max="14310" width="8.85546875" style="332"/>
    <col min="14311" max="14311" width="10.140625" style="332" customWidth="1"/>
    <col min="14312" max="14316" width="8.85546875" style="332"/>
    <col min="14317" max="14317" width="10" style="332" customWidth="1"/>
    <col min="14318" max="14318" width="10.42578125" style="332" customWidth="1"/>
    <col min="14319" max="14319" width="11.42578125" style="332" customWidth="1"/>
    <col min="14320" max="14518" width="8.85546875" style="332"/>
    <col min="14519" max="14519" width="3.7109375" style="332" customWidth="1"/>
    <col min="14520" max="14521" width="6.7109375" style="332" customWidth="1"/>
    <col min="14522" max="14522" width="27.140625" style="332" customWidth="1"/>
    <col min="14523" max="14541" width="7.7109375" style="332" customWidth="1"/>
    <col min="14542" max="14543" width="8.85546875" style="332"/>
    <col min="14544" max="14547" width="8.42578125" style="332" customWidth="1"/>
    <col min="14548" max="14566" width="8.85546875" style="332"/>
    <col min="14567" max="14567" width="10.140625" style="332" customWidth="1"/>
    <col min="14568" max="14572" width="8.85546875" style="332"/>
    <col min="14573" max="14573" width="10" style="332" customWidth="1"/>
    <col min="14574" max="14574" width="10.42578125" style="332" customWidth="1"/>
    <col min="14575" max="14575" width="11.42578125" style="332" customWidth="1"/>
    <col min="14576" max="14774" width="8.85546875" style="332"/>
    <col min="14775" max="14775" width="3.7109375" style="332" customWidth="1"/>
    <col min="14776" max="14777" width="6.7109375" style="332" customWidth="1"/>
    <col min="14778" max="14778" width="27.140625" style="332" customWidth="1"/>
    <col min="14779" max="14797" width="7.7109375" style="332" customWidth="1"/>
    <col min="14798" max="14799" width="8.85546875" style="332"/>
    <col min="14800" max="14803" width="8.42578125" style="332" customWidth="1"/>
    <col min="14804" max="14822" width="8.85546875" style="332"/>
    <col min="14823" max="14823" width="10.140625" style="332" customWidth="1"/>
    <col min="14824" max="14828" width="8.85546875" style="332"/>
    <col min="14829" max="14829" width="10" style="332" customWidth="1"/>
    <col min="14830" max="14830" width="10.42578125" style="332" customWidth="1"/>
    <col min="14831" max="14831" width="11.42578125" style="332" customWidth="1"/>
    <col min="14832" max="15030" width="8.85546875" style="332"/>
    <col min="15031" max="15031" width="3.7109375" style="332" customWidth="1"/>
    <col min="15032" max="15033" width="6.7109375" style="332" customWidth="1"/>
    <col min="15034" max="15034" width="27.140625" style="332" customWidth="1"/>
    <col min="15035" max="15053" width="7.7109375" style="332" customWidth="1"/>
    <col min="15054" max="15055" width="8.85546875" style="332"/>
    <col min="15056" max="15059" width="8.42578125" style="332" customWidth="1"/>
    <col min="15060" max="15078" width="8.85546875" style="332"/>
    <col min="15079" max="15079" width="10.140625" style="332" customWidth="1"/>
    <col min="15080" max="15084" width="8.85546875" style="332"/>
    <col min="15085" max="15085" width="10" style="332" customWidth="1"/>
    <col min="15086" max="15086" width="10.42578125" style="332" customWidth="1"/>
    <col min="15087" max="15087" width="11.42578125" style="332" customWidth="1"/>
    <col min="15088" max="15286" width="8.85546875" style="332"/>
    <col min="15287" max="15287" width="3.7109375" style="332" customWidth="1"/>
    <col min="15288" max="15289" width="6.7109375" style="332" customWidth="1"/>
    <col min="15290" max="15290" width="27.140625" style="332" customWidth="1"/>
    <col min="15291" max="15309" width="7.7109375" style="332" customWidth="1"/>
    <col min="15310" max="15311" width="8.85546875" style="332"/>
    <col min="15312" max="15315" width="8.42578125" style="332" customWidth="1"/>
    <col min="15316" max="15334" width="8.85546875" style="332"/>
    <col min="15335" max="15335" width="10.140625" style="332" customWidth="1"/>
    <col min="15336" max="15340" width="8.85546875" style="332"/>
    <col min="15341" max="15341" width="10" style="332" customWidth="1"/>
    <col min="15342" max="15342" width="10.42578125" style="332" customWidth="1"/>
    <col min="15343" max="15343" width="11.42578125" style="332" customWidth="1"/>
    <col min="15344" max="15542" width="8.85546875" style="332"/>
    <col min="15543" max="15543" width="3.7109375" style="332" customWidth="1"/>
    <col min="15544" max="15545" width="6.7109375" style="332" customWidth="1"/>
    <col min="15546" max="15546" width="27.140625" style="332" customWidth="1"/>
    <col min="15547" max="15565" width="7.7109375" style="332" customWidth="1"/>
    <col min="15566" max="15567" width="8.85546875" style="332"/>
    <col min="15568" max="15571" width="8.42578125" style="332" customWidth="1"/>
    <col min="15572" max="15590" width="8.85546875" style="332"/>
    <col min="15591" max="15591" width="10.140625" style="332" customWidth="1"/>
    <col min="15592" max="15596" width="8.85546875" style="332"/>
    <col min="15597" max="15597" width="10" style="332" customWidth="1"/>
    <col min="15598" max="15598" width="10.42578125" style="332" customWidth="1"/>
    <col min="15599" max="15599" width="11.42578125" style="332" customWidth="1"/>
    <col min="15600" max="15798" width="8.85546875" style="332"/>
    <col min="15799" max="15799" width="3.7109375" style="332" customWidth="1"/>
    <col min="15800" max="15801" width="6.7109375" style="332" customWidth="1"/>
    <col min="15802" max="15802" width="27.140625" style="332" customWidth="1"/>
    <col min="15803" max="15821" width="7.7109375" style="332" customWidth="1"/>
    <col min="15822" max="15823" width="8.85546875" style="332"/>
    <col min="15824" max="15827" width="8.42578125" style="332" customWidth="1"/>
    <col min="15828" max="15846" width="8.85546875" style="332"/>
    <col min="15847" max="15847" width="10.140625" style="332" customWidth="1"/>
    <col min="15848" max="15852" width="8.85546875" style="332"/>
    <col min="15853" max="15853" width="10" style="332" customWidth="1"/>
    <col min="15854" max="15854" width="10.42578125" style="332" customWidth="1"/>
    <col min="15855" max="15855" width="11.42578125" style="332" customWidth="1"/>
    <col min="15856" max="16054" width="8.85546875" style="332"/>
    <col min="16055" max="16055" width="3.7109375" style="332" customWidth="1"/>
    <col min="16056" max="16057" width="6.7109375" style="332" customWidth="1"/>
    <col min="16058" max="16058" width="27.140625" style="332" customWidth="1"/>
    <col min="16059" max="16077" width="7.7109375" style="332" customWidth="1"/>
    <col min="16078" max="16079" width="8.85546875" style="332"/>
    <col min="16080" max="16083" width="8.42578125" style="332" customWidth="1"/>
    <col min="16084" max="16102" width="8.85546875" style="332"/>
    <col min="16103" max="16103" width="10.140625" style="332" customWidth="1"/>
    <col min="16104" max="16108" width="8.85546875" style="332"/>
    <col min="16109" max="16109" width="10" style="332" customWidth="1"/>
    <col min="16110" max="16110" width="10.42578125" style="332" customWidth="1"/>
    <col min="16111" max="16111" width="11.42578125" style="332" customWidth="1"/>
    <col min="16112" max="16384" width="8.85546875" style="332"/>
  </cols>
  <sheetData>
    <row r="1" spans="1:35" ht="15.75" customHeight="1">
      <c r="A1" s="348"/>
      <c r="B1" s="348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49"/>
      <c r="O1" s="485" t="s">
        <v>68</v>
      </c>
      <c r="P1" s="485"/>
      <c r="Q1" s="485"/>
      <c r="R1" s="331"/>
      <c r="S1" s="331"/>
      <c r="T1" s="331"/>
      <c r="U1" s="331"/>
    </row>
    <row r="2" spans="1:35" ht="15">
      <c r="A2" s="348"/>
      <c r="B2" s="348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</row>
    <row r="3" spans="1:35" ht="39" customHeight="1">
      <c r="B3" s="333"/>
      <c r="C3" s="333"/>
      <c r="D3" s="333"/>
      <c r="E3" s="487" t="s">
        <v>390</v>
      </c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</row>
    <row r="4" spans="1:35" ht="14.25" customHeight="1">
      <c r="B4" s="334"/>
      <c r="C4" s="334"/>
      <c r="D4" s="334"/>
      <c r="E4" s="334"/>
      <c r="F4" s="334" t="s">
        <v>70</v>
      </c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</row>
    <row r="5" spans="1:35" ht="14.25" customHeight="1"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</row>
    <row r="6" spans="1:35" ht="14.25" customHeight="1"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</row>
    <row r="7" spans="1:35" ht="14.25" customHeight="1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AB7" s="485" t="s">
        <v>69</v>
      </c>
      <c r="AC7" s="485"/>
    </row>
    <row r="8" spans="1:35" ht="14.25" customHeight="1">
      <c r="A8" s="350"/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</row>
    <row r="9" spans="1:35" ht="14.25" customHeight="1">
      <c r="A9" s="351"/>
      <c r="B9" s="351"/>
      <c r="C9" s="351"/>
      <c r="D9" s="351"/>
      <c r="E9" s="351"/>
      <c r="F9" s="327"/>
      <c r="G9" s="327"/>
      <c r="H9" s="327"/>
      <c r="I9" s="327"/>
      <c r="J9" s="327"/>
      <c r="K9" s="327"/>
      <c r="L9" s="327"/>
      <c r="M9" s="335"/>
    </row>
    <row r="10" spans="1:35" ht="14.25" customHeight="1">
      <c r="A10" s="327"/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35"/>
      <c r="Q10" s="332" t="s">
        <v>2</v>
      </c>
      <c r="AC10" s="332" t="s">
        <v>2</v>
      </c>
    </row>
    <row r="11" spans="1:35" ht="14.25" customHeight="1">
      <c r="A11" s="486" t="s">
        <v>3</v>
      </c>
      <c r="B11" s="486" t="s">
        <v>4</v>
      </c>
      <c r="C11" s="506" t="s">
        <v>71</v>
      </c>
      <c r="D11" s="499"/>
      <c r="E11" s="500"/>
      <c r="F11" s="486" t="s">
        <v>72</v>
      </c>
      <c r="G11" s="486" t="s">
        <v>73</v>
      </c>
      <c r="H11" s="488" t="s">
        <v>74</v>
      </c>
      <c r="I11" s="488" t="s">
        <v>75</v>
      </c>
      <c r="J11" s="488" t="s">
        <v>76</v>
      </c>
      <c r="K11" s="493" t="s">
        <v>77</v>
      </c>
      <c r="L11" s="494"/>
      <c r="M11" s="495"/>
      <c r="N11" s="499" t="s">
        <v>78</v>
      </c>
      <c r="O11" s="499"/>
      <c r="P11" s="499"/>
      <c r="Q11" s="500"/>
      <c r="R11" s="486" t="s">
        <v>3</v>
      </c>
      <c r="S11" s="486" t="s">
        <v>4</v>
      </c>
      <c r="T11" s="513" t="s">
        <v>79</v>
      </c>
      <c r="U11" s="337"/>
      <c r="V11" s="486" t="s">
        <v>79</v>
      </c>
      <c r="W11" s="486"/>
      <c r="X11" s="486"/>
      <c r="Y11" s="486"/>
      <c r="Z11" s="486"/>
      <c r="AA11" s="486"/>
      <c r="AB11" s="486" t="s">
        <v>80</v>
      </c>
      <c r="AC11" s="503" t="s">
        <v>88</v>
      </c>
    </row>
    <row r="12" spans="1:35" ht="14.25" customHeight="1">
      <c r="A12" s="486"/>
      <c r="B12" s="486"/>
      <c r="C12" s="506"/>
      <c r="D12" s="511"/>
      <c r="E12" s="512"/>
      <c r="F12" s="486"/>
      <c r="G12" s="486" t="s">
        <v>73</v>
      </c>
      <c r="H12" s="488" t="s">
        <v>74</v>
      </c>
      <c r="I12" s="488" t="s">
        <v>75</v>
      </c>
      <c r="J12" s="488" t="s">
        <v>81</v>
      </c>
      <c r="K12" s="496"/>
      <c r="L12" s="497"/>
      <c r="M12" s="498"/>
      <c r="N12" s="501"/>
      <c r="O12" s="501"/>
      <c r="P12" s="501"/>
      <c r="Q12" s="502"/>
      <c r="R12" s="486"/>
      <c r="S12" s="486"/>
      <c r="T12" s="514"/>
      <c r="U12" s="338"/>
      <c r="V12" s="486"/>
      <c r="W12" s="486"/>
      <c r="X12" s="486"/>
      <c r="Y12" s="486"/>
      <c r="Z12" s="486"/>
      <c r="AA12" s="486"/>
      <c r="AB12" s="486"/>
      <c r="AC12" s="504"/>
    </row>
    <row r="13" spans="1:35" ht="11.25" customHeight="1">
      <c r="A13" s="486"/>
      <c r="B13" s="486"/>
      <c r="C13" s="506"/>
      <c r="D13" s="511"/>
      <c r="E13" s="502"/>
      <c r="F13" s="486"/>
      <c r="G13" s="486"/>
      <c r="H13" s="488"/>
      <c r="I13" s="488"/>
      <c r="J13" s="488"/>
      <c r="K13" s="489" t="s">
        <v>82</v>
      </c>
      <c r="L13" s="488" t="s">
        <v>83</v>
      </c>
      <c r="M13" s="492" t="s">
        <v>84</v>
      </c>
      <c r="N13" s="486" t="s">
        <v>82</v>
      </c>
      <c r="O13" s="486" t="s">
        <v>85</v>
      </c>
      <c r="P13" s="486" t="s">
        <v>86</v>
      </c>
      <c r="Q13" s="486" t="s">
        <v>87</v>
      </c>
      <c r="R13" s="486"/>
      <c r="S13" s="486"/>
      <c r="T13" s="514"/>
      <c r="U13" s="513" t="s">
        <v>88</v>
      </c>
      <c r="V13" s="486" t="s">
        <v>89</v>
      </c>
      <c r="W13" s="503" t="s">
        <v>88</v>
      </c>
      <c r="X13" s="486" t="s">
        <v>90</v>
      </c>
      <c r="Y13" s="503" t="s">
        <v>88</v>
      </c>
      <c r="Z13" s="486" t="s">
        <v>91</v>
      </c>
      <c r="AA13" s="503" t="s">
        <v>88</v>
      </c>
      <c r="AB13" s="486"/>
      <c r="AC13" s="504"/>
    </row>
    <row r="14" spans="1:35" s="329" customFormat="1" ht="11.25" customHeight="1">
      <c r="A14" s="486"/>
      <c r="B14" s="486"/>
      <c r="C14" s="507"/>
      <c r="D14" s="508" t="s">
        <v>92</v>
      </c>
      <c r="E14" s="499" t="s">
        <v>93</v>
      </c>
      <c r="F14" s="486"/>
      <c r="G14" s="486"/>
      <c r="H14" s="488"/>
      <c r="I14" s="488"/>
      <c r="J14" s="488"/>
      <c r="K14" s="490"/>
      <c r="L14" s="488"/>
      <c r="M14" s="492"/>
      <c r="N14" s="486"/>
      <c r="O14" s="486"/>
      <c r="P14" s="486"/>
      <c r="Q14" s="486"/>
      <c r="R14" s="486"/>
      <c r="S14" s="486"/>
      <c r="T14" s="514"/>
      <c r="U14" s="514"/>
      <c r="V14" s="486"/>
      <c r="W14" s="504"/>
      <c r="X14" s="486"/>
      <c r="Y14" s="504"/>
      <c r="Z14" s="486"/>
      <c r="AA14" s="504"/>
      <c r="AB14" s="486"/>
      <c r="AC14" s="504"/>
    </row>
    <row r="15" spans="1:35" s="329" customFormat="1" ht="11.25" customHeight="1">
      <c r="A15" s="486"/>
      <c r="B15" s="486"/>
      <c r="C15" s="507"/>
      <c r="D15" s="509"/>
      <c r="E15" s="511"/>
      <c r="F15" s="486"/>
      <c r="G15" s="486"/>
      <c r="H15" s="488"/>
      <c r="I15" s="488"/>
      <c r="J15" s="488"/>
      <c r="K15" s="490"/>
      <c r="L15" s="488"/>
      <c r="M15" s="492"/>
      <c r="N15" s="486"/>
      <c r="O15" s="486"/>
      <c r="P15" s="486"/>
      <c r="Q15" s="486"/>
      <c r="R15" s="486"/>
      <c r="S15" s="486"/>
      <c r="T15" s="514"/>
      <c r="U15" s="514"/>
      <c r="V15" s="486"/>
      <c r="W15" s="504"/>
      <c r="X15" s="486"/>
      <c r="Y15" s="504"/>
      <c r="Z15" s="486"/>
      <c r="AA15" s="504"/>
      <c r="AB15" s="486"/>
      <c r="AC15" s="504"/>
    </row>
    <row r="16" spans="1:35" ht="15.75" customHeight="1">
      <c r="A16" s="486"/>
      <c r="B16" s="486"/>
      <c r="C16" s="507"/>
      <c r="D16" s="510"/>
      <c r="E16" s="501"/>
      <c r="F16" s="486"/>
      <c r="G16" s="486"/>
      <c r="H16" s="488"/>
      <c r="I16" s="488"/>
      <c r="J16" s="488"/>
      <c r="K16" s="491"/>
      <c r="L16" s="488"/>
      <c r="M16" s="492"/>
      <c r="N16" s="486"/>
      <c r="O16" s="486"/>
      <c r="P16" s="486"/>
      <c r="Q16" s="486"/>
      <c r="R16" s="486"/>
      <c r="S16" s="486"/>
      <c r="T16" s="515"/>
      <c r="U16" s="515"/>
      <c r="V16" s="486"/>
      <c r="W16" s="505"/>
      <c r="X16" s="486"/>
      <c r="Y16" s="505"/>
      <c r="Z16" s="486"/>
      <c r="AA16" s="505"/>
      <c r="AB16" s="486"/>
      <c r="AC16" s="505"/>
      <c r="AE16" s="352"/>
      <c r="AF16" s="352"/>
      <c r="AG16" s="352"/>
      <c r="AH16" s="352"/>
      <c r="AI16" s="352"/>
    </row>
    <row r="17" spans="1:31" s="329" customFormat="1">
      <c r="A17" s="340" t="s">
        <v>30</v>
      </c>
      <c r="B17" s="328" t="s">
        <v>31</v>
      </c>
      <c r="C17" s="328">
        <v>1</v>
      </c>
      <c r="D17" s="339">
        <v>2</v>
      </c>
      <c r="E17" s="328">
        <v>3</v>
      </c>
      <c r="F17" s="328">
        <v>4</v>
      </c>
      <c r="G17" s="328">
        <v>5</v>
      </c>
      <c r="H17" s="336">
        <v>6</v>
      </c>
      <c r="I17" s="336">
        <v>7</v>
      </c>
      <c r="J17" s="336">
        <v>8</v>
      </c>
      <c r="K17" s="336">
        <v>9</v>
      </c>
      <c r="L17" s="336">
        <v>10</v>
      </c>
      <c r="M17" s="336">
        <v>11</v>
      </c>
      <c r="N17" s="328">
        <v>12</v>
      </c>
      <c r="O17" s="328">
        <v>13</v>
      </c>
      <c r="P17" s="328">
        <v>14</v>
      </c>
      <c r="Q17" s="328">
        <v>15</v>
      </c>
      <c r="R17" s="340" t="s">
        <v>30</v>
      </c>
      <c r="S17" s="328" t="s">
        <v>31</v>
      </c>
      <c r="T17" s="328">
        <v>16</v>
      </c>
      <c r="U17" s="341">
        <v>17</v>
      </c>
      <c r="V17" s="328">
        <v>18</v>
      </c>
      <c r="W17" s="328">
        <v>19</v>
      </c>
      <c r="X17" s="328">
        <v>20</v>
      </c>
      <c r="Y17" s="328">
        <v>21</v>
      </c>
      <c r="Z17" s="328">
        <v>22</v>
      </c>
      <c r="AA17" s="328">
        <v>23</v>
      </c>
      <c r="AB17" s="328">
        <v>24</v>
      </c>
      <c r="AC17" s="328">
        <v>25</v>
      </c>
      <c r="AD17" s="332"/>
    </row>
    <row r="18" spans="1:31">
      <c r="A18" s="278" t="s">
        <v>32</v>
      </c>
      <c r="B18" s="340">
        <v>1</v>
      </c>
      <c r="C18" s="398">
        <f>+C19+C25+C32+C44+C40</f>
        <v>70</v>
      </c>
      <c r="D18" s="343">
        <v>42</v>
      </c>
      <c r="E18" s="343">
        <v>28</v>
      </c>
      <c r="F18" s="343">
        <v>311</v>
      </c>
      <c r="G18" s="343">
        <v>911</v>
      </c>
      <c r="H18" s="286">
        <v>17</v>
      </c>
      <c r="I18" s="286">
        <v>74</v>
      </c>
      <c r="J18" s="286">
        <v>65</v>
      </c>
      <c r="K18" s="286">
        <v>117</v>
      </c>
      <c r="L18" s="286">
        <v>1</v>
      </c>
      <c r="M18" s="286">
        <v>0</v>
      </c>
      <c r="N18" s="343">
        <v>93</v>
      </c>
      <c r="O18" s="343">
        <v>17</v>
      </c>
      <c r="P18" s="343">
        <v>5</v>
      </c>
      <c r="Q18" s="343">
        <v>2</v>
      </c>
      <c r="R18" s="278" t="s">
        <v>32</v>
      </c>
      <c r="S18" s="340">
        <v>1</v>
      </c>
      <c r="T18" s="343">
        <v>666</v>
      </c>
      <c r="U18" s="399">
        <v>660</v>
      </c>
      <c r="V18" s="343">
        <v>618</v>
      </c>
      <c r="W18" s="343">
        <v>618</v>
      </c>
      <c r="X18" s="343">
        <v>25</v>
      </c>
      <c r="Y18" s="343">
        <v>25</v>
      </c>
      <c r="Z18" s="343">
        <v>23</v>
      </c>
      <c r="AA18" s="343">
        <v>17</v>
      </c>
      <c r="AB18" s="343">
        <v>521</v>
      </c>
      <c r="AC18" s="343">
        <v>431</v>
      </c>
      <c r="AE18" s="332">
        <f>+C18-D18-E18</f>
        <v>0</v>
      </c>
    </row>
    <row r="19" spans="1:31">
      <c r="A19" s="278" t="s">
        <v>33</v>
      </c>
      <c r="B19" s="340">
        <v>2</v>
      </c>
      <c r="C19" s="400">
        <f>SUM(C20:C24)</f>
        <v>7</v>
      </c>
      <c r="D19" s="400">
        <v>7</v>
      </c>
      <c r="E19" s="400">
        <v>0</v>
      </c>
      <c r="F19" s="400">
        <v>17</v>
      </c>
      <c r="G19" s="400">
        <v>150</v>
      </c>
      <c r="H19" s="400">
        <v>0</v>
      </c>
      <c r="I19" s="400">
        <v>9</v>
      </c>
      <c r="J19" s="400">
        <v>7</v>
      </c>
      <c r="K19" s="400">
        <v>12</v>
      </c>
      <c r="L19" s="400">
        <v>0</v>
      </c>
      <c r="M19" s="400">
        <v>0</v>
      </c>
      <c r="N19" s="400">
        <v>11</v>
      </c>
      <c r="O19" s="400">
        <v>1</v>
      </c>
      <c r="P19" s="400">
        <v>0</v>
      </c>
      <c r="Q19" s="400">
        <v>0</v>
      </c>
      <c r="R19" s="278" t="s">
        <v>33</v>
      </c>
      <c r="S19" s="340">
        <v>2</v>
      </c>
      <c r="T19" s="400">
        <v>55</v>
      </c>
      <c r="U19" s="400">
        <v>55</v>
      </c>
      <c r="V19" s="401">
        <v>52</v>
      </c>
      <c r="W19" s="401">
        <v>52</v>
      </c>
      <c r="X19" s="401">
        <v>0</v>
      </c>
      <c r="Y19" s="401">
        <v>0</v>
      </c>
      <c r="Z19" s="401">
        <v>3</v>
      </c>
      <c r="AA19" s="401">
        <v>3</v>
      </c>
      <c r="AB19" s="401">
        <v>78</v>
      </c>
      <c r="AC19" s="401">
        <v>78</v>
      </c>
      <c r="AE19" s="332">
        <f t="shared" ref="AE19:AE55" si="0">+C19-D19-E19</f>
        <v>0</v>
      </c>
    </row>
    <row r="20" spans="1:31">
      <c r="A20" s="84" t="s">
        <v>34</v>
      </c>
      <c r="B20" s="340">
        <v>3</v>
      </c>
      <c r="C20" s="286">
        <f>+D20+E20</f>
        <v>1</v>
      </c>
      <c r="D20" s="343">
        <v>1</v>
      </c>
      <c r="E20" s="343">
        <v>0</v>
      </c>
      <c r="F20" s="342">
        <v>2</v>
      </c>
      <c r="G20" s="343">
        <v>18</v>
      </c>
      <c r="H20" s="286">
        <v>0</v>
      </c>
      <c r="I20" s="344">
        <v>2</v>
      </c>
      <c r="J20" s="344">
        <v>0</v>
      </c>
      <c r="K20" s="286">
        <v>1</v>
      </c>
      <c r="L20" s="286">
        <v>0</v>
      </c>
      <c r="M20" s="286">
        <v>0</v>
      </c>
      <c r="N20" s="286">
        <v>1</v>
      </c>
      <c r="O20" s="286">
        <v>0</v>
      </c>
      <c r="P20" s="286">
        <v>0</v>
      </c>
      <c r="Q20" s="286">
        <v>0</v>
      </c>
      <c r="R20" s="84" t="s">
        <v>34</v>
      </c>
      <c r="S20" s="340">
        <v>3</v>
      </c>
      <c r="T20" s="286">
        <v>2</v>
      </c>
      <c r="U20" s="342">
        <v>2</v>
      </c>
      <c r="V20" s="286">
        <v>2</v>
      </c>
      <c r="W20" s="286">
        <v>2</v>
      </c>
      <c r="X20" s="286">
        <v>0</v>
      </c>
      <c r="Y20" s="286">
        <v>0</v>
      </c>
      <c r="Z20" s="286">
        <v>0</v>
      </c>
      <c r="AA20" s="286">
        <v>0</v>
      </c>
      <c r="AB20" s="286">
        <v>5</v>
      </c>
      <c r="AC20" s="286">
        <v>5</v>
      </c>
      <c r="AE20" s="332">
        <f t="shared" si="0"/>
        <v>0</v>
      </c>
    </row>
    <row r="21" spans="1:31">
      <c r="A21" s="84" t="s">
        <v>35</v>
      </c>
      <c r="B21" s="340">
        <v>4</v>
      </c>
      <c r="C21" s="286">
        <f t="shared" ref="C21:C53" si="1">+D21+E21</f>
        <v>1</v>
      </c>
      <c r="D21" s="343">
        <v>1</v>
      </c>
      <c r="E21" s="343">
        <v>0</v>
      </c>
      <c r="F21" s="342">
        <v>3</v>
      </c>
      <c r="G21" s="343">
        <v>19</v>
      </c>
      <c r="H21" s="286">
        <v>0</v>
      </c>
      <c r="I21" s="344">
        <v>1</v>
      </c>
      <c r="J21" s="344">
        <v>1</v>
      </c>
      <c r="K21" s="286">
        <v>1</v>
      </c>
      <c r="L21" s="286">
        <v>0</v>
      </c>
      <c r="M21" s="286">
        <v>0</v>
      </c>
      <c r="N21" s="286">
        <v>1</v>
      </c>
      <c r="O21" s="286">
        <v>0</v>
      </c>
      <c r="P21" s="286">
        <v>0</v>
      </c>
      <c r="Q21" s="286">
        <v>0</v>
      </c>
      <c r="R21" s="84" t="s">
        <v>35</v>
      </c>
      <c r="S21" s="340">
        <v>4</v>
      </c>
      <c r="T21" s="286">
        <v>12</v>
      </c>
      <c r="U21" s="342">
        <v>12</v>
      </c>
      <c r="V21" s="286">
        <v>12</v>
      </c>
      <c r="W21" s="286">
        <v>12</v>
      </c>
      <c r="X21" s="286">
        <v>0</v>
      </c>
      <c r="Y21" s="286">
        <v>0</v>
      </c>
      <c r="Z21" s="286">
        <v>0</v>
      </c>
      <c r="AA21" s="286">
        <v>0</v>
      </c>
      <c r="AB21" s="286">
        <v>6</v>
      </c>
      <c r="AC21" s="286">
        <v>6</v>
      </c>
      <c r="AE21" s="332">
        <f t="shared" si="0"/>
        <v>0</v>
      </c>
    </row>
    <row r="22" spans="1:31">
      <c r="A22" s="84" t="s">
        <v>36</v>
      </c>
      <c r="B22" s="340">
        <v>5</v>
      </c>
      <c r="C22" s="286">
        <f t="shared" si="1"/>
        <v>3</v>
      </c>
      <c r="D22" s="343">
        <v>3</v>
      </c>
      <c r="E22" s="343">
        <v>0</v>
      </c>
      <c r="F22" s="342">
        <v>6</v>
      </c>
      <c r="G22" s="343">
        <v>53</v>
      </c>
      <c r="H22" s="286">
        <v>0</v>
      </c>
      <c r="I22" s="344">
        <v>3</v>
      </c>
      <c r="J22" s="344">
        <v>3</v>
      </c>
      <c r="K22" s="286">
        <v>4</v>
      </c>
      <c r="L22" s="286">
        <v>0</v>
      </c>
      <c r="M22" s="286">
        <v>0</v>
      </c>
      <c r="N22" s="286">
        <v>3</v>
      </c>
      <c r="O22" s="286">
        <v>1</v>
      </c>
      <c r="P22" s="286">
        <v>0</v>
      </c>
      <c r="Q22" s="286">
        <v>0</v>
      </c>
      <c r="R22" s="84" t="s">
        <v>36</v>
      </c>
      <c r="S22" s="340">
        <v>5</v>
      </c>
      <c r="T22" s="286">
        <v>16</v>
      </c>
      <c r="U22" s="342">
        <v>16</v>
      </c>
      <c r="V22" s="286">
        <v>13</v>
      </c>
      <c r="W22" s="286">
        <v>13</v>
      </c>
      <c r="X22" s="286">
        <v>0</v>
      </c>
      <c r="Y22" s="286">
        <v>0</v>
      </c>
      <c r="Z22" s="286">
        <v>3</v>
      </c>
      <c r="AA22" s="286">
        <v>3</v>
      </c>
      <c r="AB22" s="286">
        <v>42</v>
      </c>
      <c r="AC22" s="286">
        <v>42</v>
      </c>
      <c r="AE22" s="332">
        <f t="shared" si="0"/>
        <v>0</v>
      </c>
    </row>
    <row r="23" spans="1:31">
      <c r="A23" s="84" t="s">
        <v>37</v>
      </c>
      <c r="B23" s="340">
        <v>6</v>
      </c>
      <c r="C23" s="286">
        <f t="shared" si="1"/>
        <v>1</v>
      </c>
      <c r="D23" s="343">
        <v>1</v>
      </c>
      <c r="E23" s="343">
        <v>0</v>
      </c>
      <c r="F23" s="342">
        <v>3</v>
      </c>
      <c r="G23" s="343">
        <v>24</v>
      </c>
      <c r="H23" s="286">
        <v>0</v>
      </c>
      <c r="I23" s="344">
        <v>1</v>
      </c>
      <c r="J23" s="344">
        <v>0</v>
      </c>
      <c r="K23" s="286">
        <v>3</v>
      </c>
      <c r="L23" s="286">
        <v>0</v>
      </c>
      <c r="M23" s="286">
        <v>0</v>
      </c>
      <c r="N23" s="286">
        <v>3</v>
      </c>
      <c r="O23" s="286">
        <v>0</v>
      </c>
      <c r="P23" s="286">
        <v>0</v>
      </c>
      <c r="Q23" s="286">
        <v>0</v>
      </c>
      <c r="R23" s="84" t="s">
        <v>37</v>
      </c>
      <c r="S23" s="340">
        <v>6</v>
      </c>
      <c r="T23" s="286">
        <v>9</v>
      </c>
      <c r="U23" s="342">
        <v>9</v>
      </c>
      <c r="V23" s="286">
        <v>9</v>
      </c>
      <c r="W23" s="286">
        <v>9</v>
      </c>
      <c r="X23" s="286">
        <v>0</v>
      </c>
      <c r="Y23" s="286">
        <v>0</v>
      </c>
      <c r="Z23" s="286">
        <v>0</v>
      </c>
      <c r="AA23" s="286">
        <v>0</v>
      </c>
      <c r="AB23" s="286">
        <v>9</v>
      </c>
      <c r="AC23" s="286">
        <v>9</v>
      </c>
      <c r="AE23" s="332">
        <f t="shared" si="0"/>
        <v>0</v>
      </c>
    </row>
    <row r="24" spans="1:31">
      <c r="A24" s="84" t="s">
        <v>38</v>
      </c>
      <c r="B24" s="340">
        <v>7</v>
      </c>
      <c r="C24" s="286">
        <f t="shared" si="1"/>
        <v>1</v>
      </c>
      <c r="D24" s="343">
        <v>1</v>
      </c>
      <c r="E24" s="343">
        <v>0</v>
      </c>
      <c r="F24" s="342">
        <v>3</v>
      </c>
      <c r="G24" s="343">
        <v>36</v>
      </c>
      <c r="H24" s="286">
        <v>0</v>
      </c>
      <c r="I24" s="344">
        <v>2</v>
      </c>
      <c r="J24" s="344">
        <v>3</v>
      </c>
      <c r="K24" s="286">
        <v>3</v>
      </c>
      <c r="L24" s="286">
        <v>0</v>
      </c>
      <c r="M24" s="286">
        <v>0</v>
      </c>
      <c r="N24" s="286">
        <v>3</v>
      </c>
      <c r="O24" s="286">
        <v>0</v>
      </c>
      <c r="P24" s="286">
        <v>0</v>
      </c>
      <c r="Q24" s="286">
        <v>0</v>
      </c>
      <c r="R24" s="84" t="s">
        <v>38</v>
      </c>
      <c r="S24" s="340">
        <v>7</v>
      </c>
      <c r="T24" s="286">
        <v>16</v>
      </c>
      <c r="U24" s="342">
        <v>16</v>
      </c>
      <c r="V24" s="286">
        <v>16</v>
      </c>
      <c r="W24" s="286">
        <v>16</v>
      </c>
      <c r="X24" s="286">
        <v>0</v>
      </c>
      <c r="Y24" s="286">
        <v>0</v>
      </c>
      <c r="Z24" s="286">
        <v>0</v>
      </c>
      <c r="AA24" s="286">
        <v>0</v>
      </c>
      <c r="AB24" s="286">
        <v>16</v>
      </c>
      <c r="AC24" s="286">
        <v>16</v>
      </c>
      <c r="AE24" s="332">
        <f t="shared" si="0"/>
        <v>0</v>
      </c>
    </row>
    <row r="25" spans="1:31">
      <c r="A25" s="278" t="s">
        <v>39</v>
      </c>
      <c r="B25" s="340">
        <v>8</v>
      </c>
      <c r="C25" s="400">
        <f>SUM(C26:C31)</f>
        <v>10</v>
      </c>
      <c r="D25" s="400">
        <v>7</v>
      </c>
      <c r="E25" s="400">
        <v>3</v>
      </c>
      <c r="F25" s="400">
        <v>40</v>
      </c>
      <c r="G25" s="400">
        <v>130</v>
      </c>
      <c r="H25" s="400">
        <v>2</v>
      </c>
      <c r="I25" s="400">
        <v>12</v>
      </c>
      <c r="J25" s="400">
        <v>9</v>
      </c>
      <c r="K25" s="400">
        <v>18</v>
      </c>
      <c r="L25" s="400">
        <v>0</v>
      </c>
      <c r="M25" s="400">
        <v>0</v>
      </c>
      <c r="N25" s="400">
        <v>10</v>
      </c>
      <c r="O25" s="400">
        <v>4</v>
      </c>
      <c r="P25" s="400">
        <v>2</v>
      </c>
      <c r="Q25" s="400">
        <v>2</v>
      </c>
      <c r="R25" s="278" t="s">
        <v>39</v>
      </c>
      <c r="S25" s="340">
        <v>8</v>
      </c>
      <c r="T25" s="400">
        <v>133</v>
      </c>
      <c r="U25" s="400">
        <v>130</v>
      </c>
      <c r="V25" s="401">
        <v>110</v>
      </c>
      <c r="W25" s="401">
        <v>110</v>
      </c>
      <c r="X25" s="401">
        <v>16</v>
      </c>
      <c r="Y25" s="401">
        <v>16</v>
      </c>
      <c r="Z25" s="401">
        <v>7</v>
      </c>
      <c r="AA25" s="401">
        <v>4</v>
      </c>
      <c r="AB25" s="401">
        <v>40</v>
      </c>
      <c r="AC25" s="401">
        <v>23</v>
      </c>
      <c r="AE25" s="332">
        <f t="shared" si="0"/>
        <v>0</v>
      </c>
    </row>
    <row r="26" spans="1:31">
      <c r="A26" s="84" t="s">
        <v>40</v>
      </c>
      <c r="B26" s="340">
        <v>9</v>
      </c>
      <c r="C26" s="286">
        <f t="shared" si="1"/>
        <v>3</v>
      </c>
      <c r="D26" s="343">
        <v>1</v>
      </c>
      <c r="E26" s="343">
        <v>2</v>
      </c>
      <c r="F26" s="342">
        <v>9</v>
      </c>
      <c r="G26" s="343">
        <v>33</v>
      </c>
      <c r="H26" s="286">
        <v>0</v>
      </c>
      <c r="I26" s="344">
        <v>4</v>
      </c>
      <c r="J26" s="344">
        <v>4</v>
      </c>
      <c r="K26" s="286">
        <v>5</v>
      </c>
      <c r="L26" s="286">
        <v>0</v>
      </c>
      <c r="M26" s="286">
        <v>0</v>
      </c>
      <c r="N26" s="286">
        <v>0</v>
      </c>
      <c r="O26" s="286">
        <v>3</v>
      </c>
      <c r="P26" s="286">
        <v>0</v>
      </c>
      <c r="Q26" s="286">
        <v>2</v>
      </c>
      <c r="R26" s="84" t="s">
        <v>40</v>
      </c>
      <c r="S26" s="340">
        <v>9</v>
      </c>
      <c r="T26" s="286">
        <v>26</v>
      </c>
      <c r="U26" s="342">
        <v>24</v>
      </c>
      <c r="V26" s="286">
        <v>22</v>
      </c>
      <c r="W26" s="286">
        <v>22</v>
      </c>
      <c r="X26" s="286">
        <v>2</v>
      </c>
      <c r="Y26" s="286">
        <v>2</v>
      </c>
      <c r="Z26" s="286">
        <v>2</v>
      </c>
      <c r="AA26" s="286">
        <v>0</v>
      </c>
      <c r="AB26" s="286">
        <v>6</v>
      </c>
      <c r="AC26" s="286">
        <v>4</v>
      </c>
      <c r="AE26" s="332">
        <f t="shared" si="0"/>
        <v>0</v>
      </c>
    </row>
    <row r="27" spans="1:31">
      <c r="A27" s="84" t="s">
        <v>41</v>
      </c>
      <c r="B27" s="340">
        <v>10</v>
      </c>
      <c r="C27" s="286">
        <f t="shared" si="1"/>
        <v>2</v>
      </c>
      <c r="D27" s="343">
        <v>1</v>
      </c>
      <c r="E27" s="343">
        <v>1</v>
      </c>
      <c r="F27" s="342">
        <v>1</v>
      </c>
      <c r="G27" s="343">
        <v>15</v>
      </c>
      <c r="H27" s="286">
        <v>1</v>
      </c>
      <c r="I27" s="344">
        <v>1</v>
      </c>
      <c r="J27" s="344">
        <v>0</v>
      </c>
      <c r="K27" s="286">
        <v>3</v>
      </c>
      <c r="L27" s="286">
        <v>0</v>
      </c>
      <c r="M27" s="286">
        <v>0</v>
      </c>
      <c r="N27" s="286">
        <v>1</v>
      </c>
      <c r="O27" s="286">
        <v>0</v>
      </c>
      <c r="P27" s="286">
        <v>2</v>
      </c>
      <c r="Q27" s="286">
        <v>0</v>
      </c>
      <c r="R27" s="84" t="s">
        <v>41</v>
      </c>
      <c r="S27" s="340">
        <v>10</v>
      </c>
      <c r="T27" s="286">
        <v>9</v>
      </c>
      <c r="U27" s="342">
        <v>8</v>
      </c>
      <c r="V27" s="286">
        <v>8</v>
      </c>
      <c r="W27" s="286">
        <v>8</v>
      </c>
      <c r="X27" s="286">
        <v>0</v>
      </c>
      <c r="Y27" s="286">
        <v>0</v>
      </c>
      <c r="Z27" s="286">
        <v>1</v>
      </c>
      <c r="AA27" s="286">
        <v>0</v>
      </c>
      <c r="AB27" s="286">
        <v>4</v>
      </c>
      <c r="AC27" s="286">
        <v>3</v>
      </c>
      <c r="AE27" s="332">
        <f t="shared" si="0"/>
        <v>0</v>
      </c>
    </row>
    <row r="28" spans="1:31">
      <c r="A28" s="84" t="s">
        <v>42</v>
      </c>
      <c r="B28" s="340">
        <v>11</v>
      </c>
      <c r="C28" s="286">
        <f t="shared" si="1"/>
        <v>1</v>
      </c>
      <c r="D28" s="343">
        <v>1</v>
      </c>
      <c r="E28" s="343">
        <v>0</v>
      </c>
      <c r="F28" s="342">
        <v>5</v>
      </c>
      <c r="G28" s="343">
        <v>16</v>
      </c>
      <c r="H28" s="286">
        <v>1</v>
      </c>
      <c r="I28" s="344">
        <v>3</v>
      </c>
      <c r="J28" s="344">
        <v>1</v>
      </c>
      <c r="K28" s="286">
        <v>4</v>
      </c>
      <c r="L28" s="286">
        <v>0</v>
      </c>
      <c r="M28" s="286">
        <v>0</v>
      </c>
      <c r="N28" s="286">
        <v>3</v>
      </c>
      <c r="O28" s="286">
        <v>1</v>
      </c>
      <c r="P28" s="286">
        <v>0</v>
      </c>
      <c r="Q28" s="286">
        <v>0</v>
      </c>
      <c r="R28" s="84" t="s">
        <v>42</v>
      </c>
      <c r="S28" s="340">
        <v>11</v>
      </c>
      <c r="T28" s="286">
        <v>20</v>
      </c>
      <c r="U28" s="342">
        <v>20</v>
      </c>
      <c r="V28" s="286">
        <v>6</v>
      </c>
      <c r="W28" s="286">
        <v>6</v>
      </c>
      <c r="X28" s="286">
        <v>12</v>
      </c>
      <c r="Y28" s="286">
        <v>12</v>
      </c>
      <c r="Z28" s="286">
        <v>2</v>
      </c>
      <c r="AA28" s="286">
        <v>2</v>
      </c>
      <c r="AB28" s="286">
        <v>8</v>
      </c>
      <c r="AC28" s="286">
        <v>8</v>
      </c>
      <c r="AE28" s="332">
        <f t="shared" si="0"/>
        <v>0</v>
      </c>
    </row>
    <row r="29" spans="1:31">
      <c r="A29" s="84" t="s">
        <v>43</v>
      </c>
      <c r="B29" s="340">
        <v>12</v>
      </c>
      <c r="C29" s="286">
        <f t="shared" si="1"/>
        <v>2</v>
      </c>
      <c r="D29" s="343">
        <v>2</v>
      </c>
      <c r="E29" s="343">
        <v>0</v>
      </c>
      <c r="F29" s="342">
        <v>5</v>
      </c>
      <c r="G29" s="343">
        <v>23</v>
      </c>
      <c r="H29" s="286">
        <v>0</v>
      </c>
      <c r="I29" s="344">
        <v>2</v>
      </c>
      <c r="J29" s="344">
        <v>2</v>
      </c>
      <c r="K29" s="286">
        <v>2</v>
      </c>
      <c r="L29" s="286">
        <v>0</v>
      </c>
      <c r="M29" s="286">
        <v>0</v>
      </c>
      <c r="N29" s="286">
        <v>2</v>
      </c>
      <c r="O29" s="286">
        <v>0</v>
      </c>
      <c r="P29" s="286">
        <v>0</v>
      </c>
      <c r="Q29" s="286">
        <v>0</v>
      </c>
      <c r="R29" s="84" t="s">
        <v>43</v>
      </c>
      <c r="S29" s="340">
        <v>12</v>
      </c>
      <c r="T29" s="286">
        <v>24</v>
      </c>
      <c r="U29" s="342">
        <v>24</v>
      </c>
      <c r="V29" s="286">
        <v>24</v>
      </c>
      <c r="W29" s="286">
        <v>24</v>
      </c>
      <c r="X29" s="286">
        <v>0</v>
      </c>
      <c r="Y29" s="286">
        <v>0</v>
      </c>
      <c r="Z29" s="286">
        <v>0</v>
      </c>
      <c r="AA29" s="286">
        <v>0</v>
      </c>
      <c r="AB29" s="286">
        <v>8</v>
      </c>
      <c r="AC29" s="286">
        <v>8</v>
      </c>
      <c r="AE29" s="332">
        <f t="shared" si="0"/>
        <v>0</v>
      </c>
    </row>
    <row r="30" spans="1:31">
      <c r="A30" s="84" t="s">
        <v>44</v>
      </c>
      <c r="B30" s="340">
        <v>13</v>
      </c>
      <c r="C30" s="286">
        <f t="shared" si="1"/>
        <v>1</v>
      </c>
      <c r="D30" s="343">
        <v>1</v>
      </c>
      <c r="E30" s="343">
        <v>0</v>
      </c>
      <c r="F30" s="342">
        <v>18</v>
      </c>
      <c r="G30" s="343">
        <v>24</v>
      </c>
      <c r="H30" s="286">
        <v>0</v>
      </c>
      <c r="I30" s="344">
        <v>1</v>
      </c>
      <c r="J30" s="344">
        <v>1</v>
      </c>
      <c r="K30" s="286">
        <v>3</v>
      </c>
      <c r="L30" s="286">
        <v>0</v>
      </c>
      <c r="M30" s="286">
        <v>0</v>
      </c>
      <c r="N30" s="286">
        <v>3</v>
      </c>
      <c r="O30" s="286">
        <v>0</v>
      </c>
      <c r="P30" s="286">
        <v>0</v>
      </c>
      <c r="Q30" s="286">
        <v>0</v>
      </c>
      <c r="R30" s="84" t="s">
        <v>44</v>
      </c>
      <c r="S30" s="340">
        <v>13</v>
      </c>
      <c r="T30" s="286">
        <v>42</v>
      </c>
      <c r="U30" s="342">
        <v>42</v>
      </c>
      <c r="V30" s="286">
        <v>42</v>
      </c>
      <c r="W30" s="286">
        <v>42</v>
      </c>
      <c r="X30" s="286">
        <v>0</v>
      </c>
      <c r="Y30" s="286">
        <v>0</v>
      </c>
      <c r="Z30" s="286">
        <v>0</v>
      </c>
      <c r="AA30" s="286">
        <v>0</v>
      </c>
      <c r="AB30" s="286">
        <v>10</v>
      </c>
      <c r="AC30" s="286">
        <v>0</v>
      </c>
      <c r="AE30" s="332">
        <f t="shared" si="0"/>
        <v>0</v>
      </c>
    </row>
    <row r="31" spans="1:31">
      <c r="A31" s="84" t="s">
        <v>45</v>
      </c>
      <c r="B31" s="340">
        <v>14</v>
      </c>
      <c r="C31" s="286">
        <f t="shared" si="1"/>
        <v>1</v>
      </c>
      <c r="D31" s="343">
        <v>1</v>
      </c>
      <c r="E31" s="343">
        <v>0</v>
      </c>
      <c r="F31" s="342">
        <v>2</v>
      </c>
      <c r="G31" s="343">
        <v>19</v>
      </c>
      <c r="H31" s="286">
        <v>0</v>
      </c>
      <c r="I31" s="344">
        <v>1</v>
      </c>
      <c r="J31" s="344">
        <v>1</v>
      </c>
      <c r="K31" s="286">
        <v>1</v>
      </c>
      <c r="L31" s="286">
        <v>0</v>
      </c>
      <c r="M31" s="286">
        <v>0</v>
      </c>
      <c r="N31" s="286">
        <v>1</v>
      </c>
      <c r="O31" s="286">
        <v>0</v>
      </c>
      <c r="P31" s="286">
        <v>0</v>
      </c>
      <c r="Q31" s="286">
        <v>0</v>
      </c>
      <c r="R31" s="84" t="s">
        <v>45</v>
      </c>
      <c r="S31" s="340">
        <v>14</v>
      </c>
      <c r="T31" s="286">
        <v>12</v>
      </c>
      <c r="U31" s="342">
        <v>12</v>
      </c>
      <c r="V31" s="286">
        <v>8</v>
      </c>
      <c r="W31" s="286">
        <v>8</v>
      </c>
      <c r="X31" s="286">
        <v>2</v>
      </c>
      <c r="Y31" s="286">
        <v>2</v>
      </c>
      <c r="Z31" s="286">
        <v>2</v>
      </c>
      <c r="AA31" s="286">
        <v>2</v>
      </c>
      <c r="AB31" s="286">
        <v>4</v>
      </c>
      <c r="AC31" s="286">
        <v>0</v>
      </c>
      <c r="AE31" s="332">
        <f t="shared" si="0"/>
        <v>0</v>
      </c>
    </row>
    <row r="32" spans="1:31">
      <c r="A32" s="278" t="s">
        <v>46</v>
      </c>
      <c r="B32" s="340">
        <v>15</v>
      </c>
      <c r="C32" s="400">
        <f>SUM(C33:C39)</f>
        <v>13</v>
      </c>
      <c r="D32" s="400">
        <v>11</v>
      </c>
      <c r="E32" s="400">
        <v>2</v>
      </c>
      <c r="F32" s="400">
        <v>59</v>
      </c>
      <c r="G32" s="400">
        <v>156</v>
      </c>
      <c r="H32" s="400">
        <v>2</v>
      </c>
      <c r="I32" s="400">
        <v>20</v>
      </c>
      <c r="J32" s="400">
        <v>20</v>
      </c>
      <c r="K32" s="400">
        <v>31</v>
      </c>
      <c r="L32" s="400">
        <v>0</v>
      </c>
      <c r="M32" s="400">
        <v>0</v>
      </c>
      <c r="N32" s="400">
        <v>20</v>
      </c>
      <c r="O32" s="400">
        <v>11</v>
      </c>
      <c r="P32" s="400">
        <v>0</v>
      </c>
      <c r="Q32" s="400">
        <v>0</v>
      </c>
      <c r="R32" s="278" t="s">
        <v>46</v>
      </c>
      <c r="S32" s="340">
        <v>15</v>
      </c>
      <c r="T32" s="400">
        <v>147</v>
      </c>
      <c r="U32" s="400">
        <v>145</v>
      </c>
      <c r="V32" s="401">
        <v>129</v>
      </c>
      <c r="W32" s="401">
        <v>129</v>
      </c>
      <c r="X32" s="401">
        <v>8</v>
      </c>
      <c r="Y32" s="401">
        <v>8</v>
      </c>
      <c r="Z32" s="401">
        <v>10</v>
      </c>
      <c r="AA32" s="401">
        <v>8</v>
      </c>
      <c r="AB32" s="401">
        <v>131</v>
      </c>
      <c r="AC32" s="401">
        <v>127</v>
      </c>
      <c r="AE32" s="332">
        <f t="shared" si="0"/>
        <v>0</v>
      </c>
    </row>
    <row r="33" spans="1:31">
      <c r="A33" s="84" t="s">
        <v>47</v>
      </c>
      <c r="B33" s="340">
        <v>16</v>
      </c>
      <c r="C33" s="286">
        <f t="shared" si="1"/>
        <v>1</v>
      </c>
      <c r="D33" s="343">
        <v>1</v>
      </c>
      <c r="E33" s="343">
        <v>0</v>
      </c>
      <c r="F33" s="342">
        <v>10</v>
      </c>
      <c r="G33" s="343">
        <v>3</v>
      </c>
      <c r="H33" s="286">
        <v>0</v>
      </c>
      <c r="I33" s="344">
        <v>1</v>
      </c>
      <c r="J33" s="344">
        <v>1</v>
      </c>
      <c r="K33" s="286">
        <v>2</v>
      </c>
      <c r="L33" s="286">
        <v>0</v>
      </c>
      <c r="M33" s="286">
        <v>0</v>
      </c>
      <c r="N33" s="286">
        <v>2</v>
      </c>
      <c r="O33" s="286">
        <v>0</v>
      </c>
      <c r="P33" s="286">
        <v>0</v>
      </c>
      <c r="Q33" s="286">
        <v>0</v>
      </c>
      <c r="R33" s="84" t="s">
        <v>47</v>
      </c>
      <c r="S33" s="340">
        <v>16</v>
      </c>
      <c r="T33" s="286">
        <v>5</v>
      </c>
      <c r="U33" s="342">
        <v>5</v>
      </c>
      <c r="V33" s="286">
        <v>5</v>
      </c>
      <c r="W33" s="286">
        <v>5</v>
      </c>
      <c r="X33" s="286">
        <v>0</v>
      </c>
      <c r="Y33" s="286">
        <v>0</v>
      </c>
      <c r="Z33" s="286">
        <v>0</v>
      </c>
      <c r="AA33" s="286">
        <v>0</v>
      </c>
      <c r="AB33" s="286">
        <v>3</v>
      </c>
      <c r="AC33" s="286">
        <v>3</v>
      </c>
      <c r="AE33" s="332">
        <f t="shared" si="0"/>
        <v>0</v>
      </c>
    </row>
    <row r="34" spans="1:31">
      <c r="A34" s="84" t="s">
        <v>48</v>
      </c>
      <c r="B34" s="340">
        <v>17</v>
      </c>
      <c r="C34" s="286">
        <f t="shared" si="1"/>
        <v>1</v>
      </c>
      <c r="D34" s="343">
        <v>1</v>
      </c>
      <c r="E34" s="343">
        <v>0</v>
      </c>
      <c r="F34" s="342">
        <v>13</v>
      </c>
      <c r="G34" s="343">
        <v>36</v>
      </c>
      <c r="H34" s="286">
        <v>0</v>
      </c>
      <c r="I34" s="344">
        <v>5</v>
      </c>
      <c r="J34" s="344">
        <v>5</v>
      </c>
      <c r="K34" s="286">
        <v>4</v>
      </c>
      <c r="L34" s="286">
        <v>0</v>
      </c>
      <c r="M34" s="286">
        <v>0</v>
      </c>
      <c r="N34" s="286">
        <v>4</v>
      </c>
      <c r="O34" s="286">
        <v>0</v>
      </c>
      <c r="P34" s="286">
        <v>0</v>
      </c>
      <c r="Q34" s="286">
        <v>0</v>
      </c>
      <c r="R34" s="84" t="s">
        <v>48</v>
      </c>
      <c r="S34" s="340">
        <v>17</v>
      </c>
      <c r="T34" s="286">
        <v>37</v>
      </c>
      <c r="U34" s="342">
        <v>37</v>
      </c>
      <c r="V34" s="286">
        <v>37</v>
      </c>
      <c r="W34" s="286">
        <v>37</v>
      </c>
      <c r="X34" s="286">
        <v>0</v>
      </c>
      <c r="Y34" s="286">
        <v>0</v>
      </c>
      <c r="Z34" s="286">
        <v>0</v>
      </c>
      <c r="AA34" s="286">
        <v>0</v>
      </c>
      <c r="AB34" s="286">
        <v>52</v>
      </c>
      <c r="AC34" s="286">
        <v>52</v>
      </c>
      <c r="AE34" s="332">
        <f t="shared" si="0"/>
        <v>0</v>
      </c>
    </row>
    <row r="35" spans="1:31">
      <c r="A35" s="84" t="s">
        <v>49</v>
      </c>
      <c r="B35" s="340">
        <v>18</v>
      </c>
      <c r="C35" s="286">
        <f t="shared" si="1"/>
        <v>2</v>
      </c>
      <c r="D35" s="343">
        <v>1</v>
      </c>
      <c r="E35" s="343">
        <v>1</v>
      </c>
      <c r="F35" s="342">
        <v>8</v>
      </c>
      <c r="G35" s="343">
        <v>10</v>
      </c>
      <c r="H35" s="286">
        <v>1</v>
      </c>
      <c r="I35" s="344">
        <v>1</v>
      </c>
      <c r="J35" s="344">
        <v>1</v>
      </c>
      <c r="K35" s="286">
        <v>3</v>
      </c>
      <c r="L35" s="286">
        <v>0</v>
      </c>
      <c r="M35" s="286">
        <v>0</v>
      </c>
      <c r="N35" s="286">
        <v>3</v>
      </c>
      <c r="O35" s="286">
        <v>0</v>
      </c>
      <c r="P35" s="286">
        <v>0</v>
      </c>
      <c r="Q35" s="286">
        <v>0</v>
      </c>
      <c r="R35" s="84" t="s">
        <v>49</v>
      </c>
      <c r="S35" s="340">
        <v>18</v>
      </c>
      <c r="T35" s="286">
        <v>14</v>
      </c>
      <c r="U35" s="342">
        <v>14</v>
      </c>
      <c r="V35" s="286">
        <v>14</v>
      </c>
      <c r="W35" s="286">
        <v>14</v>
      </c>
      <c r="X35" s="286">
        <v>0</v>
      </c>
      <c r="Y35" s="286">
        <v>0</v>
      </c>
      <c r="Z35" s="286">
        <v>0</v>
      </c>
      <c r="AA35" s="286">
        <v>0</v>
      </c>
      <c r="AB35" s="286">
        <v>12</v>
      </c>
      <c r="AC35" s="286">
        <v>12</v>
      </c>
      <c r="AE35" s="332">
        <f t="shared" si="0"/>
        <v>0</v>
      </c>
    </row>
    <row r="36" spans="1:31">
      <c r="A36" s="84" t="s">
        <v>50</v>
      </c>
      <c r="B36" s="340">
        <v>19</v>
      </c>
      <c r="C36" s="286">
        <f t="shared" si="1"/>
        <v>1</v>
      </c>
      <c r="D36" s="343">
        <v>1</v>
      </c>
      <c r="E36" s="343">
        <v>0</v>
      </c>
      <c r="F36" s="342">
        <v>5</v>
      </c>
      <c r="G36" s="343">
        <v>15</v>
      </c>
      <c r="H36" s="286">
        <v>1</v>
      </c>
      <c r="I36" s="344">
        <v>2</v>
      </c>
      <c r="J36" s="344">
        <v>2</v>
      </c>
      <c r="K36" s="286">
        <v>1</v>
      </c>
      <c r="L36" s="286">
        <v>0</v>
      </c>
      <c r="M36" s="286">
        <v>0</v>
      </c>
      <c r="N36" s="286">
        <v>1</v>
      </c>
      <c r="O36" s="286">
        <v>0</v>
      </c>
      <c r="P36" s="286">
        <v>0</v>
      </c>
      <c r="Q36" s="286">
        <v>0</v>
      </c>
      <c r="R36" s="84" t="s">
        <v>50</v>
      </c>
      <c r="S36" s="340">
        <v>19</v>
      </c>
      <c r="T36" s="286">
        <v>14</v>
      </c>
      <c r="U36" s="342">
        <v>14</v>
      </c>
      <c r="V36" s="286">
        <v>14</v>
      </c>
      <c r="W36" s="286">
        <v>14</v>
      </c>
      <c r="X36" s="286">
        <v>0</v>
      </c>
      <c r="Y36" s="286">
        <v>0</v>
      </c>
      <c r="Z36" s="286">
        <v>0</v>
      </c>
      <c r="AA36" s="286">
        <v>0</v>
      </c>
      <c r="AB36" s="286">
        <v>12</v>
      </c>
      <c r="AC36" s="286">
        <v>12</v>
      </c>
      <c r="AE36" s="332">
        <f t="shared" si="0"/>
        <v>0</v>
      </c>
    </row>
    <row r="37" spans="1:31">
      <c r="A37" s="84" t="s">
        <v>51</v>
      </c>
      <c r="B37" s="340">
        <v>20</v>
      </c>
      <c r="C37" s="286">
        <f t="shared" si="1"/>
        <v>2</v>
      </c>
      <c r="D37" s="343">
        <v>1</v>
      </c>
      <c r="E37" s="343">
        <v>1</v>
      </c>
      <c r="F37" s="342">
        <v>4</v>
      </c>
      <c r="G37" s="343">
        <v>17</v>
      </c>
      <c r="H37" s="286">
        <v>0</v>
      </c>
      <c r="I37" s="344">
        <v>1</v>
      </c>
      <c r="J37" s="344">
        <v>6</v>
      </c>
      <c r="K37" s="286">
        <v>7</v>
      </c>
      <c r="L37" s="286">
        <v>0</v>
      </c>
      <c r="M37" s="286">
        <v>0</v>
      </c>
      <c r="N37" s="286">
        <v>7</v>
      </c>
      <c r="O37" s="286">
        <v>0</v>
      </c>
      <c r="P37" s="286">
        <v>0</v>
      </c>
      <c r="Q37" s="286">
        <v>0</v>
      </c>
      <c r="R37" s="84" t="s">
        <v>51</v>
      </c>
      <c r="S37" s="340">
        <v>20</v>
      </c>
      <c r="T37" s="286">
        <v>27</v>
      </c>
      <c r="U37" s="342">
        <v>27</v>
      </c>
      <c r="V37" s="286">
        <v>27</v>
      </c>
      <c r="W37" s="286">
        <v>27</v>
      </c>
      <c r="X37" s="286">
        <v>0</v>
      </c>
      <c r="Y37" s="286">
        <v>0</v>
      </c>
      <c r="Z37" s="286">
        <v>0</v>
      </c>
      <c r="AA37" s="286">
        <v>0</v>
      </c>
      <c r="AB37" s="286">
        <v>24</v>
      </c>
      <c r="AC37" s="286">
        <v>24</v>
      </c>
      <c r="AE37" s="332">
        <f t="shared" si="0"/>
        <v>0</v>
      </c>
    </row>
    <row r="38" spans="1:31" s="347" customFormat="1">
      <c r="A38" s="84" t="s">
        <v>52</v>
      </c>
      <c r="B38" s="340">
        <v>21</v>
      </c>
      <c r="C38" s="286">
        <f t="shared" si="1"/>
        <v>2</v>
      </c>
      <c r="D38" s="343">
        <v>2</v>
      </c>
      <c r="E38" s="343">
        <v>0</v>
      </c>
      <c r="F38" s="399">
        <v>3</v>
      </c>
      <c r="G38" s="343">
        <v>29</v>
      </c>
      <c r="H38" s="286">
        <v>0</v>
      </c>
      <c r="I38" s="344">
        <v>5</v>
      </c>
      <c r="J38" s="344">
        <v>3</v>
      </c>
      <c r="K38" s="286">
        <v>3</v>
      </c>
      <c r="L38" s="286">
        <v>0</v>
      </c>
      <c r="M38" s="286">
        <v>0</v>
      </c>
      <c r="N38" s="343">
        <v>1</v>
      </c>
      <c r="O38" s="343">
        <v>2</v>
      </c>
      <c r="P38" s="343">
        <v>0</v>
      </c>
      <c r="Q38" s="343">
        <v>0</v>
      </c>
      <c r="R38" s="84" t="s">
        <v>52</v>
      </c>
      <c r="S38" s="340">
        <v>21</v>
      </c>
      <c r="T38" s="343">
        <v>20</v>
      </c>
      <c r="U38" s="342">
        <v>20</v>
      </c>
      <c r="V38" s="286">
        <v>12</v>
      </c>
      <c r="W38" s="286">
        <v>12</v>
      </c>
      <c r="X38" s="343">
        <v>2</v>
      </c>
      <c r="Y38" s="343">
        <v>2</v>
      </c>
      <c r="Z38" s="343">
        <v>6</v>
      </c>
      <c r="AA38" s="343">
        <v>6</v>
      </c>
      <c r="AB38" s="343">
        <v>14</v>
      </c>
      <c r="AC38" s="343">
        <v>11</v>
      </c>
      <c r="AE38" s="332">
        <f t="shared" si="0"/>
        <v>0</v>
      </c>
    </row>
    <row r="39" spans="1:31">
      <c r="A39" s="84" t="s">
        <v>53</v>
      </c>
      <c r="B39" s="340">
        <v>22</v>
      </c>
      <c r="C39" s="286">
        <f t="shared" si="1"/>
        <v>4</v>
      </c>
      <c r="D39" s="343">
        <v>4</v>
      </c>
      <c r="E39" s="343">
        <v>0</v>
      </c>
      <c r="F39" s="342">
        <v>16</v>
      </c>
      <c r="G39" s="343">
        <v>46</v>
      </c>
      <c r="H39" s="286">
        <v>0</v>
      </c>
      <c r="I39" s="344">
        <v>5</v>
      </c>
      <c r="J39" s="344">
        <v>2</v>
      </c>
      <c r="K39" s="286">
        <v>11</v>
      </c>
      <c r="L39" s="286">
        <v>0</v>
      </c>
      <c r="M39" s="286">
        <v>0</v>
      </c>
      <c r="N39" s="286">
        <v>2</v>
      </c>
      <c r="O39" s="286">
        <v>9</v>
      </c>
      <c r="P39" s="286">
        <v>0</v>
      </c>
      <c r="Q39" s="286">
        <v>0</v>
      </c>
      <c r="R39" s="84" t="s">
        <v>53</v>
      </c>
      <c r="S39" s="340">
        <v>22</v>
      </c>
      <c r="T39" s="286">
        <v>30</v>
      </c>
      <c r="U39" s="342">
        <v>28</v>
      </c>
      <c r="V39" s="286">
        <v>20</v>
      </c>
      <c r="W39" s="286">
        <v>20</v>
      </c>
      <c r="X39" s="286">
        <v>6</v>
      </c>
      <c r="Y39" s="286">
        <v>6</v>
      </c>
      <c r="Z39" s="286">
        <v>4</v>
      </c>
      <c r="AA39" s="286">
        <v>2</v>
      </c>
      <c r="AB39" s="286">
        <v>14</v>
      </c>
      <c r="AC39" s="286">
        <v>13</v>
      </c>
      <c r="AE39" s="332">
        <f t="shared" si="0"/>
        <v>0</v>
      </c>
    </row>
    <row r="40" spans="1:31">
      <c r="A40" s="278" t="s">
        <v>54</v>
      </c>
      <c r="B40" s="340">
        <v>23</v>
      </c>
      <c r="C40" s="400">
        <f t="shared" ref="C40" si="2">SUM(C41:C43)</f>
        <v>4</v>
      </c>
      <c r="D40" s="400">
        <v>4</v>
      </c>
      <c r="E40" s="400">
        <v>0</v>
      </c>
      <c r="F40" s="400">
        <v>22</v>
      </c>
      <c r="G40" s="400">
        <v>63</v>
      </c>
      <c r="H40" s="400">
        <v>0</v>
      </c>
      <c r="I40" s="400">
        <v>7</v>
      </c>
      <c r="J40" s="400">
        <v>4</v>
      </c>
      <c r="K40" s="400">
        <v>8</v>
      </c>
      <c r="L40" s="400">
        <v>0</v>
      </c>
      <c r="M40" s="400">
        <v>0</v>
      </c>
      <c r="N40" s="400">
        <v>8</v>
      </c>
      <c r="O40" s="400">
        <v>0</v>
      </c>
      <c r="P40" s="400">
        <v>0</v>
      </c>
      <c r="Q40" s="400">
        <v>0</v>
      </c>
      <c r="R40" s="278" t="s">
        <v>54</v>
      </c>
      <c r="S40" s="340">
        <v>23</v>
      </c>
      <c r="T40" s="400">
        <v>56</v>
      </c>
      <c r="U40" s="342">
        <v>55</v>
      </c>
      <c r="V40" s="401">
        <v>55</v>
      </c>
      <c r="W40" s="401">
        <v>55</v>
      </c>
      <c r="X40" s="401">
        <v>0</v>
      </c>
      <c r="Y40" s="401">
        <v>0</v>
      </c>
      <c r="Z40" s="401">
        <v>1</v>
      </c>
      <c r="AA40" s="401">
        <v>0</v>
      </c>
      <c r="AB40" s="401">
        <v>58</v>
      </c>
      <c r="AC40" s="401">
        <v>12</v>
      </c>
      <c r="AE40" s="332">
        <f t="shared" si="0"/>
        <v>0</v>
      </c>
    </row>
    <row r="41" spans="1:31">
      <c r="A41" s="84" t="s">
        <v>55</v>
      </c>
      <c r="B41" s="340">
        <v>24</v>
      </c>
      <c r="C41" s="286">
        <f t="shared" si="1"/>
        <v>1</v>
      </c>
      <c r="D41" s="343">
        <v>1</v>
      </c>
      <c r="E41" s="343">
        <v>0</v>
      </c>
      <c r="F41" s="342">
        <v>16</v>
      </c>
      <c r="G41" s="343">
        <v>16</v>
      </c>
      <c r="H41" s="286">
        <v>0</v>
      </c>
      <c r="I41" s="344">
        <v>4</v>
      </c>
      <c r="J41" s="344">
        <v>2</v>
      </c>
      <c r="K41" s="286">
        <v>5</v>
      </c>
      <c r="L41" s="286">
        <v>0</v>
      </c>
      <c r="M41" s="286">
        <v>0</v>
      </c>
      <c r="N41" s="286">
        <v>5</v>
      </c>
      <c r="O41" s="286">
        <v>0</v>
      </c>
      <c r="P41" s="286">
        <v>0</v>
      </c>
      <c r="Q41" s="286">
        <v>0</v>
      </c>
      <c r="R41" s="84" t="s">
        <v>55</v>
      </c>
      <c r="S41" s="340">
        <v>24</v>
      </c>
      <c r="T41" s="286">
        <v>30</v>
      </c>
      <c r="U41" s="342">
        <v>30</v>
      </c>
      <c r="V41" s="286">
        <v>30</v>
      </c>
      <c r="W41" s="286">
        <v>30</v>
      </c>
      <c r="X41" s="286">
        <v>0</v>
      </c>
      <c r="Y41" s="286">
        <v>0</v>
      </c>
      <c r="Z41" s="286">
        <v>0</v>
      </c>
      <c r="AA41" s="286">
        <v>0</v>
      </c>
      <c r="AB41" s="286">
        <v>36</v>
      </c>
      <c r="AC41" s="286">
        <v>0</v>
      </c>
      <c r="AE41" s="332">
        <f t="shared" si="0"/>
        <v>0</v>
      </c>
    </row>
    <row r="42" spans="1:31">
      <c r="A42" s="84" t="s">
        <v>56</v>
      </c>
      <c r="B42" s="340">
        <v>25</v>
      </c>
      <c r="C42" s="286">
        <f t="shared" si="1"/>
        <v>1</v>
      </c>
      <c r="D42" s="343">
        <v>1</v>
      </c>
      <c r="E42" s="343">
        <v>0</v>
      </c>
      <c r="F42" s="342">
        <v>2</v>
      </c>
      <c r="G42" s="343">
        <v>20</v>
      </c>
      <c r="H42" s="286">
        <v>0</v>
      </c>
      <c r="I42" s="344">
        <v>1</v>
      </c>
      <c r="J42" s="344">
        <v>1</v>
      </c>
      <c r="K42" s="286">
        <v>1</v>
      </c>
      <c r="L42" s="286">
        <v>0</v>
      </c>
      <c r="M42" s="286">
        <v>0</v>
      </c>
      <c r="N42" s="286">
        <v>1</v>
      </c>
      <c r="O42" s="286">
        <v>0</v>
      </c>
      <c r="P42" s="286">
        <v>0</v>
      </c>
      <c r="Q42" s="286">
        <v>0</v>
      </c>
      <c r="R42" s="84" t="s">
        <v>56</v>
      </c>
      <c r="S42" s="340">
        <v>25</v>
      </c>
      <c r="T42" s="286">
        <v>6</v>
      </c>
      <c r="U42" s="342">
        <v>6</v>
      </c>
      <c r="V42" s="286">
        <v>6</v>
      </c>
      <c r="W42" s="286">
        <v>6</v>
      </c>
      <c r="X42" s="286">
        <v>0</v>
      </c>
      <c r="Y42" s="286">
        <v>0</v>
      </c>
      <c r="Z42" s="286">
        <v>0</v>
      </c>
      <c r="AA42" s="286">
        <v>0</v>
      </c>
      <c r="AB42" s="286">
        <v>2</v>
      </c>
      <c r="AC42" s="286">
        <v>0</v>
      </c>
      <c r="AE42" s="332">
        <f t="shared" si="0"/>
        <v>0</v>
      </c>
    </row>
    <row r="43" spans="1:31">
      <c r="A43" s="84" t="s">
        <v>57</v>
      </c>
      <c r="B43" s="340">
        <v>26</v>
      </c>
      <c r="C43" s="286">
        <f t="shared" si="1"/>
        <v>2</v>
      </c>
      <c r="D43" s="343">
        <v>2</v>
      </c>
      <c r="E43" s="343">
        <v>0</v>
      </c>
      <c r="F43" s="342">
        <v>4</v>
      </c>
      <c r="G43" s="343">
        <v>27</v>
      </c>
      <c r="H43" s="286">
        <v>0</v>
      </c>
      <c r="I43" s="344">
        <v>2</v>
      </c>
      <c r="J43" s="344">
        <v>1</v>
      </c>
      <c r="K43" s="283">
        <v>2</v>
      </c>
      <c r="L43" s="283">
        <v>0</v>
      </c>
      <c r="M43" s="283">
        <v>0</v>
      </c>
      <c r="N43" s="283">
        <v>2</v>
      </c>
      <c r="O43" s="286">
        <v>0</v>
      </c>
      <c r="P43" s="286">
        <v>0</v>
      </c>
      <c r="Q43" s="286">
        <v>0</v>
      </c>
      <c r="R43" s="84" t="s">
        <v>57</v>
      </c>
      <c r="S43" s="340">
        <v>26</v>
      </c>
      <c r="T43" s="286">
        <v>20</v>
      </c>
      <c r="U43" s="342">
        <v>19</v>
      </c>
      <c r="V43" s="286">
        <v>19</v>
      </c>
      <c r="W43" s="286">
        <v>19</v>
      </c>
      <c r="X43" s="286">
        <v>0</v>
      </c>
      <c r="Y43" s="286">
        <v>0</v>
      </c>
      <c r="Z43" s="286">
        <v>1</v>
      </c>
      <c r="AA43" s="286">
        <v>0</v>
      </c>
      <c r="AB43" s="286">
        <v>20</v>
      </c>
      <c r="AC43" s="286">
        <v>12</v>
      </c>
      <c r="AE43" s="332">
        <f t="shared" si="0"/>
        <v>0</v>
      </c>
    </row>
    <row r="44" spans="1:31">
      <c r="A44" s="278" t="s">
        <v>58</v>
      </c>
      <c r="B44" s="340">
        <v>27</v>
      </c>
      <c r="C44" s="400">
        <f t="shared" ref="C44" si="3">SUM(C45:C53)</f>
        <v>36</v>
      </c>
      <c r="D44" s="400">
        <v>13</v>
      </c>
      <c r="E44" s="400">
        <v>23</v>
      </c>
      <c r="F44" s="400">
        <v>173</v>
      </c>
      <c r="G44" s="400">
        <v>412</v>
      </c>
      <c r="H44" s="400">
        <v>13</v>
      </c>
      <c r="I44" s="400">
        <v>26</v>
      </c>
      <c r="J44" s="400">
        <v>25</v>
      </c>
      <c r="K44" s="400">
        <v>48</v>
      </c>
      <c r="L44" s="400">
        <v>1</v>
      </c>
      <c r="M44" s="400">
        <v>0</v>
      </c>
      <c r="N44" s="400">
        <v>44</v>
      </c>
      <c r="O44" s="400">
        <v>1</v>
      </c>
      <c r="P44" s="400">
        <v>3</v>
      </c>
      <c r="Q44" s="400">
        <v>0</v>
      </c>
      <c r="R44" s="278" t="s">
        <v>58</v>
      </c>
      <c r="S44" s="340">
        <v>27</v>
      </c>
      <c r="T44" s="400">
        <v>275</v>
      </c>
      <c r="U44" s="400">
        <v>275</v>
      </c>
      <c r="V44" s="401">
        <v>272</v>
      </c>
      <c r="W44" s="401">
        <v>272</v>
      </c>
      <c r="X44" s="401">
        <v>1</v>
      </c>
      <c r="Y44" s="401">
        <v>1</v>
      </c>
      <c r="Z44" s="401">
        <v>2</v>
      </c>
      <c r="AA44" s="401">
        <v>2</v>
      </c>
      <c r="AB44" s="401">
        <v>214</v>
      </c>
      <c r="AC44" s="401">
        <v>191</v>
      </c>
      <c r="AE44" s="332">
        <f t="shared" si="0"/>
        <v>0</v>
      </c>
    </row>
    <row r="45" spans="1:31">
      <c r="A45" s="62" t="s">
        <v>59</v>
      </c>
      <c r="B45" s="340">
        <v>28</v>
      </c>
      <c r="C45" s="286">
        <f t="shared" si="1"/>
        <v>1</v>
      </c>
      <c r="D45" s="343">
        <v>0</v>
      </c>
      <c r="E45" s="343">
        <v>1</v>
      </c>
      <c r="F45" s="342">
        <v>1</v>
      </c>
      <c r="G45" s="343">
        <v>6</v>
      </c>
      <c r="H45" s="286">
        <v>0</v>
      </c>
      <c r="I45" s="344">
        <v>0</v>
      </c>
      <c r="J45" s="344">
        <v>2</v>
      </c>
      <c r="K45" s="286">
        <v>2</v>
      </c>
      <c r="L45" s="286">
        <v>0</v>
      </c>
      <c r="M45" s="286">
        <v>0</v>
      </c>
      <c r="N45" s="286">
        <v>2</v>
      </c>
      <c r="O45" s="286">
        <v>0</v>
      </c>
      <c r="P45" s="286">
        <v>0</v>
      </c>
      <c r="Q45" s="286">
        <v>0</v>
      </c>
      <c r="R45" s="62" t="s">
        <v>59</v>
      </c>
      <c r="S45" s="340">
        <v>28</v>
      </c>
      <c r="T45" s="286">
        <v>4</v>
      </c>
      <c r="U45" s="342">
        <v>4</v>
      </c>
      <c r="V45" s="286">
        <v>4</v>
      </c>
      <c r="W45" s="286">
        <v>4</v>
      </c>
      <c r="X45" s="286">
        <v>0</v>
      </c>
      <c r="Y45" s="286">
        <v>0</v>
      </c>
      <c r="Z45" s="286">
        <v>0</v>
      </c>
      <c r="AA45" s="286">
        <v>0</v>
      </c>
      <c r="AB45" s="286">
        <v>4</v>
      </c>
      <c r="AC45" s="286">
        <v>4</v>
      </c>
      <c r="AE45" s="332">
        <f t="shared" si="0"/>
        <v>0</v>
      </c>
    </row>
    <row r="46" spans="1:31">
      <c r="A46" s="62" t="s">
        <v>60</v>
      </c>
      <c r="B46" s="340">
        <v>29</v>
      </c>
      <c r="C46" s="286">
        <f t="shared" si="1"/>
        <v>0</v>
      </c>
      <c r="D46" s="343">
        <v>0</v>
      </c>
      <c r="E46" s="343">
        <v>0</v>
      </c>
      <c r="F46" s="343">
        <v>0</v>
      </c>
      <c r="G46" s="343">
        <v>0</v>
      </c>
      <c r="H46" s="343">
        <v>0</v>
      </c>
      <c r="I46" s="343">
        <v>0</v>
      </c>
      <c r="J46" s="343">
        <v>0</v>
      </c>
      <c r="K46" s="343">
        <v>0</v>
      </c>
      <c r="L46" s="343">
        <v>0</v>
      </c>
      <c r="M46" s="343">
        <v>0</v>
      </c>
      <c r="N46" s="343">
        <v>0</v>
      </c>
      <c r="O46" s="343">
        <v>0</v>
      </c>
      <c r="P46" s="343">
        <v>0</v>
      </c>
      <c r="Q46" s="343">
        <v>0</v>
      </c>
      <c r="R46" s="62" t="s">
        <v>60</v>
      </c>
      <c r="S46" s="340">
        <v>29</v>
      </c>
      <c r="T46" s="286">
        <v>0</v>
      </c>
      <c r="U46" s="342">
        <v>0</v>
      </c>
      <c r="V46" s="286">
        <v>0</v>
      </c>
      <c r="W46" s="286">
        <v>0</v>
      </c>
      <c r="X46" s="286">
        <v>0</v>
      </c>
      <c r="Y46" s="286">
        <v>0</v>
      </c>
      <c r="Z46" s="286">
        <v>0</v>
      </c>
      <c r="AA46" s="286">
        <v>0</v>
      </c>
      <c r="AB46" s="286">
        <v>0</v>
      </c>
      <c r="AC46" s="286">
        <v>0</v>
      </c>
      <c r="AE46" s="332">
        <f t="shared" si="0"/>
        <v>0</v>
      </c>
    </row>
    <row r="47" spans="1:31">
      <c r="A47" s="62" t="s">
        <v>61</v>
      </c>
      <c r="B47" s="340">
        <v>30</v>
      </c>
      <c r="C47" s="286">
        <f t="shared" si="1"/>
        <v>7</v>
      </c>
      <c r="D47" s="343">
        <v>2</v>
      </c>
      <c r="E47" s="343">
        <v>5</v>
      </c>
      <c r="F47" s="342">
        <v>73</v>
      </c>
      <c r="G47" s="343">
        <v>87</v>
      </c>
      <c r="H47" s="286">
        <v>2</v>
      </c>
      <c r="I47" s="344">
        <v>5</v>
      </c>
      <c r="J47" s="344">
        <v>4</v>
      </c>
      <c r="K47" s="286">
        <v>10</v>
      </c>
      <c r="L47" s="286">
        <v>0</v>
      </c>
      <c r="M47" s="286">
        <v>0</v>
      </c>
      <c r="N47" s="286">
        <v>9</v>
      </c>
      <c r="O47" s="286">
        <v>0</v>
      </c>
      <c r="P47" s="286">
        <v>1</v>
      </c>
      <c r="Q47" s="286">
        <v>0</v>
      </c>
      <c r="R47" s="62" t="s">
        <v>61</v>
      </c>
      <c r="S47" s="340">
        <v>30</v>
      </c>
      <c r="T47" s="286">
        <v>41</v>
      </c>
      <c r="U47" s="342">
        <v>41</v>
      </c>
      <c r="V47" s="286">
        <v>39</v>
      </c>
      <c r="W47" s="286">
        <v>39</v>
      </c>
      <c r="X47" s="286">
        <v>0</v>
      </c>
      <c r="Y47" s="286">
        <v>0</v>
      </c>
      <c r="Z47" s="286">
        <v>2</v>
      </c>
      <c r="AA47" s="286">
        <v>2</v>
      </c>
      <c r="AB47" s="286">
        <v>41</v>
      </c>
      <c r="AC47" s="286">
        <v>39</v>
      </c>
      <c r="AE47" s="332">
        <f t="shared" si="0"/>
        <v>0</v>
      </c>
    </row>
    <row r="48" spans="1:31">
      <c r="A48" s="62" t="s">
        <v>62</v>
      </c>
      <c r="B48" s="340">
        <v>31</v>
      </c>
      <c r="C48" s="286">
        <f t="shared" si="1"/>
        <v>10</v>
      </c>
      <c r="D48" s="343">
        <v>4</v>
      </c>
      <c r="E48" s="343">
        <v>6</v>
      </c>
      <c r="F48" s="342">
        <v>19</v>
      </c>
      <c r="G48" s="343">
        <v>75</v>
      </c>
      <c r="H48" s="286">
        <v>3</v>
      </c>
      <c r="I48" s="344">
        <v>8</v>
      </c>
      <c r="J48" s="344">
        <v>2</v>
      </c>
      <c r="K48" s="286">
        <v>11</v>
      </c>
      <c r="L48" s="286">
        <v>0</v>
      </c>
      <c r="M48" s="286">
        <v>0</v>
      </c>
      <c r="N48" s="286">
        <v>10</v>
      </c>
      <c r="O48" s="286">
        <v>1</v>
      </c>
      <c r="P48" s="286">
        <v>0</v>
      </c>
      <c r="Q48" s="286">
        <v>0</v>
      </c>
      <c r="R48" s="62" t="s">
        <v>62</v>
      </c>
      <c r="S48" s="340">
        <v>31</v>
      </c>
      <c r="T48" s="286">
        <v>71</v>
      </c>
      <c r="U48" s="342">
        <v>71</v>
      </c>
      <c r="V48" s="286">
        <v>71</v>
      </c>
      <c r="W48" s="286">
        <v>71</v>
      </c>
      <c r="X48" s="286">
        <v>0</v>
      </c>
      <c r="Y48" s="286">
        <v>0</v>
      </c>
      <c r="Z48" s="286">
        <v>0</v>
      </c>
      <c r="AA48" s="286">
        <v>0</v>
      </c>
      <c r="AB48" s="286">
        <v>39</v>
      </c>
      <c r="AC48" s="286">
        <v>34</v>
      </c>
      <c r="AE48" s="332">
        <f t="shared" si="0"/>
        <v>0</v>
      </c>
    </row>
    <row r="49" spans="1:31">
      <c r="A49" s="62" t="s">
        <v>63</v>
      </c>
      <c r="B49" s="340">
        <v>32</v>
      </c>
      <c r="C49" s="286">
        <f t="shared" si="1"/>
        <v>1</v>
      </c>
      <c r="D49" s="343">
        <v>1</v>
      </c>
      <c r="E49" s="343">
        <v>0</v>
      </c>
      <c r="F49" s="342">
        <v>7</v>
      </c>
      <c r="G49" s="343">
        <v>45</v>
      </c>
      <c r="H49" s="286">
        <v>0</v>
      </c>
      <c r="I49" s="344">
        <v>1</v>
      </c>
      <c r="J49" s="344">
        <v>1</v>
      </c>
      <c r="K49" s="286">
        <v>1</v>
      </c>
      <c r="L49" s="286">
        <v>0</v>
      </c>
      <c r="M49" s="286">
        <v>0</v>
      </c>
      <c r="N49" s="286">
        <v>1</v>
      </c>
      <c r="O49" s="286">
        <v>0</v>
      </c>
      <c r="P49" s="286">
        <v>0</v>
      </c>
      <c r="Q49" s="286">
        <v>0</v>
      </c>
      <c r="R49" s="62" t="s">
        <v>63</v>
      </c>
      <c r="S49" s="340">
        <v>32</v>
      </c>
      <c r="T49" s="286">
        <v>20</v>
      </c>
      <c r="U49" s="342">
        <v>20</v>
      </c>
      <c r="V49" s="286">
        <v>20</v>
      </c>
      <c r="W49" s="286">
        <v>20</v>
      </c>
      <c r="X49" s="286">
        <v>0</v>
      </c>
      <c r="Y49" s="286">
        <v>0</v>
      </c>
      <c r="Z49" s="286">
        <v>0</v>
      </c>
      <c r="AA49" s="286">
        <v>0</v>
      </c>
      <c r="AB49" s="286">
        <v>5</v>
      </c>
      <c r="AC49" s="286">
        <v>5</v>
      </c>
      <c r="AE49" s="332">
        <f t="shared" si="0"/>
        <v>0</v>
      </c>
    </row>
    <row r="50" spans="1:31">
      <c r="A50" s="62" t="s">
        <v>64</v>
      </c>
      <c r="B50" s="340">
        <v>33</v>
      </c>
      <c r="C50" s="286">
        <f t="shared" si="1"/>
        <v>2</v>
      </c>
      <c r="D50" s="343">
        <v>0</v>
      </c>
      <c r="E50" s="343">
        <v>2</v>
      </c>
      <c r="F50" s="342">
        <v>10</v>
      </c>
      <c r="G50" s="343">
        <v>20</v>
      </c>
      <c r="H50" s="286">
        <v>0</v>
      </c>
      <c r="I50" s="344">
        <v>1</v>
      </c>
      <c r="J50" s="344">
        <v>1</v>
      </c>
      <c r="K50" s="286">
        <v>5</v>
      </c>
      <c r="L50" s="286">
        <v>0</v>
      </c>
      <c r="M50" s="286">
        <v>0</v>
      </c>
      <c r="N50" s="286">
        <v>5</v>
      </c>
      <c r="O50" s="286">
        <v>0</v>
      </c>
      <c r="P50" s="286">
        <v>0</v>
      </c>
      <c r="Q50" s="286">
        <v>0</v>
      </c>
      <c r="R50" s="62" t="s">
        <v>64</v>
      </c>
      <c r="S50" s="340">
        <v>33</v>
      </c>
      <c r="T50" s="286">
        <v>25</v>
      </c>
      <c r="U50" s="342">
        <v>25</v>
      </c>
      <c r="V50" s="286">
        <v>25</v>
      </c>
      <c r="W50" s="286">
        <v>25</v>
      </c>
      <c r="X50" s="286">
        <v>0</v>
      </c>
      <c r="Y50" s="286">
        <v>0</v>
      </c>
      <c r="Z50" s="286">
        <v>0</v>
      </c>
      <c r="AA50" s="286">
        <v>0</v>
      </c>
      <c r="AB50" s="286">
        <v>10</v>
      </c>
      <c r="AC50" s="286">
        <v>10</v>
      </c>
      <c r="AE50" s="332">
        <f t="shared" si="0"/>
        <v>0</v>
      </c>
    </row>
    <row r="51" spans="1:31">
      <c r="A51" s="62" t="s">
        <v>65</v>
      </c>
      <c r="B51" s="340">
        <v>34</v>
      </c>
      <c r="C51" s="286">
        <f t="shared" si="1"/>
        <v>5</v>
      </c>
      <c r="D51" s="343">
        <v>3</v>
      </c>
      <c r="E51" s="343">
        <v>2</v>
      </c>
      <c r="F51" s="342">
        <v>13</v>
      </c>
      <c r="G51" s="343">
        <v>79</v>
      </c>
      <c r="H51" s="286">
        <v>0</v>
      </c>
      <c r="I51" s="344">
        <v>2</v>
      </c>
      <c r="J51" s="344">
        <v>6</v>
      </c>
      <c r="K51" s="286">
        <v>4</v>
      </c>
      <c r="L51" s="286">
        <v>1</v>
      </c>
      <c r="M51" s="286">
        <v>0</v>
      </c>
      <c r="N51" s="286">
        <v>4</v>
      </c>
      <c r="O51" s="286">
        <v>0</v>
      </c>
      <c r="P51" s="286">
        <v>0</v>
      </c>
      <c r="Q51" s="286">
        <v>0</v>
      </c>
      <c r="R51" s="62" t="s">
        <v>65</v>
      </c>
      <c r="S51" s="340">
        <v>34</v>
      </c>
      <c r="T51" s="286">
        <v>16</v>
      </c>
      <c r="U51" s="342">
        <v>16</v>
      </c>
      <c r="V51" s="286">
        <v>16</v>
      </c>
      <c r="W51" s="286">
        <v>16</v>
      </c>
      <c r="X51" s="286">
        <v>0</v>
      </c>
      <c r="Y51" s="286">
        <v>0</v>
      </c>
      <c r="Z51" s="286">
        <v>0</v>
      </c>
      <c r="AA51" s="286">
        <v>0</v>
      </c>
      <c r="AB51" s="286">
        <v>18</v>
      </c>
      <c r="AC51" s="286">
        <v>18</v>
      </c>
      <c r="AE51" s="332">
        <f t="shared" si="0"/>
        <v>0</v>
      </c>
    </row>
    <row r="52" spans="1:31">
      <c r="A52" s="62" t="s">
        <v>66</v>
      </c>
      <c r="B52" s="340">
        <v>35</v>
      </c>
      <c r="C52" s="286">
        <f t="shared" si="1"/>
        <v>4</v>
      </c>
      <c r="D52" s="343">
        <v>1</v>
      </c>
      <c r="E52" s="343">
        <v>3</v>
      </c>
      <c r="F52" s="342">
        <v>10</v>
      </c>
      <c r="G52" s="343">
        <v>35</v>
      </c>
      <c r="H52" s="286">
        <v>0</v>
      </c>
      <c r="I52" s="344">
        <v>3</v>
      </c>
      <c r="J52" s="344">
        <v>3</v>
      </c>
      <c r="K52" s="286">
        <v>5</v>
      </c>
      <c r="L52" s="286">
        <v>0</v>
      </c>
      <c r="M52" s="286">
        <v>0</v>
      </c>
      <c r="N52" s="286">
        <v>4</v>
      </c>
      <c r="O52" s="286">
        <v>0</v>
      </c>
      <c r="P52" s="286">
        <v>1</v>
      </c>
      <c r="Q52" s="286">
        <v>0</v>
      </c>
      <c r="R52" s="62" t="s">
        <v>66</v>
      </c>
      <c r="S52" s="340">
        <v>35</v>
      </c>
      <c r="T52" s="286">
        <v>30</v>
      </c>
      <c r="U52" s="342">
        <v>30</v>
      </c>
      <c r="V52" s="286">
        <v>30</v>
      </c>
      <c r="W52" s="286">
        <v>30</v>
      </c>
      <c r="X52" s="286">
        <v>0</v>
      </c>
      <c r="Y52" s="286">
        <v>0</v>
      </c>
      <c r="Z52" s="286">
        <v>0</v>
      </c>
      <c r="AA52" s="286">
        <v>0</v>
      </c>
      <c r="AB52" s="286">
        <v>24</v>
      </c>
      <c r="AC52" s="286">
        <v>14</v>
      </c>
      <c r="AE52" s="332">
        <f t="shared" si="0"/>
        <v>0</v>
      </c>
    </row>
    <row r="53" spans="1:31">
      <c r="A53" s="62" t="s">
        <v>67</v>
      </c>
      <c r="B53" s="340">
        <v>36</v>
      </c>
      <c r="C53" s="286">
        <f t="shared" si="1"/>
        <v>6</v>
      </c>
      <c r="D53" s="343">
        <v>2</v>
      </c>
      <c r="E53" s="343">
        <v>4</v>
      </c>
      <c r="F53" s="342">
        <v>40</v>
      </c>
      <c r="G53" s="343">
        <v>65</v>
      </c>
      <c r="H53" s="286">
        <v>8</v>
      </c>
      <c r="I53" s="344">
        <v>6</v>
      </c>
      <c r="J53" s="344">
        <v>6</v>
      </c>
      <c r="K53" s="286">
        <v>10</v>
      </c>
      <c r="L53" s="286">
        <v>0</v>
      </c>
      <c r="M53" s="286">
        <v>0</v>
      </c>
      <c r="N53" s="286">
        <v>9</v>
      </c>
      <c r="O53" s="286">
        <v>0</v>
      </c>
      <c r="P53" s="286">
        <v>1</v>
      </c>
      <c r="Q53" s="286">
        <v>0</v>
      </c>
      <c r="R53" s="62" t="s">
        <v>67</v>
      </c>
      <c r="S53" s="340">
        <v>36</v>
      </c>
      <c r="T53" s="286">
        <v>68</v>
      </c>
      <c r="U53" s="342">
        <v>68</v>
      </c>
      <c r="V53" s="286">
        <v>67</v>
      </c>
      <c r="W53" s="286">
        <v>67</v>
      </c>
      <c r="X53" s="286">
        <v>1</v>
      </c>
      <c r="Y53" s="286">
        <v>1</v>
      </c>
      <c r="Z53" s="286">
        <v>0</v>
      </c>
      <c r="AA53" s="286">
        <v>0</v>
      </c>
      <c r="AB53" s="286">
        <v>73</v>
      </c>
      <c r="AC53" s="286">
        <v>67</v>
      </c>
      <c r="AE53" s="332">
        <f t="shared" si="0"/>
        <v>0</v>
      </c>
    </row>
    <row r="54" spans="1:31">
      <c r="A54" s="31" t="s">
        <v>17</v>
      </c>
      <c r="B54" s="340">
        <v>37</v>
      </c>
      <c r="C54" s="398">
        <v>42</v>
      </c>
      <c r="D54" s="343">
        <v>42</v>
      </c>
      <c r="E54" s="343">
        <v>0</v>
      </c>
      <c r="F54" s="343">
        <v>191</v>
      </c>
      <c r="G54" s="343">
        <v>715</v>
      </c>
      <c r="H54" s="286">
        <v>10</v>
      </c>
      <c r="I54" s="286">
        <v>55</v>
      </c>
      <c r="J54" s="286">
        <v>49</v>
      </c>
      <c r="K54" s="286">
        <v>78</v>
      </c>
      <c r="L54" s="286">
        <v>1</v>
      </c>
      <c r="M54" s="286">
        <v>0</v>
      </c>
      <c r="N54" s="343">
        <v>62</v>
      </c>
      <c r="O54" s="343">
        <v>16</v>
      </c>
      <c r="P54" s="343">
        <v>0</v>
      </c>
      <c r="Q54" s="343">
        <v>0</v>
      </c>
      <c r="R54" s="31" t="s">
        <v>17</v>
      </c>
      <c r="S54" s="340">
        <v>37</v>
      </c>
      <c r="T54" s="343">
        <v>468</v>
      </c>
      <c r="U54" s="343">
        <v>464</v>
      </c>
      <c r="V54" s="343">
        <v>425</v>
      </c>
      <c r="W54" s="343">
        <v>425</v>
      </c>
      <c r="X54" s="343">
        <v>24</v>
      </c>
      <c r="Y54" s="343">
        <v>24</v>
      </c>
      <c r="Z54" s="343">
        <v>19</v>
      </c>
      <c r="AA54" s="343">
        <v>15</v>
      </c>
      <c r="AB54" s="343">
        <v>391</v>
      </c>
      <c r="AC54" s="343">
        <v>320</v>
      </c>
      <c r="AE54" s="332">
        <f t="shared" si="0"/>
        <v>0</v>
      </c>
    </row>
    <row r="55" spans="1:31">
      <c r="A55" s="31" t="s">
        <v>18</v>
      </c>
      <c r="B55" s="340">
        <v>38</v>
      </c>
      <c r="C55" s="398">
        <v>28</v>
      </c>
      <c r="D55" s="343">
        <v>0</v>
      </c>
      <c r="E55" s="343">
        <v>28</v>
      </c>
      <c r="F55" s="343">
        <v>120</v>
      </c>
      <c r="G55" s="343">
        <v>196</v>
      </c>
      <c r="H55" s="286">
        <v>7</v>
      </c>
      <c r="I55" s="286">
        <v>19</v>
      </c>
      <c r="J55" s="286">
        <v>16</v>
      </c>
      <c r="K55" s="286">
        <v>39</v>
      </c>
      <c r="L55" s="286">
        <v>0</v>
      </c>
      <c r="M55" s="286">
        <v>0</v>
      </c>
      <c r="N55" s="343">
        <v>31</v>
      </c>
      <c r="O55" s="343">
        <v>1</v>
      </c>
      <c r="P55" s="343">
        <v>5</v>
      </c>
      <c r="Q55" s="343">
        <v>2</v>
      </c>
      <c r="R55" s="31" t="s">
        <v>18</v>
      </c>
      <c r="S55" s="340">
        <v>38</v>
      </c>
      <c r="T55" s="343">
        <v>198</v>
      </c>
      <c r="U55" s="343">
        <v>196</v>
      </c>
      <c r="V55" s="343">
        <v>193</v>
      </c>
      <c r="W55" s="343">
        <v>193</v>
      </c>
      <c r="X55" s="343">
        <v>1</v>
      </c>
      <c r="Y55" s="343">
        <v>1</v>
      </c>
      <c r="Z55" s="343">
        <v>4</v>
      </c>
      <c r="AA55" s="343">
        <v>2</v>
      </c>
      <c r="AB55" s="343">
        <v>130</v>
      </c>
      <c r="AC55" s="343">
        <v>111</v>
      </c>
      <c r="AE55" s="332">
        <f t="shared" si="0"/>
        <v>0</v>
      </c>
    </row>
    <row r="56" spans="1:31">
      <c r="A56" s="402"/>
      <c r="B56" s="402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</row>
    <row r="57" spans="1:31">
      <c r="A57" s="404"/>
      <c r="B57" s="404"/>
      <c r="C57" s="403"/>
      <c r="D57" s="347"/>
      <c r="E57" s="347"/>
      <c r="F57" s="347"/>
      <c r="G57" s="347"/>
      <c r="N57" s="347"/>
      <c r="O57" s="347"/>
      <c r="P57" s="347"/>
      <c r="Q57" s="347"/>
      <c r="R57" s="404"/>
      <c r="S57" s="404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</row>
    <row r="58" spans="1:31">
      <c r="A58" s="404"/>
      <c r="B58" s="404"/>
      <c r="C58" s="403"/>
      <c r="D58" s="347"/>
      <c r="E58" s="347"/>
      <c r="F58" s="347"/>
      <c r="G58" s="347"/>
      <c r="N58" s="347"/>
      <c r="O58" s="347"/>
      <c r="P58" s="347"/>
      <c r="Q58" s="347"/>
      <c r="R58" s="404"/>
      <c r="S58" s="404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</row>
    <row r="59" spans="1:31">
      <c r="A59" s="404"/>
      <c r="B59" s="404"/>
      <c r="C59" s="403"/>
      <c r="D59" s="347"/>
      <c r="E59" s="347"/>
      <c r="F59" s="347"/>
      <c r="G59" s="347"/>
      <c r="N59" s="347"/>
      <c r="O59" s="347"/>
      <c r="P59" s="347"/>
      <c r="Q59" s="347"/>
      <c r="R59" s="404"/>
      <c r="S59" s="404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</row>
    <row r="60" spans="1:31" ht="14.25" customHeight="1">
      <c r="A60" s="353"/>
      <c r="B60" s="353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T60" s="484"/>
      <c r="U60" s="484"/>
      <c r="V60" s="484"/>
      <c r="W60" s="484"/>
      <c r="X60" s="484"/>
      <c r="Y60" s="484"/>
      <c r="Z60" s="484"/>
      <c r="AA60" s="484"/>
      <c r="AB60" s="484"/>
      <c r="AC60" s="484"/>
      <c r="AD60" s="345"/>
    </row>
    <row r="61" spans="1:31" ht="14.25" customHeight="1">
      <c r="A61" s="353"/>
      <c r="B61" s="355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S61" s="354"/>
      <c r="T61" s="357"/>
      <c r="U61" s="358"/>
      <c r="V61" s="357"/>
      <c r="W61" s="357"/>
      <c r="X61" s="359"/>
      <c r="Y61" s="359"/>
      <c r="Z61" s="359"/>
      <c r="AA61" s="360"/>
      <c r="AB61" s="360"/>
      <c r="AC61" s="361"/>
      <c r="AD61" s="345"/>
    </row>
    <row r="62" spans="1:31" ht="14.25" customHeight="1">
      <c r="S62" s="354"/>
      <c r="T62" s="357"/>
      <c r="U62" s="358"/>
      <c r="V62" s="357"/>
      <c r="W62" s="357"/>
      <c r="X62" s="358"/>
      <c r="Y62" s="358"/>
      <c r="Z62" s="358"/>
      <c r="AA62" s="360"/>
      <c r="AB62" s="360"/>
      <c r="AC62" s="360"/>
      <c r="AD62" s="329"/>
    </row>
    <row r="63" spans="1:31" ht="14.25" customHeight="1">
      <c r="Q63" s="347"/>
      <c r="T63" s="484"/>
      <c r="U63" s="484"/>
      <c r="V63" s="484"/>
      <c r="W63" s="484"/>
      <c r="X63" s="484"/>
      <c r="Y63" s="484"/>
      <c r="Z63" s="484"/>
      <c r="AA63" s="484"/>
      <c r="AB63" s="484"/>
      <c r="AC63" s="484"/>
      <c r="AD63" s="346"/>
    </row>
    <row r="64" spans="1:31" ht="14.25" customHeight="1">
      <c r="R64" s="354"/>
      <c r="S64" s="354"/>
      <c r="U64" s="354"/>
      <c r="V64" s="329"/>
      <c r="W64" s="329"/>
      <c r="X64" s="354"/>
      <c r="Y64" s="354"/>
      <c r="Z64" s="354"/>
      <c r="AA64" s="346"/>
      <c r="AB64" s="346"/>
      <c r="AC64" s="346"/>
      <c r="AD64" s="346"/>
    </row>
    <row r="65" spans="3:30">
      <c r="R65" s="347"/>
      <c r="S65" s="347"/>
      <c r="T65" s="354"/>
      <c r="U65" s="272"/>
      <c r="V65" s="354"/>
      <c r="W65" s="354"/>
      <c r="X65" s="354"/>
      <c r="Y65" s="354"/>
      <c r="Z65" s="354"/>
      <c r="AA65" s="346"/>
      <c r="AB65" s="346"/>
      <c r="AC65" s="346"/>
      <c r="AD65" s="346"/>
    </row>
    <row r="66" spans="3:30" ht="14.25">
      <c r="F66" s="347"/>
      <c r="G66" s="347"/>
      <c r="H66" s="347"/>
      <c r="I66" s="347"/>
      <c r="J66" s="347"/>
      <c r="K66" s="347"/>
      <c r="L66" s="347"/>
      <c r="N66" s="347"/>
      <c r="O66" s="347"/>
      <c r="Q66" s="347"/>
      <c r="T66" s="356"/>
      <c r="U66" s="356"/>
      <c r="V66" s="356"/>
      <c r="W66" s="356"/>
      <c r="X66" s="356"/>
      <c r="Y66" s="356"/>
      <c r="Z66" s="356"/>
      <c r="AA66" s="356"/>
      <c r="AB66" s="356"/>
      <c r="AC66" s="356"/>
      <c r="AD66" s="356"/>
    </row>
    <row r="69" spans="3:30" ht="45" customHeight="1"/>
    <row r="71" spans="3:30">
      <c r="C71" s="332">
        <f>+C54+C55-C18</f>
        <v>0</v>
      </c>
      <c r="D71" s="332">
        <f t="shared" ref="D71:AC71" si="4">+D54+D55-D18</f>
        <v>0</v>
      </c>
      <c r="E71" s="332">
        <f t="shared" si="4"/>
        <v>0</v>
      </c>
      <c r="F71" s="332">
        <f t="shared" si="4"/>
        <v>0</v>
      </c>
      <c r="G71" s="332">
        <f t="shared" si="4"/>
        <v>0</v>
      </c>
      <c r="H71" s="332">
        <f t="shared" si="4"/>
        <v>0</v>
      </c>
      <c r="I71" s="332">
        <f t="shared" si="4"/>
        <v>0</v>
      </c>
      <c r="J71" s="332">
        <f t="shared" si="4"/>
        <v>0</v>
      </c>
      <c r="K71" s="332">
        <f t="shared" si="4"/>
        <v>0</v>
      </c>
      <c r="L71" s="332">
        <f t="shared" si="4"/>
        <v>0</v>
      </c>
      <c r="M71" s="332">
        <f t="shared" si="4"/>
        <v>0</v>
      </c>
      <c r="N71" s="332">
        <f t="shared" si="4"/>
        <v>0</v>
      </c>
      <c r="O71" s="332">
        <f t="shared" si="4"/>
        <v>0</v>
      </c>
      <c r="P71" s="332">
        <f t="shared" si="4"/>
        <v>0</v>
      </c>
      <c r="Q71" s="332">
        <f t="shared" si="4"/>
        <v>0</v>
      </c>
      <c r="T71" s="332">
        <f t="shared" si="4"/>
        <v>0</v>
      </c>
      <c r="U71" s="332">
        <f t="shared" si="4"/>
        <v>0</v>
      </c>
      <c r="V71" s="332">
        <f t="shared" si="4"/>
        <v>0</v>
      </c>
      <c r="W71" s="332">
        <f t="shared" si="4"/>
        <v>0</v>
      </c>
      <c r="X71" s="332">
        <f t="shared" si="4"/>
        <v>0</v>
      </c>
      <c r="Y71" s="332">
        <f t="shared" si="4"/>
        <v>0</v>
      </c>
      <c r="Z71" s="332">
        <f t="shared" si="4"/>
        <v>0</v>
      </c>
      <c r="AA71" s="332">
        <f t="shared" si="4"/>
        <v>0</v>
      </c>
      <c r="AB71" s="332">
        <f t="shared" si="4"/>
        <v>0</v>
      </c>
      <c r="AC71" s="332">
        <f t="shared" si="4"/>
        <v>0</v>
      </c>
    </row>
    <row r="72" spans="3:30">
      <c r="C72" s="332">
        <f>+C18-C19-C25-C32-C40-C44</f>
        <v>0</v>
      </c>
      <c r="D72" s="332">
        <f t="shared" ref="D72:AC72" si="5">+D18-D19-D25-D32-D40-D44</f>
        <v>0</v>
      </c>
      <c r="E72" s="332">
        <f t="shared" si="5"/>
        <v>0</v>
      </c>
      <c r="F72" s="332">
        <f t="shared" si="5"/>
        <v>0</v>
      </c>
      <c r="G72" s="332">
        <f t="shared" si="5"/>
        <v>0</v>
      </c>
      <c r="H72" s="332">
        <f t="shared" si="5"/>
        <v>0</v>
      </c>
      <c r="I72" s="332">
        <f t="shared" si="5"/>
        <v>0</v>
      </c>
      <c r="J72" s="332">
        <f t="shared" si="5"/>
        <v>0</v>
      </c>
      <c r="K72" s="332">
        <f t="shared" si="5"/>
        <v>0</v>
      </c>
      <c r="L72" s="332">
        <f t="shared" si="5"/>
        <v>0</v>
      </c>
      <c r="M72" s="332">
        <f t="shared" si="5"/>
        <v>0</v>
      </c>
      <c r="N72" s="332">
        <f t="shared" si="5"/>
        <v>0</v>
      </c>
      <c r="O72" s="332">
        <f t="shared" si="5"/>
        <v>0</v>
      </c>
      <c r="P72" s="332">
        <f t="shared" si="5"/>
        <v>0</v>
      </c>
      <c r="Q72" s="332">
        <f t="shared" si="5"/>
        <v>0</v>
      </c>
      <c r="T72" s="332">
        <f t="shared" si="5"/>
        <v>0</v>
      </c>
      <c r="U72" s="332">
        <f t="shared" si="5"/>
        <v>0</v>
      </c>
      <c r="V72" s="332">
        <f t="shared" si="5"/>
        <v>0</v>
      </c>
      <c r="W72" s="332">
        <f t="shared" si="5"/>
        <v>0</v>
      </c>
      <c r="X72" s="332">
        <f t="shared" si="5"/>
        <v>0</v>
      </c>
      <c r="Y72" s="332">
        <f t="shared" si="5"/>
        <v>0</v>
      </c>
      <c r="Z72" s="332">
        <f t="shared" si="5"/>
        <v>0</v>
      </c>
      <c r="AA72" s="332">
        <f t="shared" si="5"/>
        <v>0</v>
      </c>
      <c r="AB72" s="332">
        <f t="shared" si="5"/>
        <v>0</v>
      </c>
      <c r="AC72" s="332">
        <f t="shared" si="5"/>
        <v>0</v>
      </c>
    </row>
  </sheetData>
  <mergeCells count="38">
    <mergeCell ref="AC11:AC16"/>
    <mergeCell ref="A11:A16"/>
    <mergeCell ref="B11:B16"/>
    <mergeCell ref="C11:C16"/>
    <mergeCell ref="D14:D16"/>
    <mergeCell ref="E14:E16"/>
    <mergeCell ref="D11:E13"/>
    <mergeCell ref="AB11:AB16"/>
    <mergeCell ref="S11:S16"/>
    <mergeCell ref="T11:T16"/>
    <mergeCell ref="U13:U16"/>
    <mergeCell ref="V13:V16"/>
    <mergeCell ref="Z13:Z16"/>
    <mergeCell ref="W13:W16"/>
    <mergeCell ref="Y13:Y16"/>
    <mergeCell ref="AA13:AA16"/>
    <mergeCell ref="M13:M16"/>
    <mergeCell ref="K11:M12"/>
    <mergeCell ref="N11:Q12"/>
    <mergeCell ref="V11:AA12"/>
    <mergeCell ref="X13:X16"/>
    <mergeCell ref="N13:N16"/>
    <mergeCell ref="T63:AC63"/>
    <mergeCell ref="T60:AC60"/>
    <mergeCell ref="O1:Q1"/>
    <mergeCell ref="O13:O16"/>
    <mergeCell ref="P13:P16"/>
    <mergeCell ref="Q13:Q16"/>
    <mergeCell ref="R11:R16"/>
    <mergeCell ref="AB7:AC7"/>
    <mergeCell ref="E3:O3"/>
    <mergeCell ref="F11:F16"/>
    <mergeCell ref="G11:G16"/>
    <mergeCell ref="H11:H16"/>
    <mergeCell ref="I11:I16"/>
    <mergeCell ref="J11:J16"/>
    <mergeCell ref="K13:K16"/>
    <mergeCell ref="L13:L16"/>
  </mergeCells>
  <printOptions horizontalCentered="1"/>
  <pageMargins left="0.25" right="0.25" top="0.63" bottom="0" header="0.71" footer="0.2"/>
  <pageSetup paperSize="9" scale="52" orientation="landscape" r:id="rId1"/>
  <colBreaks count="1" manualBreakCount="1">
    <brk id="17" max="6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D67"/>
  <sheetViews>
    <sheetView view="pageBreakPreview" zoomScale="85" zoomScaleNormal="90" zoomScaleSheetLayoutView="85" workbookViewId="0">
      <selection activeCell="Q3" sqref="Q3"/>
    </sheetView>
  </sheetViews>
  <sheetFormatPr defaultColWidth="8.85546875" defaultRowHeight="14.25"/>
  <cols>
    <col min="1" max="1" width="19.42578125" style="161" customWidth="1"/>
    <col min="2" max="2" width="3.85546875" style="161" customWidth="1"/>
    <col min="3" max="3" width="14.42578125" style="161" customWidth="1"/>
    <col min="4" max="14" width="13.42578125" style="161" customWidth="1"/>
    <col min="15" max="15" width="19.140625" style="161" customWidth="1"/>
    <col min="16" max="16" width="4" style="161" customWidth="1"/>
    <col min="17" max="17" width="16.28515625" style="161" customWidth="1"/>
    <col min="18" max="18" width="12.28515625" style="161" customWidth="1"/>
    <col min="19" max="19" width="13.42578125" style="161" customWidth="1"/>
    <col min="20" max="20" width="12.5703125" style="161" customWidth="1"/>
    <col min="21" max="21" width="11.5703125" style="161" customWidth="1"/>
    <col min="22" max="22" width="12.28515625" style="161" customWidth="1"/>
    <col min="23" max="23" width="13.42578125" style="161" customWidth="1"/>
    <col min="24" max="24" width="12.28515625" style="161" customWidth="1"/>
    <col min="25" max="25" width="12.85546875" style="161" customWidth="1"/>
    <col min="26" max="26" width="10.85546875" style="161" customWidth="1"/>
    <col min="27" max="27" width="11.5703125" style="161" customWidth="1"/>
    <col min="28" max="28" width="11.7109375" style="161" customWidth="1"/>
    <col min="29" max="29" width="14.5703125" style="161" customWidth="1"/>
    <col min="30" max="16384" width="8.85546875" style="161"/>
  </cols>
  <sheetData>
    <row r="1" spans="1:30" ht="15.75">
      <c r="A1" s="162"/>
      <c r="B1" s="162"/>
      <c r="M1" s="532" t="s">
        <v>96</v>
      </c>
      <c r="N1" s="532"/>
      <c r="O1" s="240"/>
      <c r="P1" s="240"/>
      <c r="AD1" s="159"/>
    </row>
    <row r="2" spans="1:30" ht="15">
      <c r="A2" s="162"/>
      <c r="AD2" s="159"/>
    </row>
    <row r="3" spans="1:30" s="159" customFormat="1" ht="47.25" customHeight="1"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</row>
    <row r="4" spans="1:30" s="229" customFormat="1" ht="54.75" customHeight="1">
      <c r="A4" s="230"/>
      <c r="B4" s="230"/>
      <c r="C4" s="479" t="s">
        <v>391</v>
      </c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182"/>
      <c r="O4" s="182"/>
      <c r="P4" s="182"/>
      <c r="AD4" s="159"/>
    </row>
    <row r="5" spans="1:30" s="160" customFormat="1" ht="18">
      <c r="A5" s="14"/>
      <c r="B5" s="21"/>
      <c r="D5" s="163"/>
      <c r="E5" s="163"/>
      <c r="F5" s="163"/>
      <c r="G5" s="163"/>
      <c r="H5" s="163"/>
      <c r="I5" s="163"/>
      <c r="J5" s="163"/>
      <c r="K5" s="163"/>
    </row>
    <row r="6" spans="1:30" s="160" customFormat="1" ht="18">
      <c r="A6" s="14"/>
      <c r="B6" s="21"/>
      <c r="D6" s="163"/>
      <c r="E6" s="163"/>
      <c r="F6" s="163"/>
      <c r="G6" s="163"/>
      <c r="H6" s="163"/>
      <c r="I6" s="163"/>
      <c r="J6" s="163"/>
      <c r="K6" s="163"/>
    </row>
    <row r="7" spans="1:30" s="160" customFormat="1" ht="18">
      <c r="A7" s="14"/>
      <c r="B7" s="21"/>
      <c r="D7" s="163"/>
      <c r="E7" s="163"/>
      <c r="F7" s="163"/>
      <c r="G7" s="163"/>
      <c r="H7" s="163"/>
      <c r="I7" s="163"/>
      <c r="J7" s="163"/>
      <c r="K7" s="163"/>
    </row>
    <row r="8" spans="1:30" s="160" customFormat="1" ht="18">
      <c r="A8" s="14"/>
      <c r="B8" s="21"/>
      <c r="D8" s="163"/>
      <c r="E8" s="163"/>
      <c r="F8" s="163"/>
      <c r="G8" s="163"/>
      <c r="H8" s="163"/>
      <c r="I8" s="163"/>
      <c r="J8" s="163"/>
      <c r="K8" s="163"/>
      <c r="AB8" s="533" t="s">
        <v>97</v>
      </c>
      <c r="AC8" s="533"/>
    </row>
    <row r="9" spans="1:30" s="160" customFormat="1" ht="12.75">
      <c r="A9" s="164"/>
      <c r="B9" s="17"/>
    </row>
    <row r="10" spans="1:30" s="160" customFormat="1" ht="12.7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0" s="160" customFormat="1" ht="12.75">
      <c r="A11" s="534"/>
      <c r="B11" s="534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241" t="s">
        <v>98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30" s="58" customFormat="1" ht="15" customHeight="1">
      <c r="A12" s="535"/>
      <c r="B12" s="535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42" t="s">
        <v>98</v>
      </c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50"/>
      <c r="Z12" s="250"/>
      <c r="AA12" s="250"/>
      <c r="AB12" s="250"/>
      <c r="AC12" s="250"/>
    </row>
    <row r="13" spans="1:30" s="58" customFormat="1" ht="12.75" customHeight="1">
      <c r="A13" s="523" t="s">
        <v>3</v>
      </c>
      <c r="B13" s="523" t="s">
        <v>4</v>
      </c>
      <c r="C13" s="529" t="s">
        <v>99</v>
      </c>
      <c r="D13" s="526" t="s">
        <v>77</v>
      </c>
      <c r="E13" s="527"/>
      <c r="F13" s="528"/>
      <c r="G13" s="527" t="s">
        <v>78</v>
      </c>
      <c r="H13" s="527"/>
      <c r="I13" s="527"/>
      <c r="J13" s="528"/>
      <c r="K13" s="517" t="s">
        <v>79</v>
      </c>
      <c r="L13" s="243"/>
      <c r="M13" s="243"/>
      <c r="N13" s="244"/>
      <c r="O13" s="523" t="s">
        <v>3</v>
      </c>
      <c r="P13" s="523" t="s">
        <v>4</v>
      </c>
      <c r="Q13" s="243"/>
      <c r="R13" s="243"/>
      <c r="S13" s="243"/>
      <c r="T13" s="243"/>
      <c r="U13" s="517" t="s">
        <v>80</v>
      </c>
      <c r="V13" s="243"/>
      <c r="W13" s="517" t="s">
        <v>100</v>
      </c>
      <c r="X13" s="243"/>
      <c r="Y13" s="516" t="s">
        <v>101</v>
      </c>
      <c r="Z13" s="516" t="s">
        <v>102</v>
      </c>
      <c r="AA13" s="516" t="s">
        <v>103</v>
      </c>
      <c r="AB13" s="516" t="s">
        <v>104</v>
      </c>
      <c r="AC13" s="516" t="s">
        <v>105</v>
      </c>
    </row>
    <row r="14" spans="1:30" s="58" customFormat="1" ht="12.75" customHeight="1">
      <c r="A14" s="523"/>
      <c r="B14" s="523"/>
      <c r="C14" s="530"/>
      <c r="D14" s="525" t="s">
        <v>82</v>
      </c>
      <c r="E14" s="525" t="s">
        <v>83</v>
      </c>
      <c r="F14" s="525" t="s">
        <v>106</v>
      </c>
      <c r="G14" s="525" t="s">
        <v>82</v>
      </c>
      <c r="H14" s="525" t="s">
        <v>85</v>
      </c>
      <c r="I14" s="525" t="s">
        <v>86</v>
      </c>
      <c r="J14" s="525" t="s">
        <v>87</v>
      </c>
      <c r="K14" s="518"/>
      <c r="L14" s="525" t="s">
        <v>88</v>
      </c>
      <c r="M14" s="524" t="s">
        <v>107</v>
      </c>
      <c r="N14" s="245"/>
      <c r="O14" s="523"/>
      <c r="P14" s="523"/>
      <c r="Q14" s="517" t="s">
        <v>90</v>
      </c>
      <c r="R14" s="247"/>
      <c r="S14" s="517" t="s">
        <v>91</v>
      </c>
      <c r="T14" s="247"/>
      <c r="U14" s="518"/>
      <c r="V14" s="517" t="s">
        <v>88</v>
      </c>
      <c r="W14" s="518"/>
      <c r="X14" s="520" t="s">
        <v>88</v>
      </c>
      <c r="Y14" s="516"/>
      <c r="Z14" s="516"/>
      <c r="AA14" s="516"/>
      <c r="AB14" s="516"/>
      <c r="AC14" s="516"/>
    </row>
    <row r="15" spans="1:30" s="58" customFormat="1" ht="21.75" customHeight="1">
      <c r="A15" s="523"/>
      <c r="B15" s="523"/>
      <c r="C15" s="530"/>
      <c r="D15" s="525"/>
      <c r="E15" s="525"/>
      <c r="F15" s="525"/>
      <c r="G15" s="525"/>
      <c r="H15" s="525"/>
      <c r="I15" s="525"/>
      <c r="J15" s="525"/>
      <c r="K15" s="518"/>
      <c r="L15" s="525"/>
      <c r="M15" s="524"/>
      <c r="N15" s="525" t="s">
        <v>88</v>
      </c>
      <c r="O15" s="523"/>
      <c r="P15" s="523"/>
      <c r="Q15" s="518"/>
      <c r="R15" s="524" t="s">
        <v>88</v>
      </c>
      <c r="S15" s="518"/>
      <c r="T15" s="524" t="s">
        <v>88</v>
      </c>
      <c r="U15" s="518"/>
      <c r="V15" s="518"/>
      <c r="W15" s="518"/>
      <c r="X15" s="521"/>
      <c r="Y15" s="516"/>
      <c r="Z15" s="516"/>
      <c r="AA15" s="516"/>
      <c r="AB15" s="516"/>
      <c r="AC15" s="516"/>
    </row>
    <row r="16" spans="1:30" s="58" customFormat="1" ht="12.75">
      <c r="A16" s="523"/>
      <c r="B16" s="523"/>
      <c r="C16" s="531"/>
      <c r="D16" s="525"/>
      <c r="E16" s="525"/>
      <c r="F16" s="525"/>
      <c r="G16" s="525"/>
      <c r="H16" s="525"/>
      <c r="I16" s="525"/>
      <c r="J16" s="525"/>
      <c r="K16" s="519"/>
      <c r="L16" s="525"/>
      <c r="M16" s="524"/>
      <c r="N16" s="525"/>
      <c r="O16" s="523"/>
      <c r="P16" s="523"/>
      <c r="Q16" s="519"/>
      <c r="R16" s="524"/>
      <c r="S16" s="519"/>
      <c r="T16" s="524"/>
      <c r="U16" s="519"/>
      <c r="V16" s="519"/>
      <c r="W16" s="519"/>
      <c r="X16" s="522"/>
      <c r="Y16" s="516"/>
      <c r="Z16" s="516"/>
      <c r="AA16" s="516"/>
      <c r="AB16" s="516"/>
      <c r="AC16" s="516"/>
    </row>
    <row r="17" spans="1:29" s="386" customFormat="1" ht="12.75">
      <c r="A17" s="232" t="s">
        <v>30</v>
      </c>
      <c r="B17" s="233" t="s">
        <v>31</v>
      </c>
      <c r="C17" s="234">
        <v>1</v>
      </c>
      <c r="D17" s="234">
        <v>3</v>
      </c>
      <c r="E17" s="234">
        <v>4</v>
      </c>
      <c r="F17" s="234">
        <v>5</v>
      </c>
      <c r="G17" s="234">
        <v>7</v>
      </c>
      <c r="H17" s="234">
        <v>8</v>
      </c>
      <c r="I17" s="234">
        <v>9</v>
      </c>
      <c r="J17" s="234">
        <v>10</v>
      </c>
      <c r="K17" s="234">
        <v>11</v>
      </c>
      <c r="L17" s="234">
        <v>12</v>
      </c>
      <c r="M17" s="234">
        <v>13</v>
      </c>
      <c r="N17" s="246">
        <v>14</v>
      </c>
      <c r="O17" s="233" t="s">
        <v>30</v>
      </c>
      <c r="P17" s="233" t="s">
        <v>31</v>
      </c>
      <c r="Q17" s="234">
        <v>15</v>
      </c>
      <c r="R17" s="234">
        <v>16</v>
      </c>
      <c r="S17" s="234">
        <v>17</v>
      </c>
      <c r="T17" s="234">
        <v>18</v>
      </c>
      <c r="U17" s="234">
        <v>19</v>
      </c>
      <c r="V17" s="234">
        <v>20</v>
      </c>
      <c r="W17" s="234">
        <v>21</v>
      </c>
      <c r="X17" s="234">
        <v>22</v>
      </c>
      <c r="Y17" s="234">
        <v>23</v>
      </c>
      <c r="Z17" s="234">
        <v>24</v>
      </c>
      <c r="AA17" s="234">
        <v>25</v>
      </c>
      <c r="AB17" s="234">
        <v>26</v>
      </c>
      <c r="AC17" s="246">
        <v>27</v>
      </c>
    </row>
    <row r="18" spans="1:29" s="15" customFormat="1" ht="12.75">
      <c r="A18" s="387" t="s">
        <v>32</v>
      </c>
      <c r="B18" s="388">
        <v>1</v>
      </c>
      <c r="C18" s="389">
        <v>53</v>
      </c>
      <c r="D18" s="389">
        <v>51</v>
      </c>
      <c r="E18" s="389">
        <v>0</v>
      </c>
      <c r="F18" s="389">
        <v>0</v>
      </c>
      <c r="G18" s="389">
        <v>44</v>
      </c>
      <c r="H18" s="389">
        <v>6</v>
      </c>
      <c r="I18" s="389">
        <v>1</v>
      </c>
      <c r="J18" s="389">
        <v>0</v>
      </c>
      <c r="K18" s="389">
        <v>515</v>
      </c>
      <c r="L18" s="389">
        <v>512</v>
      </c>
      <c r="M18" s="389">
        <v>464</v>
      </c>
      <c r="N18" s="389">
        <v>464</v>
      </c>
      <c r="O18" s="387" t="s">
        <v>32</v>
      </c>
      <c r="P18" s="388">
        <v>1</v>
      </c>
      <c r="Q18" s="389">
        <v>22</v>
      </c>
      <c r="R18" s="389">
        <v>22</v>
      </c>
      <c r="S18" s="389">
        <v>29</v>
      </c>
      <c r="T18" s="389">
        <v>26</v>
      </c>
      <c r="U18" s="389">
        <v>452</v>
      </c>
      <c r="V18" s="389">
        <v>444</v>
      </c>
      <c r="W18" s="389">
        <v>309</v>
      </c>
      <c r="X18" s="389">
        <v>309</v>
      </c>
      <c r="Y18" s="389">
        <v>58</v>
      </c>
      <c r="Z18" s="389">
        <v>63</v>
      </c>
      <c r="AA18" s="389">
        <v>26</v>
      </c>
      <c r="AB18" s="389">
        <v>46</v>
      </c>
      <c r="AC18" s="390">
        <v>41</v>
      </c>
    </row>
    <row r="19" spans="1:29" s="15" customFormat="1" ht="12.75">
      <c r="A19" s="387" t="s">
        <v>33</v>
      </c>
      <c r="B19" s="388">
        <v>2</v>
      </c>
      <c r="C19" s="389">
        <v>10</v>
      </c>
      <c r="D19" s="389">
        <v>8</v>
      </c>
      <c r="E19" s="389">
        <v>0</v>
      </c>
      <c r="F19" s="389">
        <v>0</v>
      </c>
      <c r="G19" s="389">
        <v>7</v>
      </c>
      <c r="H19" s="389">
        <v>1</v>
      </c>
      <c r="I19" s="389">
        <v>0</v>
      </c>
      <c r="J19" s="389">
        <v>0</v>
      </c>
      <c r="K19" s="389">
        <v>83</v>
      </c>
      <c r="L19" s="389">
        <v>83</v>
      </c>
      <c r="M19" s="389">
        <v>79</v>
      </c>
      <c r="N19" s="389">
        <v>79</v>
      </c>
      <c r="O19" s="387" t="s">
        <v>33</v>
      </c>
      <c r="P19" s="388">
        <v>2</v>
      </c>
      <c r="Q19" s="389">
        <v>0</v>
      </c>
      <c r="R19" s="389">
        <v>0</v>
      </c>
      <c r="S19" s="389">
        <v>4</v>
      </c>
      <c r="T19" s="389">
        <v>4</v>
      </c>
      <c r="U19" s="389">
        <v>81</v>
      </c>
      <c r="V19" s="389">
        <v>81</v>
      </c>
      <c r="W19" s="389">
        <v>69</v>
      </c>
      <c r="X19" s="389">
        <v>69</v>
      </c>
      <c r="Y19" s="389">
        <v>7</v>
      </c>
      <c r="Z19" s="389">
        <v>5</v>
      </c>
      <c r="AA19" s="389">
        <v>3</v>
      </c>
      <c r="AB19" s="389">
        <v>2</v>
      </c>
      <c r="AC19" s="390">
        <v>6</v>
      </c>
    </row>
    <row r="20" spans="1:29" s="15" customFormat="1" ht="12" customHeight="1">
      <c r="A20" s="391" t="s">
        <v>34</v>
      </c>
      <c r="B20" s="232">
        <v>3</v>
      </c>
      <c r="C20" s="235">
        <v>1</v>
      </c>
      <c r="D20" s="235">
        <v>1</v>
      </c>
      <c r="E20" s="235">
        <v>0</v>
      </c>
      <c r="F20" s="235">
        <v>0</v>
      </c>
      <c r="G20" s="235">
        <v>1</v>
      </c>
      <c r="H20" s="235">
        <v>0</v>
      </c>
      <c r="I20" s="235">
        <v>0</v>
      </c>
      <c r="J20" s="235">
        <v>0</v>
      </c>
      <c r="K20" s="235">
        <v>4</v>
      </c>
      <c r="L20" s="235">
        <v>4</v>
      </c>
      <c r="M20" s="235">
        <v>4</v>
      </c>
      <c r="N20" s="235">
        <v>4</v>
      </c>
      <c r="O20" s="391" t="s">
        <v>34</v>
      </c>
      <c r="P20" s="232">
        <v>3</v>
      </c>
      <c r="Q20" s="235">
        <v>0</v>
      </c>
      <c r="R20" s="235">
        <v>0</v>
      </c>
      <c r="S20" s="235">
        <v>0</v>
      </c>
      <c r="T20" s="235">
        <v>0</v>
      </c>
      <c r="U20" s="235">
        <v>4</v>
      </c>
      <c r="V20" s="235">
        <v>4</v>
      </c>
      <c r="W20" s="235">
        <v>2</v>
      </c>
      <c r="X20" s="235">
        <v>2</v>
      </c>
      <c r="Y20" s="235">
        <v>1</v>
      </c>
      <c r="Z20" s="392">
        <v>0</v>
      </c>
      <c r="AA20" s="392">
        <v>1</v>
      </c>
      <c r="AB20" s="392">
        <v>1</v>
      </c>
      <c r="AC20" s="392">
        <v>1</v>
      </c>
    </row>
    <row r="21" spans="1:29" s="15" customFormat="1" ht="12.75">
      <c r="A21" s="391" t="s">
        <v>35</v>
      </c>
      <c r="B21" s="232">
        <v>4</v>
      </c>
      <c r="C21" s="235">
        <v>1</v>
      </c>
      <c r="D21" s="235">
        <v>1</v>
      </c>
      <c r="E21" s="235">
        <v>0</v>
      </c>
      <c r="F21" s="235">
        <v>0</v>
      </c>
      <c r="G21" s="235">
        <v>1</v>
      </c>
      <c r="H21" s="235">
        <v>0</v>
      </c>
      <c r="I21" s="235">
        <v>0</v>
      </c>
      <c r="J21" s="235">
        <v>0</v>
      </c>
      <c r="K21" s="235">
        <v>6</v>
      </c>
      <c r="L21" s="235">
        <v>6</v>
      </c>
      <c r="M21" s="235">
        <v>6</v>
      </c>
      <c r="N21" s="235">
        <v>6</v>
      </c>
      <c r="O21" s="391" t="s">
        <v>35</v>
      </c>
      <c r="P21" s="232">
        <v>4</v>
      </c>
      <c r="Q21" s="235">
        <v>0</v>
      </c>
      <c r="R21" s="235">
        <v>0</v>
      </c>
      <c r="S21" s="235">
        <v>0</v>
      </c>
      <c r="T21" s="235">
        <v>0</v>
      </c>
      <c r="U21" s="235">
        <v>2</v>
      </c>
      <c r="V21" s="235">
        <v>2</v>
      </c>
      <c r="W21" s="235">
        <v>0</v>
      </c>
      <c r="X21" s="235">
        <v>0</v>
      </c>
      <c r="Y21" s="235">
        <v>2</v>
      </c>
      <c r="Z21" s="392">
        <v>0</v>
      </c>
      <c r="AA21" s="392">
        <v>0</v>
      </c>
      <c r="AB21" s="392">
        <v>0</v>
      </c>
      <c r="AC21" s="392">
        <v>0</v>
      </c>
    </row>
    <row r="22" spans="1:29" s="15" customFormat="1" ht="12.75">
      <c r="A22" s="391" t="s">
        <v>36</v>
      </c>
      <c r="B22" s="232">
        <v>5</v>
      </c>
      <c r="C22" s="235">
        <v>4</v>
      </c>
      <c r="D22" s="235">
        <v>3</v>
      </c>
      <c r="E22" s="235">
        <v>0</v>
      </c>
      <c r="F22" s="235">
        <v>0</v>
      </c>
      <c r="G22" s="235">
        <v>2</v>
      </c>
      <c r="H22" s="235">
        <v>1</v>
      </c>
      <c r="I22" s="235">
        <v>0</v>
      </c>
      <c r="J22" s="235">
        <v>0</v>
      </c>
      <c r="K22" s="235">
        <v>9</v>
      </c>
      <c r="L22" s="235">
        <v>9</v>
      </c>
      <c r="M22" s="235">
        <v>5</v>
      </c>
      <c r="N22" s="235">
        <v>5</v>
      </c>
      <c r="O22" s="391" t="s">
        <v>36</v>
      </c>
      <c r="P22" s="232">
        <v>5</v>
      </c>
      <c r="Q22" s="235">
        <v>0</v>
      </c>
      <c r="R22" s="235">
        <v>0</v>
      </c>
      <c r="S22" s="235">
        <v>4</v>
      </c>
      <c r="T22" s="235">
        <v>4</v>
      </c>
      <c r="U22" s="235">
        <v>5</v>
      </c>
      <c r="V22" s="235">
        <v>5</v>
      </c>
      <c r="W22" s="235">
        <v>5</v>
      </c>
      <c r="X22" s="235">
        <v>5</v>
      </c>
      <c r="Y22" s="235">
        <v>2</v>
      </c>
      <c r="Z22" s="392">
        <v>3</v>
      </c>
      <c r="AA22" s="392">
        <v>1</v>
      </c>
      <c r="AB22" s="392">
        <v>0</v>
      </c>
      <c r="AC22" s="392">
        <v>3</v>
      </c>
    </row>
    <row r="23" spans="1:29" s="15" customFormat="1" ht="12.75">
      <c r="A23" s="391" t="s">
        <v>37</v>
      </c>
      <c r="B23" s="232">
        <v>6</v>
      </c>
      <c r="C23" s="235">
        <v>2</v>
      </c>
      <c r="D23" s="235">
        <v>2</v>
      </c>
      <c r="E23" s="235">
        <v>0</v>
      </c>
      <c r="F23" s="235">
        <v>0</v>
      </c>
      <c r="G23" s="235">
        <v>2</v>
      </c>
      <c r="H23" s="235">
        <v>0</v>
      </c>
      <c r="I23" s="235">
        <v>0</v>
      </c>
      <c r="J23" s="235">
        <v>0</v>
      </c>
      <c r="K23" s="235">
        <v>58</v>
      </c>
      <c r="L23" s="235">
        <v>58</v>
      </c>
      <c r="M23" s="235">
        <v>58</v>
      </c>
      <c r="N23" s="235">
        <v>58</v>
      </c>
      <c r="O23" s="391" t="s">
        <v>37</v>
      </c>
      <c r="P23" s="232">
        <v>6</v>
      </c>
      <c r="Q23" s="235">
        <v>0</v>
      </c>
      <c r="R23" s="235">
        <v>0</v>
      </c>
      <c r="S23" s="235">
        <v>0</v>
      </c>
      <c r="T23" s="235">
        <v>0</v>
      </c>
      <c r="U23" s="235">
        <v>62</v>
      </c>
      <c r="V23" s="235">
        <v>62</v>
      </c>
      <c r="W23" s="235">
        <v>60</v>
      </c>
      <c r="X23" s="235">
        <v>60</v>
      </c>
      <c r="Y23" s="235">
        <v>1</v>
      </c>
      <c r="Z23" s="392">
        <v>1</v>
      </c>
      <c r="AA23" s="392">
        <v>0</v>
      </c>
      <c r="AB23" s="392">
        <v>1</v>
      </c>
      <c r="AC23" s="392">
        <v>1</v>
      </c>
    </row>
    <row r="24" spans="1:29" s="386" customFormat="1" ht="12.75">
      <c r="A24" s="391" t="s">
        <v>38</v>
      </c>
      <c r="B24" s="232">
        <v>7</v>
      </c>
      <c r="C24" s="235">
        <v>2</v>
      </c>
      <c r="D24" s="235">
        <v>1</v>
      </c>
      <c r="E24" s="235">
        <v>0</v>
      </c>
      <c r="F24" s="235">
        <v>0</v>
      </c>
      <c r="G24" s="235">
        <v>1</v>
      </c>
      <c r="H24" s="235">
        <v>0</v>
      </c>
      <c r="I24" s="235">
        <v>0</v>
      </c>
      <c r="J24" s="235">
        <v>0</v>
      </c>
      <c r="K24" s="235">
        <v>6</v>
      </c>
      <c r="L24" s="235">
        <v>6</v>
      </c>
      <c r="M24" s="235">
        <v>6</v>
      </c>
      <c r="N24" s="235">
        <v>6</v>
      </c>
      <c r="O24" s="391" t="s">
        <v>38</v>
      </c>
      <c r="P24" s="232">
        <v>7</v>
      </c>
      <c r="Q24" s="235">
        <v>0</v>
      </c>
      <c r="R24" s="235">
        <v>0</v>
      </c>
      <c r="S24" s="235">
        <v>0</v>
      </c>
      <c r="T24" s="235">
        <v>0</v>
      </c>
      <c r="U24" s="235">
        <v>8</v>
      </c>
      <c r="V24" s="235">
        <v>8</v>
      </c>
      <c r="W24" s="235">
        <v>2</v>
      </c>
      <c r="X24" s="235">
        <v>2</v>
      </c>
      <c r="Y24" s="235">
        <v>1</v>
      </c>
      <c r="Z24" s="392">
        <v>1</v>
      </c>
      <c r="AA24" s="392">
        <v>1</v>
      </c>
      <c r="AB24" s="392">
        <v>0</v>
      </c>
      <c r="AC24" s="392">
        <v>1</v>
      </c>
    </row>
    <row r="25" spans="1:29" s="15" customFormat="1" ht="12.75">
      <c r="A25" s="387" t="s">
        <v>39</v>
      </c>
      <c r="B25" s="393">
        <v>8</v>
      </c>
      <c r="C25" s="389">
        <v>8</v>
      </c>
      <c r="D25" s="389">
        <v>8</v>
      </c>
      <c r="E25" s="389">
        <v>0</v>
      </c>
      <c r="F25" s="389">
        <v>0</v>
      </c>
      <c r="G25" s="389">
        <v>6</v>
      </c>
      <c r="H25" s="389">
        <v>2</v>
      </c>
      <c r="I25" s="389">
        <v>0</v>
      </c>
      <c r="J25" s="389">
        <v>0</v>
      </c>
      <c r="K25" s="389">
        <v>100</v>
      </c>
      <c r="L25" s="389">
        <v>99</v>
      </c>
      <c r="M25" s="389">
        <v>87</v>
      </c>
      <c r="N25" s="389">
        <v>87</v>
      </c>
      <c r="O25" s="387" t="s">
        <v>39</v>
      </c>
      <c r="P25" s="393">
        <v>8</v>
      </c>
      <c r="Q25" s="389">
        <v>6</v>
      </c>
      <c r="R25" s="389">
        <v>6</v>
      </c>
      <c r="S25" s="389">
        <v>7</v>
      </c>
      <c r="T25" s="389">
        <v>6</v>
      </c>
      <c r="U25" s="389">
        <v>59</v>
      </c>
      <c r="V25" s="389">
        <v>59</v>
      </c>
      <c r="W25" s="389">
        <v>54</v>
      </c>
      <c r="X25" s="389">
        <v>54</v>
      </c>
      <c r="Y25" s="389">
        <v>6</v>
      </c>
      <c r="Z25" s="389">
        <v>7</v>
      </c>
      <c r="AA25" s="389">
        <v>5</v>
      </c>
      <c r="AB25" s="389">
        <v>4</v>
      </c>
      <c r="AC25" s="390">
        <v>6</v>
      </c>
    </row>
    <row r="26" spans="1:29" s="15" customFormat="1" ht="12.75">
      <c r="A26" s="391" t="s">
        <v>40</v>
      </c>
      <c r="B26" s="232">
        <v>9</v>
      </c>
      <c r="C26" s="235">
        <v>1</v>
      </c>
      <c r="D26" s="235">
        <v>1</v>
      </c>
      <c r="E26" s="235">
        <v>0</v>
      </c>
      <c r="F26" s="235">
        <v>0</v>
      </c>
      <c r="G26" s="235">
        <v>0</v>
      </c>
      <c r="H26" s="235">
        <v>1</v>
      </c>
      <c r="I26" s="235">
        <v>0</v>
      </c>
      <c r="J26" s="235">
        <v>0</v>
      </c>
      <c r="K26" s="235">
        <v>5</v>
      </c>
      <c r="L26" s="235">
        <v>4</v>
      </c>
      <c r="M26" s="235">
        <v>2</v>
      </c>
      <c r="N26" s="235">
        <v>2</v>
      </c>
      <c r="O26" s="391" t="s">
        <v>40</v>
      </c>
      <c r="P26" s="232">
        <v>9</v>
      </c>
      <c r="Q26" s="235">
        <v>2</v>
      </c>
      <c r="R26" s="235">
        <v>2</v>
      </c>
      <c r="S26" s="235">
        <v>1</v>
      </c>
      <c r="T26" s="235">
        <v>0</v>
      </c>
      <c r="U26" s="235">
        <v>4</v>
      </c>
      <c r="V26" s="235">
        <v>4</v>
      </c>
      <c r="W26" s="235">
        <v>4</v>
      </c>
      <c r="X26" s="235">
        <v>4</v>
      </c>
      <c r="Y26" s="235">
        <v>1</v>
      </c>
      <c r="Z26" s="392">
        <v>2</v>
      </c>
      <c r="AA26" s="392">
        <v>1</v>
      </c>
      <c r="AB26" s="392">
        <v>1</v>
      </c>
      <c r="AC26" s="392">
        <v>1</v>
      </c>
    </row>
    <row r="27" spans="1:29" s="15" customFormat="1" ht="12.75">
      <c r="A27" s="391" t="s">
        <v>41</v>
      </c>
      <c r="B27" s="232">
        <v>10</v>
      </c>
      <c r="C27" s="235">
        <v>1</v>
      </c>
      <c r="D27" s="235">
        <v>1</v>
      </c>
      <c r="E27" s="235">
        <v>0</v>
      </c>
      <c r="F27" s="235">
        <v>0</v>
      </c>
      <c r="G27" s="235">
        <v>1</v>
      </c>
      <c r="H27" s="235">
        <v>0</v>
      </c>
      <c r="I27" s="235">
        <v>0</v>
      </c>
      <c r="J27" s="235">
        <v>0</v>
      </c>
      <c r="K27" s="235">
        <v>4</v>
      </c>
      <c r="L27" s="235">
        <v>4</v>
      </c>
      <c r="M27" s="235">
        <v>4</v>
      </c>
      <c r="N27" s="235">
        <v>4</v>
      </c>
      <c r="O27" s="391" t="s">
        <v>41</v>
      </c>
      <c r="P27" s="232">
        <v>10</v>
      </c>
      <c r="Q27" s="235">
        <v>0</v>
      </c>
      <c r="R27" s="235">
        <v>0</v>
      </c>
      <c r="S27" s="235">
        <v>0</v>
      </c>
      <c r="T27" s="235">
        <v>0</v>
      </c>
      <c r="U27" s="235">
        <v>2</v>
      </c>
      <c r="V27" s="235">
        <v>2</v>
      </c>
      <c r="W27" s="235">
        <v>2</v>
      </c>
      <c r="X27" s="235">
        <v>2</v>
      </c>
      <c r="Y27" s="235">
        <v>1</v>
      </c>
      <c r="Z27" s="392">
        <v>0</v>
      </c>
      <c r="AA27" s="392">
        <v>1</v>
      </c>
      <c r="AB27" s="392">
        <v>0</v>
      </c>
      <c r="AC27" s="392">
        <v>0</v>
      </c>
    </row>
    <row r="28" spans="1:29" s="15" customFormat="1" ht="12.75">
      <c r="A28" s="391" t="s">
        <v>42</v>
      </c>
      <c r="B28" s="232">
        <v>11</v>
      </c>
      <c r="C28" s="235">
        <v>2</v>
      </c>
      <c r="D28" s="235">
        <v>2</v>
      </c>
      <c r="E28" s="235">
        <v>0</v>
      </c>
      <c r="F28" s="235">
        <v>0</v>
      </c>
      <c r="G28" s="235">
        <v>1</v>
      </c>
      <c r="H28" s="235">
        <v>1</v>
      </c>
      <c r="I28" s="235">
        <v>0</v>
      </c>
      <c r="J28" s="235">
        <v>0</v>
      </c>
      <c r="K28" s="235">
        <v>12</v>
      </c>
      <c r="L28" s="235">
        <v>12</v>
      </c>
      <c r="M28" s="235">
        <v>4</v>
      </c>
      <c r="N28" s="235">
        <v>4</v>
      </c>
      <c r="O28" s="391" t="s">
        <v>42</v>
      </c>
      <c r="P28" s="232">
        <v>11</v>
      </c>
      <c r="Q28" s="235">
        <v>4</v>
      </c>
      <c r="R28" s="235">
        <v>4</v>
      </c>
      <c r="S28" s="235">
        <v>4</v>
      </c>
      <c r="T28" s="235">
        <v>4</v>
      </c>
      <c r="U28" s="235">
        <v>6</v>
      </c>
      <c r="V28" s="235">
        <v>6</v>
      </c>
      <c r="W28" s="235">
        <v>4</v>
      </c>
      <c r="X28" s="235">
        <v>4</v>
      </c>
      <c r="Y28" s="235">
        <v>2</v>
      </c>
      <c r="Z28" s="392">
        <v>2</v>
      </c>
      <c r="AA28" s="392">
        <v>1</v>
      </c>
      <c r="AB28" s="392">
        <v>1</v>
      </c>
      <c r="AC28" s="392">
        <v>2</v>
      </c>
    </row>
    <row r="29" spans="1:29" s="15" customFormat="1" ht="12.75">
      <c r="A29" s="391" t="s">
        <v>43</v>
      </c>
      <c r="B29" s="232">
        <v>12</v>
      </c>
      <c r="C29" s="235">
        <v>1</v>
      </c>
      <c r="D29" s="235">
        <v>1</v>
      </c>
      <c r="E29" s="235">
        <v>0</v>
      </c>
      <c r="F29" s="235">
        <v>0</v>
      </c>
      <c r="G29" s="235">
        <v>1</v>
      </c>
      <c r="H29" s="235">
        <v>0</v>
      </c>
      <c r="I29" s="235">
        <v>0</v>
      </c>
      <c r="J29" s="235">
        <v>0</v>
      </c>
      <c r="K29" s="235">
        <v>41</v>
      </c>
      <c r="L29" s="235">
        <v>41</v>
      </c>
      <c r="M29" s="235">
        <v>41</v>
      </c>
      <c r="N29" s="235">
        <v>41</v>
      </c>
      <c r="O29" s="391" t="s">
        <v>43</v>
      </c>
      <c r="P29" s="232">
        <v>12</v>
      </c>
      <c r="Q29" s="235">
        <v>0</v>
      </c>
      <c r="R29" s="235">
        <v>0</v>
      </c>
      <c r="S29" s="235">
        <v>0</v>
      </c>
      <c r="T29" s="235">
        <v>0</v>
      </c>
      <c r="U29" s="235">
        <v>41</v>
      </c>
      <c r="V29" s="235">
        <v>41</v>
      </c>
      <c r="W29" s="235">
        <v>40</v>
      </c>
      <c r="X29" s="235">
        <v>40</v>
      </c>
      <c r="Y29" s="235">
        <v>1</v>
      </c>
      <c r="Z29" s="392">
        <v>1</v>
      </c>
      <c r="AA29" s="392">
        <v>1</v>
      </c>
      <c r="AB29" s="392">
        <v>1</v>
      </c>
      <c r="AC29" s="392">
        <v>1</v>
      </c>
    </row>
    <row r="30" spans="1:29" s="15" customFormat="1" ht="12.75">
      <c r="A30" s="391" t="s">
        <v>44</v>
      </c>
      <c r="B30" s="232">
        <v>13</v>
      </c>
      <c r="C30" s="235">
        <v>2</v>
      </c>
      <c r="D30" s="235">
        <v>2</v>
      </c>
      <c r="E30" s="235">
        <v>0</v>
      </c>
      <c r="F30" s="235">
        <v>0</v>
      </c>
      <c r="G30" s="235">
        <v>2</v>
      </c>
      <c r="H30" s="235">
        <v>0</v>
      </c>
      <c r="I30" s="235">
        <v>0</v>
      </c>
      <c r="J30" s="235">
        <v>0</v>
      </c>
      <c r="K30" s="235">
        <v>24</v>
      </c>
      <c r="L30" s="235">
        <v>24</v>
      </c>
      <c r="M30" s="235">
        <v>24</v>
      </c>
      <c r="N30" s="235">
        <v>24</v>
      </c>
      <c r="O30" s="391" t="s">
        <v>44</v>
      </c>
      <c r="P30" s="232">
        <v>13</v>
      </c>
      <c r="Q30" s="235">
        <v>0</v>
      </c>
      <c r="R30" s="235">
        <v>0</v>
      </c>
      <c r="S30" s="235">
        <v>0</v>
      </c>
      <c r="T30" s="235">
        <v>0</v>
      </c>
      <c r="U30" s="235">
        <v>2</v>
      </c>
      <c r="V30" s="235">
        <v>2</v>
      </c>
      <c r="W30" s="235">
        <v>2</v>
      </c>
      <c r="X30" s="235">
        <v>2</v>
      </c>
      <c r="Y30" s="235">
        <v>1</v>
      </c>
      <c r="Z30" s="392">
        <v>1</v>
      </c>
      <c r="AA30" s="392">
        <v>1</v>
      </c>
      <c r="AB30" s="392">
        <v>1</v>
      </c>
      <c r="AC30" s="392">
        <v>1</v>
      </c>
    </row>
    <row r="31" spans="1:29" s="386" customFormat="1" ht="12.75">
      <c r="A31" s="391" t="s">
        <v>45</v>
      </c>
      <c r="B31" s="232">
        <v>14</v>
      </c>
      <c r="C31" s="235">
        <v>1</v>
      </c>
      <c r="D31" s="235">
        <v>1</v>
      </c>
      <c r="E31" s="235">
        <v>0</v>
      </c>
      <c r="F31" s="235">
        <v>0</v>
      </c>
      <c r="G31" s="235">
        <v>1</v>
      </c>
      <c r="H31" s="235">
        <v>0</v>
      </c>
      <c r="I31" s="235">
        <v>0</v>
      </c>
      <c r="J31" s="235">
        <v>0</v>
      </c>
      <c r="K31" s="235">
        <v>14</v>
      </c>
      <c r="L31" s="235">
        <v>14</v>
      </c>
      <c r="M31" s="235">
        <v>12</v>
      </c>
      <c r="N31" s="235">
        <v>12</v>
      </c>
      <c r="O31" s="391" t="s">
        <v>45</v>
      </c>
      <c r="P31" s="232">
        <v>14</v>
      </c>
      <c r="Q31" s="235">
        <v>0</v>
      </c>
      <c r="R31" s="235">
        <v>0</v>
      </c>
      <c r="S31" s="235">
        <v>2</v>
      </c>
      <c r="T31" s="235">
        <v>2</v>
      </c>
      <c r="U31" s="235">
        <v>4</v>
      </c>
      <c r="V31" s="235">
        <v>4</v>
      </c>
      <c r="W31" s="235">
        <v>2</v>
      </c>
      <c r="X31" s="235">
        <v>2</v>
      </c>
      <c r="Y31" s="235">
        <v>0</v>
      </c>
      <c r="Z31" s="392">
        <v>1</v>
      </c>
      <c r="AA31" s="392">
        <v>0</v>
      </c>
      <c r="AB31" s="392">
        <v>0</v>
      </c>
      <c r="AC31" s="392">
        <v>1</v>
      </c>
    </row>
    <row r="32" spans="1:29" s="15" customFormat="1" ht="12.75">
      <c r="A32" s="387" t="s">
        <v>46</v>
      </c>
      <c r="B32" s="393">
        <v>15</v>
      </c>
      <c r="C32" s="389">
        <v>16</v>
      </c>
      <c r="D32" s="389">
        <v>16</v>
      </c>
      <c r="E32" s="389">
        <v>0</v>
      </c>
      <c r="F32" s="389">
        <v>0</v>
      </c>
      <c r="G32" s="389">
        <v>13</v>
      </c>
      <c r="H32" s="389">
        <v>3</v>
      </c>
      <c r="I32" s="389">
        <v>0</v>
      </c>
      <c r="J32" s="389">
        <v>0</v>
      </c>
      <c r="K32" s="389">
        <v>130</v>
      </c>
      <c r="L32" s="389">
        <v>129</v>
      </c>
      <c r="M32" s="389">
        <v>109</v>
      </c>
      <c r="N32" s="389">
        <v>109</v>
      </c>
      <c r="O32" s="387" t="s">
        <v>46</v>
      </c>
      <c r="P32" s="393">
        <v>15</v>
      </c>
      <c r="Q32" s="389">
        <v>16</v>
      </c>
      <c r="R32" s="389">
        <v>16</v>
      </c>
      <c r="S32" s="389">
        <v>5</v>
      </c>
      <c r="T32" s="389">
        <v>4</v>
      </c>
      <c r="U32" s="389">
        <v>140</v>
      </c>
      <c r="V32" s="389">
        <v>140</v>
      </c>
      <c r="W32" s="389">
        <v>76</v>
      </c>
      <c r="X32" s="389">
        <v>76</v>
      </c>
      <c r="Y32" s="389">
        <v>19</v>
      </c>
      <c r="Z32" s="389">
        <v>27</v>
      </c>
      <c r="AA32" s="389">
        <v>6</v>
      </c>
      <c r="AB32" s="389">
        <v>17</v>
      </c>
      <c r="AC32" s="390">
        <v>13</v>
      </c>
    </row>
    <row r="33" spans="1:29" s="15" customFormat="1" ht="12.75">
      <c r="A33" s="391" t="s">
        <v>47</v>
      </c>
      <c r="B33" s="232">
        <v>16</v>
      </c>
      <c r="C33" s="235">
        <v>1</v>
      </c>
      <c r="D33" s="235">
        <v>1</v>
      </c>
      <c r="E33" s="235">
        <v>0</v>
      </c>
      <c r="F33" s="235">
        <v>0</v>
      </c>
      <c r="G33" s="235">
        <v>1</v>
      </c>
      <c r="H33" s="235">
        <v>0</v>
      </c>
      <c r="I33" s="235">
        <v>0</v>
      </c>
      <c r="J33" s="235">
        <v>0</v>
      </c>
      <c r="K33" s="235">
        <v>16</v>
      </c>
      <c r="L33" s="235">
        <v>16</v>
      </c>
      <c r="M33" s="235">
        <v>16</v>
      </c>
      <c r="N33" s="235">
        <v>16</v>
      </c>
      <c r="O33" s="391" t="s">
        <v>47</v>
      </c>
      <c r="P33" s="232">
        <v>16</v>
      </c>
      <c r="Q33" s="235">
        <v>0</v>
      </c>
      <c r="R33" s="235">
        <v>0</v>
      </c>
      <c r="S33" s="235">
        <v>0</v>
      </c>
      <c r="T33" s="235">
        <v>0</v>
      </c>
      <c r="U33" s="235">
        <v>16</v>
      </c>
      <c r="V33" s="235">
        <v>16</v>
      </c>
      <c r="W33" s="235">
        <v>16</v>
      </c>
      <c r="X33" s="235">
        <v>16</v>
      </c>
      <c r="Y33" s="235">
        <v>1</v>
      </c>
      <c r="Z33" s="392">
        <v>2</v>
      </c>
      <c r="AA33" s="392">
        <v>0</v>
      </c>
      <c r="AB33" s="235">
        <v>1</v>
      </c>
      <c r="AC33" s="392">
        <v>1</v>
      </c>
    </row>
    <row r="34" spans="1:29" s="15" customFormat="1" ht="12.75">
      <c r="A34" s="391" t="s">
        <v>48</v>
      </c>
      <c r="B34" s="232">
        <v>17</v>
      </c>
      <c r="C34" s="235">
        <v>4</v>
      </c>
      <c r="D34" s="235">
        <v>4</v>
      </c>
      <c r="E34" s="235">
        <v>0</v>
      </c>
      <c r="F34" s="235">
        <v>0</v>
      </c>
      <c r="G34" s="235">
        <v>4</v>
      </c>
      <c r="H34" s="235">
        <v>0</v>
      </c>
      <c r="I34" s="235">
        <v>0</v>
      </c>
      <c r="J34" s="235">
        <v>0</v>
      </c>
      <c r="K34" s="235">
        <v>42</v>
      </c>
      <c r="L34" s="235">
        <v>42</v>
      </c>
      <c r="M34" s="235">
        <v>42</v>
      </c>
      <c r="N34" s="235">
        <v>42</v>
      </c>
      <c r="O34" s="391" t="s">
        <v>48</v>
      </c>
      <c r="P34" s="232">
        <v>17</v>
      </c>
      <c r="Q34" s="235">
        <v>0</v>
      </c>
      <c r="R34" s="235">
        <v>0</v>
      </c>
      <c r="S34" s="235">
        <v>0</v>
      </c>
      <c r="T34" s="235">
        <v>0</v>
      </c>
      <c r="U34" s="235">
        <v>76</v>
      </c>
      <c r="V34" s="235">
        <v>76</v>
      </c>
      <c r="W34" s="235">
        <v>21</v>
      </c>
      <c r="X34" s="235">
        <v>21</v>
      </c>
      <c r="Y34" s="235">
        <v>9</v>
      </c>
      <c r="Z34" s="392">
        <v>11</v>
      </c>
      <c r="AA34" s="392">
        <v>0</v>
      </c>
      <c r="AB34" s="392">
        <v>2</v>
      </c>
      <c r="AC34" s="392">
        <v>4</v>
      </c>
    </row>
    <row r="35" spans="1:29" s="15" customFormat="1" ht="12.75">
      <c r="A35" s="391" t="s">
        <v>49</v>
      </c>
      <c r="B35" s="232">
        <v>18</v>
      </c>
      <c r="C35" s="235">
        <v>1</v>
      </c>
      <c r="D35" s="235">
        <v>1</v>
      </c>
      <c r="E35" s="235">
        <v>0</v>
      </c>
      <c r="F35" s="235">
        <v>0</v>
      </c>
      <c r="G35" s="235">
        <v>1</v>
      </c>
      <c r="H35" s="235">
        <v>0</v>
      </c>
      <c r="I35" s="235">
        <v>0</v>
      </c>
      <c r="J35" s="235">
        <v>0</v>
      </c>
      <c r="K35" s="235">
        <v>6</v>
      </c>
      <c r="L35" s="235">
        <v>6</v>
      </c>
      <c r="M35" s="235">
        <v>6</v>
      </c>
      <c r="N35" s="235">
        <v>6</v>
      </c>
      <c r="O35" s="391" t="s">
        <v>49</v>
      </c>
      <c r="P35" s="232">
        <v>18</v>
      </c>
      <c r="Q35" s="235">
        <v>0</v>
      </c>
      <c r="R35" s="235">
        <v>0</v>
      </c>
      <c r="S35" s="235">
        <v>0</v>
      </c>
      <c r="T35" s="235">
        <v>0</v>
      </c>
      <c r="U35" s="235">
        <v>6</v>
      </c>
      <c r="V35" s="235">
        <v>6</v>
      </c>
      <c r="W35" s="235">
        <v>4</v>
      </c>
      <c r="X35" s="235">
        <v>4</v>
      </c>
      <c r="Y35" s="235">
        <v>1</v>
      </c>
      <c r="Z35" s="392">
        <v>2</v>
      </c>
      <c r="AA35" s="392">
        <v>1</v>
      </c>
      <c r="AB35" s="235">
        <v>0</v>
      </c>
      <c r="AC35" s="392">
        <v>1</v>
      </c>
    </row>
    <row r="36" spans="1:29" s="15" customFormat="1" ht="12.75" customHeight="1">
      <c r="A36" s="391" t="s">
        <v>50</v>
      </c>
      <c r="B36" s="232">
        <v>19</v>
      </c>
      <c r="C36" s="235">
        <v>1</v>
      </c>
      <c r="D36" s="235">
        <v>1</v>
      </c>
      <c r="E36" s="235">
        <v>0</v>
      </c>
      <c r="F36" s="235">
        <v>0</v>
      </c>
      <c r="G36" s="235">
        <v>1</v>
      </c>
      <c r="H36" s="235">
        <v>0</v>
      </c>
      <c r="I36" s="235">
        <v>0</v>
      </c>
      <c r="J36" s="235">
        <v>0</v>
      </c>
      <c r="K36" s="235">
        <v>10</v>
      </c>
      <c r="L36" s="235">
        <v>10</v>
      </c>
      <c r="M36" s="235">
        <v>10</v>
      </c>
      <c r="N36" s="235">
        <v>10</v>
      </c>
      <c r="O36" s="391" t="s">
        <v>50</v>
      </c>
      <c r="P36" s="232">
        <v>19</v>
      </c>
      <c r="Q36" s="235">
        <v>0</v>
      </c>
      <c r="R36" s="235">
        <v>0</v>
      </c>
      <c r="S36" s="235">
        <v>0</v>
      </c>
      <c r="T36" s="235">
        <v>0</v>
      </c>
      <c r="U36" s="235">
        <v>12</v>
      </c>
      <c r="V36" s="235">
        <v>12</v>
      </c>
      <c r="W36" s="235">
        <v>8</v>
      </c>
      <c r="X36" s="235">
        <v>8</v>
      </c>
      <c r="Y36" s="235">
        <v>1</v>
      </c>
      <c r="Z36" s="392">
        <v>4</v>
      </c>
      <c r="AA36" s="392">
        <v>0</v>
      </c>
      <c r="AB36" s="392">
        <v>1</v>
      </c>
      <c r="AC36" s="392">
        <v>1</v>
      </c>
    </row>
    <row r="37" spans="1:29" s="15" customFormat="1" ht="12.75">
      <c r="A37" s="391" t="s">
        <v>51</v>
      </c>
      <c r="B37" s="232">
        <v>20</v>
      </c>
      <c r="C37" s="235">
        <v>1</v>
      </c>
      <c r="D37" s="235">
        <v>1</v>
      </c>
      <c r="E37" s="235">
        <v>0</v>
      </c>
      <c r="F37" s="235">
        <v>0</v>
      </c>
      <c r="G37" s="235">
        <v>1</v>
      </c>
      <c r="H37" s="235">
        <v>0</v>
      </c>
      <c r="I37" s="235">
        <v>0</v>
      </c>
      <c r="J37" s="235">
        <v>0</v>
      </c>
      <c r="K37" s="235">
        <v>14</v>
      </c>
      <c r="L37" s="235">
        <v>14</v>
      </c>
      <c r="M37" s="235">
        <v>14</v>
      </c>
      <c r="N37" s="235">
        <v>14</v>
      </c>
      <c r="O37" s="391" t="s">
        <v>51</v>
      </c>
      <c r="P37" s="232">
        <v>20</v>
      </c>
      <c r="Q37" s="235">
        <v>0</v>
      </c>
      <c r="R37" s="235">
        <v>0</v>
      </c>
      <c r="S37" s="235">
        <v>0</v>
      </c>
      <c r="T37" s="235">
        <v>0</v>
      </c>
      <c r="U37" s="235">
        <v>6</v>
      </c>
      <c r="V37" s="235">
        <v>6</v>
      </c>
      <c r="W37" s="235">
        <v>13</v>
      </c>
      <c r="X37" s="235">
        <v>13</v>
      </c>
      <c r="Y37" s="235">
        <v>1</v>
      </c>
      <c r="Z37" s="392">
        <v>1</v>
      </c>
      <c r="AA37" s="392">
        <v>3</v>
      </c>
      <c r="AB37" s="392">
        <v>6</v>
      </c>
      <c r="AC37" s="392">
        <v>1</v>
      </c>
    </row>
    <row r="38" spans="1:29" s="15" customFormat="1" ht="12" customHeight="1">
      <c r="A38" s="391" t="s">
        <v>52</v>
      </c>
      <c r="B38" s="232">
        <v>21</v>
      </c>
      <c r="C38" s="235">
        <v>4</v>
      </c>
      <c r="D38" s="235">
        <v>4</v>
      </c>
      <c r="E38" s="235">
        <v>0</v>
      </c>
      <c r="F38" s="235">
        <v>0</v>
      </c>
      <c r="G38" s="235">
        <v>3</v>
      </c>
      <c r="H38" s="235">
        <v>1</v>
      </c>
      <c r="I38" s="235">
        <v>0</v>
      </c>
      <c r="J38" s="235">
        <v>0</v>
      </c>
      <c r="K38" s="235">
        <v>12</v>
      </c>
      <c r="L38" s="235">
        <v>12</v>
      </c>
      <c r="M38" s="235">
        <v>6</v>
      </c>
      <c r="N38" s="235">
        <v>6</v>
      </c>
      <c r="O38" s="391" t="s">
        <v>52</v>
      </c>
      <c r="P38" s="232">
        <v>21</v>
      </c>
      <c r="Q38" s="235">
        <v>2</v>
      </c>
      <c r="R38" s="235">
        <v>2</v>
      </c>
      <c r="S38" s="235">
        <v>4</v>
      </c>
      <c r="T38" s="235">
        <v>4</v>
      </c>
      <c r="U38" s="235">
        <v>6</v>
      </c>
      <c r="V38" s="235">
        <v>6</v>
      </c>
      <c r="W38" s="235">
        <v>6</v>
      </c>
      <c r="X38" s="235">
        <v>6</v>
      </c>
      <c r="Y38" s="235">
        <v>3</v>
      </c>
      <c r="Z38" s="392">
        <v>4</v>
      </c>
      <c r="AA38" s="392">
        <v>0</v>
      </c>
      <c r="AB38" s="392">
        <v>3</v>
      </c>
      <c r="AC38" s="392">
        <v>2</v>
      </c>
    </row>
    <row r="39" spans="1:29" s="386" customFormat="1" ht="12.75">
      <c r="A39" s="391" t="s">
        <v>53</v>
      </c>
      <c r="B39" s="232">
        <v>22</v>
      </c>
      <c r="C39" s="235">
        <v>4</v>
      </c>
      <c r="D39" s="235">
        <v>4</v>
      </c>
      <c r="E39" s="235">
        <v>0</v>
      </c>
      <c r="F39" s="235">
        <v>0</v>
      </c>
      <c r="G39" s="235">
        <v>2</v>
      </c>
      <c r="H39" s="235">
        <v>2</v>
      </c>
      <c r="I39" s="235">
        <v>0</v>
      </c>
      <c r="J39" s="235">
        <v>0</v>
      </c>
      <c r="K39" s="235">
        <v>30</v>
      </c>
      <c r="L39" s="235">
        <v>29</v>
      </c>
      <c r="M39" s="235">
        <v>15</v>
      </c>
      <c r="N39" s="235">
        <v>15</v>
      </c>
      <c r="O39" s="391" t="s">
        <v>53</v>
      </c>
      <c r="P39" s="232">
        <v>22</v>
      </c>
      <c r="Q39" s="235">
        <v>14</v>
      </c>
      <c r="R39" s="235">
        <v>14</v>
      </c>
      <c r="S39" s="235">
        <v>1</v>
      </c>
      <c r="T39" s="235">
        <v>0</v>
      </c>
      <c r="U39" s="235">
        <v>18</v>
      </c>
      <c r="V39" s="235">
        <v>18</v>
      </c>
      <c r="W39" s="235">
        <v>8</v>
      </c>
      <c r="X39" s="235">
        <v>8</v>
      </c>
      <c r="Y39" s="235">
        <v>3</v>
      </c>
      <c r="Z39" s="392">
        <v>3</v>
      </c>
      <c r="AA39" s="392">
        <v>2</v>
      </c>
      <c r="AB39" s="392">
        <v>4</v>
      </c>
      <c r="AC39" s="392">
        <v>3</v>
      </c>
    </row>
    <row r="40" spans="1:29" s="15" customFormat="1" ht="12.75">
      <c r="A40" s="387" t="s">
        <v>54</v>
      </c>
      <c r="B40" s="393">
        <v>23</v>
      </c>
      <c r="C40" s="389">
        <v>5</v>
      </c>
      <c r="D40" s="389">
        <v>5</v>
      </c>
      <c r="E40" s="389">
        <v>0</v>
      </c>
      <c r="F40" s="389">
        <v>0</v>
      </c>
      <c r="G40" s="389">
        <v>5</v>
      </c>
      <c r="H40" s="389">
        <v>0</v>
      </c>
      <c r="I40" s="389">
        <v>0</v>
      </c>
      <c r="J40" s="389">
        <v>0</v>
      </c>
      <c r="K40" s="389">
        <v>47</v>
      </c>
      <c r="L40" s="389">
        <v>47</v>
      </c>
      <c r="M40" s="389">
        <v>37</v>
      </c>
      <c r="N40" s="389">
        <v>37</v>
      </c>
      <c r="O40" s="387" t="s">
        <v>54</v>
      </c>
      <c r="P40" s="393">
        <v>23</v>
      </c>
      <c r="Q40" s="389">
        <v>0</v>
      </c>
      <c r="R40" s="389">
        <v>0</v>
      </c>
      <c r="S40" s="389">
        <v>10</v>
      </c>
      <c r="T40" s="389">
        <v>10</v>
      </c>
      <c r="U40" s="389">
        <v>21</v>
      </c>
      <c r="V40" s="389">
        <v>20</v>
      </c>
      <c r="W40" s="389">
        <v>15</v>
      </c>
      <c r="X40" s="389">
        <v>15</v>
      </c>
      <c r="Y40" s="389">
        <v>6</v>
      </c>
      <c r="Z40" s="389">
        <v>8</v>
      </c>
      <c r="AA40" s="389">
        <v>3</v>
      </c>
      <c r="AB40" s="389">
        <v>5</v>
      </c>
      <c r="AC40" s="390">
        <v>5</v>
      </c>
    </row>
    <row r="41" spans="1:29" s="15" customFormat="1" ht="12.75">
      <c r="A41" s="391" t="s">
        <v>55</v>
      </c>
      <c r="B41" s="232">
        <v>24</v>
      </c>
      <c r="C41" s="235">
        <v>2</v>
      </c>
      <c r="D41" s="235">
        <v>2</v>
      </c>
      <c r="E41" s="235">
        <v>0</v>
      </c>
      <c r="F41" s="235">
        <v>0</v>
      </c>
      <c r="G41" s="235">
        <v>2</v>
      </c>
      <c r="H41" s="235">
        <v>0</v>
      </c>
      <c r="I41" s="235">
        <v>0</v>
      </c>
      <c r="J41" s="235">
        <v>0</v>
      </c>
      <c r="K41" s="235">
        <v>4</v>
      </c>
      <c r="L41" s="235">
        <v>4</v>
      </c>
      <c r="M41" s="235">
        <v>4</v>
      </c>
      <c r="N41" s="235">
        <v>4</v>
      </c>
      <c r="O41" s="391" t="s">
        <v>55</v>
      </c>
      <c r="P41" s="232">
        <v>24</v>
      </c>
      <c r="Q41" s="235">
        <v>0</v>
      </c>
      <c r="R41" s="235">
        <v>0</v>
      </c>
      <c r="S41" s="235">
        <v>0</v>
      </c>
      <c r="T41" s="235">
        <v>0</v>
      </c>
      <c r="U41" s="235">
        <v>3</v>
      </c>
      <c r="V41" s="235">
        <v>2</v>
      </c>
      <c r="W41" s="235">
        <v>4</v>
      </c>
      <c r="X41" s="235">
        <v>4</v>
      </c>
      <c r="Y41" s="235">
        <v>3</v>
      </c>
      <c r="Z41" s="392">
        <v>2</v>
      </c>
      <c r="AA41" s="392">
        <v>1</v>
      </c>
      <c r="AB41" s="392">
        <v>2</v>
      </c>
      <c r="AC41" s="392">
        <v>2</v>
      </c>
    </row>
    <row r="42" spans="1:29" s="15" customFormat="1" ht="12.75">
      <c r="A42" s="391" t="s">
        <v>56</v>
      </c>
      <c r="B42" s="232">
        <v>25</v>
      </c>
      <c r="C42" s="235">
        <v>1</v>
      </c>
      <c r="D42" s="235">
        <v>1</v>
      </c>
      <c r="E42" s="235">
        <v>0</v>
      </c>
      <c r="F42" s="235">
        <v>0</v>
      </c>
      <c r="G42" s="235">
        <v>1</v>
      </c>
      <c r="H42" s="235">
        <v>0</v>
      </c>
      <c r="I42" s="235">
        <v>0</v>
      </c>
      <c r="J42" s="235">
        <v>0</v>
      </c>
      <c r="K42" s="235">
        <v>14</v>
      </c>
      <c r="L42" s="235">
        <v>14</v>
      </c>
      <c r="M42" s="235">
        <v>14</v>
      </c>
      <c r="N42" s="235">
        <v>14</v>
      </c>
      <c r="O42" s="391" t="s">
        <v>56</v>
      </c>
      <c r="P42" s="232">
        <v>25</v>
      </c>
      <c r="Q42" s="235">
        <v>0</v>
      </c>
      <c r="R42" s="235">
        <v>0</v>
      </c>
      <c r="S42" s="235">
        <v>0</v>
      </c>
      <c r="T42" s="235">
        <v>0</v>
      </c>
      <c r="U42" s="235">
        <v>3</v>
      </c>
      <c r="V42" s="235">
        <v>3</v>
      </c>
      <c r="W42" s="235">
        <v>4</v>
      </c>
      <c r="X42" s="235">
        <v>4</v>
      </c>
      <c r="Y42" s="235">
        <v>1</v>
      </c>
      <c r="Z42" s="392">
        <v>3</v>
      </c>
      <c r="AA42" s="392">
        <v>1</v>
      </c>
      <c r="AB42" s="392">
        <v>1</v>
      </c>
      <c r="AC42" s="392">
        <v>1</v>
      </c>
    </row>
    <row r="43" spans="1:29" s="386" customFormat="1" ht="12.75">
      <c r="A43" s="391" t="s">
        <v>57</v>
      </c>
      <c r="B43" s="232">
        <v>26</v>
      </c>
      <c r="C43" s="235">
        <v>2</v>
      </c>
      <c r="D43" s="235">
        <v>2</v>
      </c>
      <c r="E43" s="235">
        <v>0</v>
      </c>
      <c r="F43" s="235">
        <v>0</v>
      </c>
      <c r="G43" s="235">
        <v>2</v>
      </c>
      <c r="H43" s="235">
        <v>0</v>
      </c>
      <c r="I43" s="235">
        <v>0</v>
      </c>
      <c r="J43" s="235">
        <v>0</v>
      </c>
      <c r="K43" s="235">
        <v>29</v>
      </c>
      <c r="L43" s="235">
        <v>29</v>
      </c>
      <c r="M43" s="235">
        <v>19</v>
      </c>
      <c r="N43" s="235">
        <v>19</v>
      </c>
      <c r="O43" s="391" t="s">
        <v>57</v>
      </c>
      <c r="P43" s="232">
        <v>26</v>
      </c>
      <c r="Q43" s="235">
        <v>0</v>
      </c>
      <c r="R43" s="235">
        <v>0</v>
      </c>
      <c r="S43" s="235">
        <v>10</v>
      </c>
      <c r="T43" s="235">
        <v>10</v>
      </c>
      <c r="U43" s="235">
        <v>15</v>
      </c>
      <c r="V43" s="235">
        <v>15</v>
      </c>
      <c r="W43" s="235">
        <v>7</v>
      </c>
      <c r="X43" s="235">
        <v>7</v>
      </c>
      <c r="Y43" s="235">
        <v>2</v>
      </c>
      <c r="Z43" s="392">
        <v>3</v>
      </c>
      <c r="AA43" s="392">
        <v>1</v>
      </c>
      <c r="AB43" s="392">
        <v>2</v>
      </c>
      <c r="AC43" s="392">
        <v>2</v>
      </c>
    </row>
    <row r="44" spans="1:29" s="15" customFormat="1" ht="12.75">
      <c r="A44" s="387" t="s">
        <v>58</v>
      </c>
      <c r="B44" s="393">
        <v>27</v>
      </c>
      <c r="C44" s="389">
        <v>14</v>
      </c>
      <c r="D44" s="389">
        <v>14</v>
      </c>
      <c r="E44" s="389">
        <v>0</v>
      </c>
      <c r="F44" s="389">
        <v>0</v>
      </c>
      <c r="G44" s="389">
        <v>13</v>
      </c>
      <c r="H44" s="389">
        <v>0</v>
      </c>
      <c r="I44" s="389">
        <v>1</v>
      </c>
      <c r="J44" s="389">
        <v>0</v>
      </c>
      <c r="K44" s="389">
        <v>155</v>
      </c>
      <c r="L44" s="389">
        <v>154</v>
      </c>
      <c r="M44" s="389">
        <v>152</v>
      </c>
      <c r="N44" s="389">
        <v>152</v>
      </c>
      <c r="O44" s="387" t="s">
        <v>58</v>
      </c>
      <c r="P44" s="393">
        <v>27</v>
      </c>
      <c r="Q44" s="389">
        <v>0</v>
      </c>
      <c r="R44" s="389">
        <v>0</v>
      </c>
      <c r="S44" s="389">
        <v>3</v>
      </c>
      <c r="T44" s="389">
        <v>2</v>
      </c>
      <c r="U44" s="389">
        <v>151</v>
      </c>
      <c r="V44" s="389">
        <v>144</v>
      </c>
      <c r="W44" s="389">
        <v>95</v>
      </c>
      <c r="X44" s="389">
        <v>95</v>
      </c>
      <c r="Y44" s="389">
        <v>20</v>
      </c>
      <c r="Z44" s="389">
        <v>16</v>
      </c>
      <c r="AA44" s="389">
        <v>9</v>
      </c>
      <c r="AB44" s="389">
        <v>18</v>
      </c>
      <c r="AC44" s="390">
        <v>11</v>
      </c>
    </row>
    <row r="45" spans="1:29" s="15" customFormat="1" ht="12.75">
      <c r="A45" s="236" t="s">
        <v>59</v>
      </c>
      <c r="B45" s="232">
        <v>28</v>
      </c>
      <c r="C45" s="235">
        <v>0</v>
      </c>
      <c r="D45" s="235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235">
        <v>0</v>
      </c>
      <c r="M45" s="235">
        <v>0</v>
      </c>
      <c r="N45" s="235">
        <v>0</v>
      </c>
      <c r="O45" s="236" t="s">
        <v>59</v>
      </c>
      <c r="P45" s="232">
        <v>28</v>
      </c>
      <c r="Q45" s="235">
        <v>0</v>
      </c>
      <c r="R45" s="235">
        <v>0</v>
      </c>
      <c r="S45" s="235">
        <v>0</v>
      </c>
      <c r="T45" s="235">
        <v>0</v>
      </c>
      <c r="U45" s="235">
        <v>0</v>
      </c>
      <c r="V45" s="235">
        <v>0</v>
      </c>
      <c r="W45" s="235">
        <v>0</v>
      </c>
      <c r="X45" s="235">
        <v>0</v>
      </c>
      <c r="Y45" s="235">
        <v>0</v>
      </c>
      <c r="Z45" s="235">
        <v>0</v>
      </c>
      <c r="AA45" s="235">
        <v>0</v>
      </c>
      <c r="AB45" s="235">
        <v>0</v>
      </c>
      <c r="AC45" s="392">
        <v>0</v>
      </c>
    </row>
    <row r="46" spans="1:29" s="15" customFormat="1" ht="12.75">
      <c r="A46" s="236" t="s">
        <v>60</v>
      </c>
      <c r="B46" s="232">
        <v>29</v>
      </c>
      <c r="C46" s="235">
        <v>0</v>
      </c>
      <c r="D46" s="235">
        <v>0</v>
      </c>
      <c r="E46" s="235">
        <v>0</v>
      </c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/>
      <c r="L46" s="235">
        <v>0</v>
      </c>
      <c r="M46" s="235"/>
      <c r="N46" s="235">
        <v>0</v>
      </c>
      <c r="O46" s="236" t="s">
        <v>60</v>
      </c>
      <c r="P46" s="232">
        <v>29</v>
      </c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392"/>
    </row>
    <row r="47" spans="1:29" s="15" customFormat="1" ht="12.75">
      <c r="A47" s="236" t="s">
        <v>61</v>
      </c>
      <c r="B47" s="232">
        <v>30</v>
      </c>
      <c r="C47" s="235">
        <v>3</v>
      </c>
      <c r="D47" s="235">
        <v>3</v>
      </c>
      <c r="E47" s="235">
        <v>0</v>
      </c>
      <c r="F47" s="235">
        <v>0</v>
      </c>
      <c r="G47" s="235">
        <v>3</v>
      </c>
      <c r="H47" s="235">
        <v>0</v>
      </c>
      <c r="I47" s="235">
        <v>0</v>
      </c>
      <c r="J47" s="235">
        <v>0</v>
      </c>
      <c r="K47" s="235">
        <v>56</v>
      </c>
      <c r="L47" s="235">
        <v>56</v>
      </c>
      <c r="M47" s="235">
        <v>56</v>
      </c>
      <c r="N47" s="235">
        <v>56</v>
      </c>
      <c r="O47" s="236" t="s">
        <v>61</v>
      </c>
      <c r="P47" s="232">
        <v>30</v>
      </c>
      <c r="Q47" s="235">
        <v>0</v>
      </c>
      <c r="R47" s="235">
        <v>0</v>
      </c>
      <c r="S47" s="235">
        <v>0</v>
      </c>
      <c r="T47" s="235">
        <v>0</v>
      </c>
      <c r="U47" s="235">
        <v>55</v>
      </c>
      <c r="V47" s="235">
        <v>54</v>
      </c>
      <c r="W47" s="235">
        <v>26</v>
      </c>
      <c r="X47" s="235">
        <v>26</v>
      </c>
      <c r="Y47" s="235">
        <v>9</v>
      </c>
      <c r="Z47" s="392">
        <v>5</v>
      </c>
      <c r="AA47" s="392">
        <v>1</v>
      </c>
      <c r="AB47" s="392">
        <v>3</v>
      </c>
      <c r="AC47" s="392">
        <v>2</v>
      </c>
    </row>
    <row r="48" spans="1:29" s="15" customFormat="1" ht="12.75">
      <c r="A48" s="236" t="s">
        <v>62</v>
      </c>
      <c r="B48" s="232">
        <v>31</v>
      </c>
      <c r="C48" s="235">
        <v>1</v>
      </c>
      <c r="D48" s="235">
        <v>1</v>
      </c>
      <c r="E48" s="235">
        <v>0</v>
      </c>
      <c r="F48" s="235">
        <v>0</v>
      </c>
      <c r="G48" s="235">
        <v>1</v>
      </c>
      <c r="H48" s="235">
        <v>0</v>
      </c>
      <c r="I48" s="235">
        <v>0</v>
      </c>
      <c r="J48" s="235">
        <v>0</v>
      </c>
      <c r="K48" s="235">
        <v>3</v>
      </c>
      <c r="L48" s="235">
        <v>3</v>
      </c>
      <c r="M48" s="235">
        <v>3</v>
      </c>
      <c r="N48" s="235">
        <v>3</v>
      </c>
      <c r="O48" s="236" t="s">
        <v>62</v>
      </c>
      <c r="P48" s="232">
        <v>31</v>
      </c>
      <c r="Q48" s="235">
        <v>0</v>
      </c>
      <c r="R48" s="235">
        <v>0</v>
      </c>
      <c r="S48" s="235">
        <v>0</v>
      </c>
      <c r="T48" s="235">
        <v>0</v>
      </c>
      <c r="U48" s="235">
        <v>3</v>
      </c>
      <c r="V48" s="235">
        <v>3</v>
      </c>
      <c r="W48" s="235">
        <v>0</v>
      </c>
      <c r="X48" s="235">
        <v>0</v>
      </c>
      <c r="Y48" s="235">
        <v>1</v>
      </c>
      <c r="Z48" s="392">
        <v>3</v>
      </c>
      <c r="AA48" s="392">
        <v>2</v>
      </c>
      <c r="AB48" s="392">
        <v>1</v>
      </c>
      <c r="AC48" s="392">
        <v>2</v>
      </c>
    </row>
    <row r="49" spans="1:30" s="15" customFormat="1" ht="12.75">
      <c r="A49" s="236" t="s">
        <v>63</v>
      </c>
      <c r="B49" s="232">
        <v>32</v>
      </c>
      <c r="C49" s="235">
        <v>1</v>
      </c>
      <c r="D49" s="235">
        <v>1</v>
      </c>
      <c r="E49" s="235">
        <v>0</v>
      </c>
      <c r="F49" s="235">
        <v>0</v>
      </c>
      <c r="G49" s="235">
        <v>1</v>
      </c>
      <c r="H49" s="235">
        <v>0</v>
      </c>
      <c r="I49" s="235">
        <v>0</v>
      </c>
      <c r="J49" s="235">
        <v>0</v>
      </c>
      <c r="K49" s="235">
        <v>4</v>
      </c>
      <c r="L49" s="235">
        <v>4</v>
      </c>
      <c r="M49" s="235">
        <v>2</v>
      </c>
      <c r="N49" s="235">
        <v>2</v>
      </c>
      <c r="O49" s="236" t="s">
        <v>63</v>
      </c>
      <c r="P49" s="232">
        <v>32</v>
      </c>
      <c r="Q49" s="235">
        <v>0</v>
      </c>
      <c r="R49" s="235">
        <v>0</v>
      </c>
      <c r="S49" s="235">
        <v>2</v>
      </c>
      <c r="T49" s="235">
        <v>2</v>
      </c>
      <c r="U49" s="235">
        <v>2</v>
      </c>
      <c r="V49" s="235">
        <v>2</v>
      </c>
      <c r="W49" s="235">
        <v>2</v>
      </c>
      <c r="X49" s="235">
        <v>2</v>
      </c>
      <c r="Y49" s="235">
        <v>1</v>
      </c>
      <c r="Z49" s="392">
        <v>1</v>
      </c>
      <c r="AA49" s="392">
        <v>0</v>
      </c>
      <c r="AB49" s="392">
        <v>1</v>
      </c>
      <c r="AC49" s="392">
        <v>1</v>
      </c>
    </row>
    <row r="50" spans="1:30" s="15" customFormat="1" ht="12.75">
      <c r="A50" s="236" t="s">
        <v>64</v>
      </c>
      <c r="B50" s="232">
        <v>33</v>
      </c>
      <c r="C50" s="235">
        <v>1</v>
      </c>
      <c r="D50" s="235">
        <v>1</v>
      </c>
      <c r="E50" s="235">
        <v>0</v>
      </c>
      <c r="F50" s="235">
        <v>0</v>
      </c>
      <c r="G50" s="235">
        <v>1</v>
      </c>
      <c r="H50" s="235">
        <v>0</v>
      </c>
      <c r="I50" s="235">
        <v>0</v>
      </c>
      <c r="J50" s="235">
        <v>0</v>
      </c>
      <c r="K50" s="235">
        <v>24</v>
      </c>
      <c r="L50" s="235">
        <v>23</v>
      </c>
      <c r="M50" s="235">
        <v>23</v>
      </c>
      <c r="N50" s="235">
        <v>23</v>
      </c>
      <c r="O50" s="236" t="s">
        <v>64</v>
      </c>
      <c r="P50" s="232">
        <v>33</v>
      </c>
      <c r="Q50" s="235">
        <v>0</v>
      </c>
      <c r="R50" s="235">
        <v>0</v>
      </c>
      <c r="S50" s="235">
        <v>1</v>
      </c>
      <c r="T50" s="235">
        <v>0</v>
      </c>
      <c r="U50" s="235">
        <v>22</v>
      </c>
      <c r="V50" s="235">
        <v>22</v>
      </c>
      <c r="W50" s="235">
        <v>8</v>
      </c>
      <c r="X50" s="235">
        <v>8</v>
      </c>
      <c r="Y50" s="235">
        <v>0</v>
      </c>
      <c r="Z50" s="392">
        <v>2</v>
      </c>
      <c r="AA50" s="392">
        <v>1</v>
      </c>
      <c r="AB50" s="392">
        <v>2</v>
      </c>
      <c r="AC50" s="392">
        <v>1</v>
      </c>
    </row>
    <row r="51" spans="1:30" s="15" customFormat="1" ht="12.75">
      <c r="A51" s="236" t="s">
        <v>65</v>
      </c>
      <c r="B51" s="232">
        <v>34</v>
      </c>
      <c r="C51" s="235">
        <v>3</v>
      </c>
      <c r="D51" s="235">
        <v>3</v>
      </c>
      <c r="E51" s="235">
        <v>0</v>
      </c>
      <c r="F51" s="235">
        <v>0</v>
      </c>
      <c r="G51" s="235">
        <v>3</v>
      </c>
      <c r="H51" s="235">
        <v>0</v>
      </c>
      <c r="I51" s="235">
        <v>0</v>
      </c>
      <c r="J51" s="235">
        <v>0</v>
      </c>
      <c r="K51" s="235">
        <v>48</v>
      </c>
      <c r="L51" s="235">
        <v>48</v>
      </c>
      <c r="M51" s="235">
        <v>48</v>
      </c>
      <c r="N51" s="235">
        <v>48</v>
      </c>
      <c r="O51" s="236" t="s">
        <v>65</v>
      </c>
      <c r="P51" s="232">
        <v>34</v>
      </c>
      <c r="Q51" s="235">
        <v>0</v>
      </c>
      <c r="R51" s="235">
        <v>0</v>
      </c>
      <c r="S51" s="235">
        <v>0</v>
      </c>
      <c r="T51" s="235">
        <v>0</v>
      </c>
      <c r="U51" s="235">
        <v>53</v>
      </c>
      <c r="V51" s="235">
        <v>53</v>
      </c>
      <c r="W51" s="235">
        <v>51</v>
      </c>
      <c r="X51" s="235">
        <v>51</v>
      </c>
      <c r="Y51" s="235">
        <v>3</v>
      </c>
      <c r="Z51" s="392">
        <v>2</v>
      </c>
      <c r="AA51" s="392">
        <v>4</v>
      </c>
      <c r="AB51" s="392">
        <v>8</v>
      </c>
      <c r="AC51" s="392">
        <v>2</v>
      </c>
    </row>
    <row r="52" spans="1:30" s="15" customFormat="1" ht="12.75">
      <c r="A52" s="236" t="s">
        <v>66</v>
      </c>
      <c r="B52" s="232">
        <v>35</v>
      </c>
      <c r="C52" s="235">
        <v>0</v>
      </c>
      <c r="D52" s="235">
        <v>0</v>
      </c>
      <c r="E52" s="235">
        <v>0</v>
      </c>
      <c r="F52" s="235">
        <v>0</v>
      </c>
      <c r="G52" s="235">
        <v>0</v>
      </c>
      <c r="H52" s="235">
        <v>0</v>
      </c>
      <c r="I52" s="235">
        <v>0</v>
      </c>
      <c r="J52" s="235">
        <v>0</v>
      </c>
      <c r="K52" s="235">
        <v>0</v>
      </c>
      <c r="L52" s="235">
        <v>0</v>
      </c>
      <c r="M52" s="235">
        <v>0</v>
      </c>
      <c r="N52" s="235">
        <v>0</v>
      </c>
      <c r="O52" s="236" t="s">
        <v>66</v>
      </c>
      <c r="P52" s="232">
        <v>35</v>
      </c>
      <c r="Q52" s="235">
        <v>0</v>
      </c>
      <c r="R52" s="235">
        <v>0</v>
      </c>
      <c r="S52" s="235">
        <v>0</v>
      </c>
      <c r="T52" s="235">
        <v>0</v>
      </c>
      <c r="U52" s="235">
        <v>0</v>
      </c>
      <c r="V52" s="235">
        <v>0</v>
      </c>
      <c r="W52" s="235">
        <v>0</v>
      </c>
      <c r="X52" s="235">
        <v>0</v>
      </c>
      <c r="Y52" s="235">
        <v>0</v>
      </c>
      <c r="Z52" s="235">
        <v>0</v>
      </c>
      <c r="AA52" s="235">
        <v>0</v>
      </c>
      <c r="AB52" s="235">
        <v>0</v>
      </c>
      <c r="AC52" s="392">
        <v>0</v>
      </c>
    </row>
    <row r="53" spans="1:30" s="15" customFormat="1" ht="12" customHeight="1">
      <c r="A53" s="236" t="s">
        <v>67</v>
      </c>
      <c r="B53" s="232">
        <v>36</v>
      </c>
      <c r="C53" s="235">
        <v>5</v>
      </c>
      <c r="D53" s="235">
        <v>5</v>
      </c>
      <c r="E53" s="235">
        <v>0</v>
      </c>
      <c r="F53" s="235">
        <v>0</v>
      </c>
      <c r="G53" s="235">
        <v>4</v>
      </c>
      <c r="H53" s="235">
        <v>0</v>
      </c>
      <c r="I53" s="235">
        <v>1</v>
      </c>
      <c r="J53" s="235">
        <v>0</v>
      </c>
      <c r="K53" s="235">
        <v>20</v>
      </c>
      <c r="L53" s="235">
        <v>20</v>
      </c>
      <c r="M53" s="235">
        <v>20</v>
      </c>
      <c r="N53" s="235">
        <v>20</v>
      </c>
      <c r="O53" s="236" t="s">
        <v>67</v>
      </c>
      <c r="P53" s="232">
        <v>36</v>
      </c>
      <c r="Q53" s="235">
        <v>0</v>
      </c>
      <c r="R53" s="235">
        <v>0</v>
      </c>
      <c r="S53" s="235">
        <v>0</v>
      </c>
      <c r="T53" s="235">
        <v>0</v>
      </c>
      <c r="U53" s="235">
        <v>16</v>
      </c>
      <c r="V53" s="235">
        <v>10</v>
      </c>
      <c r="W53" s="235">
        <v>8</v>
      </c>
      <c r="X53" s="235">
        <v>8</v>
      </c>
      <c r="Y53" s="235">
        <v>6</v>
      </c>
      <c r="Z53" s="392">
        <v>3</v>
      </c>
      <c r="AA53" s="392">
        <v>1</v>
      </c>
      <c r="AB53" s="392">
        <v>3</v>
      </c>
      <c r="AC53" s="392">
        <v>3</v>
      </c>
      <c r="AD53" s="65"/>
    </row>
    <row r="54" spans="1:30" s="15" customFormat="1" ht="12.75">
      <c r="A54" s="394" t="s">
        <v>94</v>
      </c>
      <c r="B54" s="232">
        <v>37</v>
      </c>
      <c r="C54" s="235">
        <v>46</v>
      </c>
      <c r="D54" s="235">
        <v>44</v>
      </c>
      <c r="E54" s="235">
        <v>0</v>
      </c>
      <c r="F54" s="235">
        <v>0</v>
      </c>
      <c r="G54" s="235">
        <v>38</v>
      </c>
      <c r="H54" s="235">
        <v>6</v>
      </c>
      <c r="I54" s="235">
        <v>0</v>
      </c>
      <c r="J54" s="235">
        <v>0</v>
      </c>
      <c r="K54" s="235">
        <v>401</v>
      </c>
      <c r="L54" s="235">
        <v>399</v>
      </c>
      <c r="M54" s="235">
        <v>351</v>
      </c>
      <c r="N54" s="235">
        <v>351</v>
      </c>
      <c r="O54" s="394" t="s">
        <v>94</v>
      </c>
      <c r="P54" s="232">
        <v>37</v>
      </c>
      <c r="Q54" s="235">
        <v>22</v>
      </c>
      <c r="R54" s="235">
        <v>22</v>
      </c>
      <c r="S54" s="235">
        <v>28</v>
      </c>
      <c r="T54" s="235">
        <v>26</v>
      </c>
      <c r="U54" s="235">
        <v>336</v>
      </c>
      <c r="V54" s="235">
        <v>328</v>
      </c>
      <c r="W54" s="235">
        <v>235</v>
      </c>
      <c r="X54" s="235">
        <v>235</v>
      </c>
      <c r="Y54" s="235">
        <v>49</v>
      </c>
      <c r="Z54" s="392">
        <v>57</v>
      </c>
      <c r="AA54" s="392">
        <v>23</v>
      </c>
      <c r="AB54" s="392">
        <v>34</v>
      </c>
      <c r="AC54" s="392">
        <v>36</v>
      </c>
    </row>
    <row r="55" spans="1:30" s="386" customFormat="1" ht="12.75">
      <c r="A55" s="394" t="s">
        <v>18</v>
      </c>
      <c r="B55" s="232">
        <v>38</v>
      </c>
      <c r="C55" s="235">
        <v>7</v>
      </c>
      <c r="D55" s="235">
        <v>7</v>
      </c>
      <c r="E55" s="235">
        <v>0</v>
      </c>
      <c r="F55" s="235">
        <v>0</v>
      </c>
      <c r="G55" s="235">
        <v>6</v>
      </c>
      <c r="H55" s="235">
        <v>0</v>
      </c>
      <c r="I55" s="235">
        <v>1</v>
      </c>
      <c r="J55" s="235">
        <v>0</v>
      </c>
      <c r="K55" s="235">
        <v>114</v>
      </c>
      <c r="L55" s="235">
        <v>113</v>
      </c>
      <c r="M55" s="235">
        <v>113</v>
      </c>
      <c r="N55" s="235">
        <v>113</v>
      </c>
      <c r="O55" s="394" t="s">
        <v>18</v>
      </c>
      <c r="P55" s="232">
        <v>38</v>
      </c>
      <c r="Q55" s="235">
        <v>0</v>
      </c>
      <c r="R55" s="235">
        <v>0</v>
      </c>
      <c r="S55" s="235">
        <v>1</v>
      </c>
      <c r="T55" s="235">
        <v>0</v>
      </c>
      <c r="U55" s="235">
        <v>116</v>
      </c>
      <c r="V55" s="235">
        <v>116</v>
      </c>
      <c r="W55" s="235">
        <v>74</v>
      </c>
      <c r="X55" s="235">
        <v>74</v>
      </c>
      <c r="Y55" s="235">
        <v>9</v>
      </c>
      <c r="Z55" s="392">
        <v>6</v>
      </c>
      <c r="AA55" s="392">
        <v>3</v>
      </c>
      <c r="AB55" s="392">
        <v>12</v>
      </c>
      <c r="AC55" s="392">
        <v>5</v>
      </c>
    </row>
    <row r="56" spans="1:30" s="386" customFormat="1" ht="12.75">
      <c r="A56" s="395"/>
      <c r="B56" s="39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5"/>
      <c r="P56" s="396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</row>
    <row r="57" spans="1:30" s="386" customFormat="1" ht="12.75">
      <c r="A57" s="395"/>
      <c r="B57" s="39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5"/>
      <c r="P57" s="396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</row>
    <row r="58" spans="1:30" s="15" customFormat="1" ht="12" customHeight="1">
      <c r="A58" s="237"/>
      <c r="B58" s="238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48"/>
      <c r="T58" s="248"/>
      <c r="U58" s="249"/>
      <c r="V58" s="249"/>
      <c r="W58" s="239"/>
      <c r="X58" s="239"/>
      <c r="Y58" s="239"/>
      <c r="Z58" s="251"/>
      <c r="AA58" s="251"/>
      <c r="AB58" s="252"/>
      <c r="AC58" s="252"/>
      <c r="AD58" s="65"/>
    </row>
    <row r="59" spans="1:30" ht="12" customHeight="1">
      <c r="J59" s="46"/>
      <c r="K59" s="46"/>
      <c r="L59" s="46"/>
      <c r="M59" s="46"/>
      <c r="N59" s="46"/>
      <c r="O59" s="46"/>
      <c r="P59" s="46"/>
      <c r="Q59" s="2"/>
      <c r="R59" s="47"/>
      <c r="S59" s="46"/>
      <c r="T59" s="47"/>
      <c r="U59" s="46"/>
      <c r="V59" s="46"/>
      <c r="W59" s="47"/>
      <c r="X59" s="47"/>
      <c r="Y59" s="47"/>
      <c r="Z59" s="58"/>
      <c r="AA59" s="58"/>
      <c r="AB59" s="58"/>
      <c r="AC59" s="58"/>
      <c r="AD59" s="65"/>
    </row>
    <row r="60" spans="1:30" ht="12" customHeight="1">
      <c r="J60" s="48"/>
      <c r="K60" s="48"/>
      <c r="L60" s="48"/>
      <c r="M60" s="48"/>
      <c r="N60" s="48"/>
      <c r="O60" s="48"/>
      <c r="P60" s="48"/>
      <c r="Q60" s="2"/>
      <c r="R60" s="47"/>
      <c r="S60" s="48"/>
      <c r="T60" s="47"/>
      <c r="U60" s="46"/>
      <c r="V60" s="46"/>
      <c r="W60" s="47"/>
      <c r="X60" s="47"/>
      <c r="Y60" s="47"/>
      <c r="Z60" s="59"/>
      <c r="AA60" s="59"/>
      <c r="AB60" s="59"/>
      <c r="AC60" s="59"/>
      <c r="AD60" s="65"/>
    </row>
    <row r="61" spans="1:30" ht="12" customHeight="1">
      <c r="J61" s="2"/>
      <c r="K61" s="2"/>
      <c r="L61" s="2"/>
      <c r="M61" s="2"/>
      <c r="N61" s="2"/>
      <c r="O61" s="2"/>
      <c r="P61" s="2"/>
      <c r="Q61" s="47"/>
      <c r="R61" s="47"/>
      <c r="S61" s="46"/>
      <c r="T61" s="47"/>
      <c r="U61" s="54"/>
      <c r="V61" s="54"/>
      <c r="W61" s="47"/>
      <c r="X61" s="47"/>
      <c r="Y61" s="47"/>
      <c r="Z61" s="59"/>
      <c r="AA61" s="59"/>
      <c r="AB61" s="59"/>
      <c r="AC61" s="59"/>
      <c r="AD61" s="65"/>
    </row>
    <row r="62" spans="1:30" ht="12" customHeight="1">
      <c r="Q62" s="48"/>
      <c r="R62" s="48"/>
      <c r="S62" s="47"/>
      <c r="T62" s="272"/>
      <c r="U62" s="47"/>
      <c r="V62" s="47"/>
      <c r="W62" s="47"/>
      <c r="X62" s="47"/>
      <c r="Y62" s="47"/>
      <c r="Z62" s="59"/>
      <c r="AA62" s="59"/>
      <c r="AB62" s="59"/>
      <c r="AC62" s="59"/>
      <c r="AD62" s="48"/>
    </row>
    <row r="64" spans="1:30" ht="99" customHeight="1"/>
    <row r="66" spans="3:29">
      <c r="C66" s="161">
        <f>+C54+C55-C18</f>
        <v>0</v>
      </c>
      <c r="D66" s="161">
        <f t="shared" ref="D66:AC66" si="0">+D54+D55-D18</f>
        <v>0</v>
      </c>
      <c r="E66" s="161">
        <f t="shared" si="0"/>
        <v>0</v>
      </c>
      <c r="F66" s="161">
        <f t="shared" si="0"/>
        <v>0</v>
      </c>
      <c r="G66" s="161">
        <f t="shared" si="0"/>
        <v>0</v>
      </c>
      <c r="H66" s="161">
        <f t="shared" si="0"/>
        <v>0</v>
      </c>
      <c r="I66" s="161">
        <f t="shared" si="0"/>
        <v>0</v>
      </c>
      <c r="J66" s="161">
        <f t="shared" si="0"/>
        <v>0</v>
      </c>
      <c r="K66" s="161">
        <f t="shared" si="0"/>
        <v>0</v>
      </c>
      <c r="L66" s="161">
        <f t="shared" si="0"/>
        <v>0</v>
      </c>
      <c r="M66" s="161">
        <f t="shared" si="0"/>
        <v>0</v>
      </c>
      <c r="N66" s="161">
        <f t="shared" si="0"/>
        <v>0</v>
      </c>
      <c r="O66" s="161" t="e">
        <f t="shared" si="0"/>
        <v>#VALUE!</v>
      </c>
      <c r="P66" s="161">
        <f t="shared" si="0"/>
        <v>74</v>
      </c>
      <c r="Q66" s="161">
        <f t="shared" si="0"/>
        <v>0</v>
      </c>
      <c r="R66" s="161">
        <f t="shared" si="0"/>
        <v>0</v>
      </c>
      <c r="S66" s="161">
        <f t="shared" si="0"/>
        <v>0</v>
      </c>
      <c r="T66" s="161">
        <f t="shared" si="0"/>
        <v>0</v>
      </c>
      <c r="U66" s="161">
        <f t="shared" si="0"/>
        <v>0</v>
      </c>
      <c r="V66" s="161">
        <f t="shared" si="0"/>
        <v>0</v>
      </c>
      <c r="W66" s="161">
        <f t="shared" si="0"/>
        <v>0</v>
      </c>
      <c r="X66" s="161">
        <f t="shared" si="0"/>
        <v>0</v>
      </c>
      <c r="Y66" s="161">
        <f t="shared" si="0"/>
        <v>0</v>
      </c>
      <c r="Z66" s="161">
        <f t="shared" si="0"/>
        <v>0</v>
      </c>
      <c r="AA66" s="161">
        <f t="shared" si="0"/>
        <v>0</v>
      </c>
      <c r="AB66" s="161">
        <f t="shared" si="0"/>
        <v>0</v>
      </c>
      <c r="AC66" s="161">
        <f t="shared" si="0"/>
        <v>0</v>
      </c>
    </row>
    <row r="67" spans="3:29">
      <c r="C67" s="161">
        <f>+C19+C25+C32+C40+C44-C54-C55</f>
        <v>0</v>
      </c>
      <c r="D67" s="161">
        <f t="shared" ref="D67:AC67" si="1">+D19+D25+D32+D40+D44-D54-D55</f>
        <v>0</v>
      </c>
      <c r="E67" s="161">
        <f t="shared" si="1"/>
        <v>0</v>
      </c>
      <c r="F67" s="161">
        <f t="shared" si="1"/>
        <v>0</v>
      </c>
      <c r="G67" s="161">
        <f t="shared" si="1"/>
        <v>0</v>
      </c>
      <c r="H67" s="161">
        <f t="shared" si="1"/>
        <v>0</v>
      </c>
      <c r="I67" s="161">
        <f t="shared" si="1"/>
        <v>0</v>
      </c>
      <c r="J67" s="161">
        <f t="shared" si="1"/>
        <v>0</v>
      </c>
      <c r="K67" s="161">
        <f t="shared" si="1"/>
        <v>0</v>
      </c>
      <c r="L67" s="161">
        <f t="shared" si="1"/>
        <v>0</v>
      </c>
      <c r="M67" s="161">
        <f t="shared" si="1"/>
        <v>0</v>
      </c>
      <c r="N67" s="161">
        <f t="shared" si="1"/>
        <v>0</v>
      </c>
      <c r="O67" s="161" t="e">
        <f t="shared" si="1"/>
        <v>#VALUE!</v>
      </c>
      <c r="P67" s="161">
        <f t="shared" si="1"/>
        <v>0</v>
      </c>
      <c r="Q67" s="161">
        <f t="shared" si="1"/>
        <v>0</v>
      </c>
      <c r="R67" s="161">
        <f t="shared" si="1"/>
        <v>0</v>
      </c>
      <c r="S67" s="161">
        <f t="shared" si="1"/>
        <v>0</v>
      </c>
      <c r="T67" s="161">
        <f t="shared" si="1"/>
        <v>0</v>
      </c>
      <c r="U67" s="161">
        <f t="shared" si="1"/>
        <v>0</v>
      </c>
      <c r="V67" s="161">
        <f t="shared" si="1"/>
        <v>0</v>
      </c>
      <c r="W67" s="161">
        <f t="shared" si="1"/>
        <v>0</v>
      </c>
      <c r="X67" s="161">
        <f t="shared" si="1"/>
        <v>0</v>
      </c>
      <c r="Y67" s="161">
        <f t="shared" si="1"/>
        <v>0</v>
      </c>
      <c r="Z67" s="161">
        <f t="shared" si="1"/>
        <v>0</v>
      </c>
      <c r="AA67" s="161">
        <f t="shared" si="1"/>
        <v>0</v>
      </c>
      <c r="AB67" s="161">
        <f t="shared" si="1"/>
        <v>0</v>
      </c>
      <c r="AC67" s="161">
        <f t="shared" si="1"/>
        <v>0</v>
      </c>
    </row>
  </sheetData>
  <mergeCells count="36">
    <mergeCell ref="M1:N1"/>
    <mergeCell ref="AB8:AC8"/>
    <mergeCell ref="A11:B11"/>
    <mergeCell ref="C4:M4"/>
    <mergeCell ref="A12:B12"/>
    <mergeCell ref="D13:F13"/>
    <mergeCell ref="G13:J13"/>
    <mergeCell ref="A13:A16"/>
    <mergeCell ref="B13:B16"/>
    <mergeCell ref="C13:C16"/>
    <mergeCell ref="D14:D16"/>
    <mergeCell ref="E14:E16"/>
    <mergeCell ref="F14:F16"/>
    <mergeCell ref="G14:G16"/>
    <mergeCell ref="H14:H16"/>
    <mergeCell ref="I14:I16"/>
    <mergeCell ref="J14:J16"/>
    <mergeCell ref="K13:K16"/>
    <mergeCell ref="L14:L16"/>
    <mergeCell ref="M14:M16"/>
    <mergeCell ref="N15:N16"/>
    <mergeCell ref="O13:O16"/>
    <mergeCell ref="P13:P16"/>
    <mergeCell ref="Q14:Q16"/>
    <mergeCell ref="R15:R16"/>
    <mergeCell ref="S14:S16"/>
    <mergeCell ref="T15:T16"/>
    <mergeCell ref="Z13:Z16"/>
    <mergeCell ref="AA13:AA16"/>
    <mergeCell ref="AB13:AB16"/>
    <mergeCell ref="AC13:AC16"/>
    <mergeCell ref="U13:U16"/>
    <mergeCell ref="V14:V16"/>
    <mergeCell ref="W13:W16"/>
    <mergeCell ref="X14:X16"/>
    <mergeCell ref="Y13:Y16"/>
  </mergeCells>
  <printOptions horizontalCentered="1"/>
  <pageMargins left="0.82" right="0.28000000000000003" top="0.45" bottom="0" header="0" footer="0"/>
  <pageSetup paperSize="9" scale="52" orientation="landscape" r:id="rId1"/>
  <colBreaks count="1" manualBreakCount="1">
    <brk id="14" max="6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H70"/>
  <sheetViews>
    <sheetView view="pageBreakPreview" zoomScale="85" zoomScaleNormal="90" zoomScaleSheetLayoutView="85" workbookViewId="0">
      <selection activeCell="AC4" sqref="AC4"/>
    </sheetView>
  </sheetViews>
  <sheetFormatPr defaultColWidth="3.42578125" defaultRowHeight="14.25"/>
  <cols>
    <col min="1" max="1" width="17" style="66" customWidth="1"/>
    <col min="2" max="2" width="3.5703125" style="66" customWidth="1"/>
    <col min="3" max="3" width="12.7109375" style="66" customWidth="1"/>
    <col min="4" max="5" width="8.42578125" style="66" customWidth="1"/>
    <col min="6" max="6" width="11.28515625" style="66" customWidth="1"/>
    <col min="7" max="8" width="8.5703125" style="66" customWidth="1"/>
    <col min="9" max="9" width="7" style="66" customWidth="1"/>
    <col min="10" max="11" width="9.140625" style="66" customWidth="1"/>
    <col min="12" max="12" width="8" style="66" customWidth="1"/>
    <col min="13" max="14" width="8.28515625" style="66" customWidth="1"/>
    <col min="15" max="15" width="8.140625" style="66" customWidth="1"/>
    <col min="16" max="17" width="9" style="66" customWidth="1"/>
    <col min="18" max="18" width="12.5703125" style="66" customWidth="1"/>
    <col min="19" max="19" width="8.42578125" style="66" customWidth="1"/>
    <col min="20" max="20" width="9.140625" style="66" customWidth="1"/>
    <col min="21" max="21" width="8.7109375" style="66" customWidth="1"/>
    <col min="22" max="22" width="8.28515625" style="66" customWidth="1"/>
    <col min="23" max="23" width="9" style="66" customWidth="1"/>
    <col min="24" max="24" width="17.28515625" style="66" customWidth="1"/>
    <col min="25" max="25" width="3.5703125" style="66" customWidth="1"/>
    <col min="26" max="26" width="7.28515625" style="66" customWidth="1"/>
    <col min="27" max="27" width="7.85546875" style="66" customWidth="1"/>
    <col min="28" max="28" width="8.5703125" style="66" customWidth="1"/>
    <col min="29" max="29" width="8" style="66" customWidth="1"/>
    <col min="30" max="31" width="8.5703125" style="66" customWidth="1"/>
    <col min="32" max="32" width="12.7109375" style="66" customWidth="1"/>
    <col min="33" max="34" width="8.7109375" style="66" customWidth="1"/>
    <col min="35" max="35" width="14.85546875" style="66" customWidth="1"/>
    <col min="36" max="36" width="11.140625" style="66" customWidth="1"/>
    <col min="37" max="37" width="8.85546875" style="66" customWidth="1"/>
    <col min="38" max="38" width="9.28515625" style="66" customWidth="1"/>
    <col min="39" max="39" width="12.140625" style="66" customWidth="1"/>
    <col min="40" max="42" width="7.140625" style="66" customWidth="1"/>
    <col min="43" max="43" width="8.42578125" style="66" customWidth="1"/>
    <col min="44" max="44" width="12.5703125" style="66" customWidth="1"/>
    <col min="45" max="46" width="3.42578125" style="66"/>
    <col min="47" max="51" width="5.28515625" style="66" bestFit="1" customWidth="1"/>
    <col min="52" max="52" width="9" style="66" bestFit="1" customWidth="1"/>
    <col min="53" max="55" width="5.28515625" style="66" bestFit="1" customWidth="1"/>
    <col min="56" max="56" width="9" style="66" bestFit="1" customWidth="1"/>
    <col min="57" max="60" width="5.28515625" style="66" bestFit="1" customWidth="1"/>
    <col min="61" max="16384" width="3.42578125" style="66"/>
  </cols>
  <sheetData>
    <row r="1" spans="1:44" ht="15.75" customHeight="1">
      <c r="P1" s="87"/>
      <c r="Q1" s="87"/>
      <c r="V1" s="541" t="s">
        <v>108</v>
      </c>
      <c r="W1" s="541"/>
    </row>
    <row r="2" spans="1:44">
      <c r="AQ2" s="77"/>
      <c r="AR2" s="77"/>
    </row>
    <row r="3" spans="1:44">
      <c r="AQ3" s="77"/>
      <c r="AR3" s="77"/>
    </row>
    <row r="4" spans="1:44" s="222" customFormat="1" ht="72" customHeight="1">
      <c r="B4" s="88"/>
      <c r="C4" s="88"/>
      <c r="E4" s="547" t="s">
        <v>392</v>
      </c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44" s="222" customFormat="1" ht="14.25" customHeight="1">
      <c r="B5" s="88"/>
      <c r="C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44" s="222" customFormat="1" ht="14.25" customHeight="1">
      <c r="B6" s="88"/>
      <c r="C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44" s="222" customFormat="1" ht="14.25" customHeight="1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</row>
    <row r="8" spans="1:44" s="2" customFormat="1" ht="14.25" customHeight="1">
      <c r="A8" s="189"/>
      <c r="B8" s="101"/>
      <c r="C8" s="101"/>
      <c r="D8" s="101"/>
      <c r="AN8" s="546" t="s">
        <v>109</v>
      </c>
      <c r="AO8" s="546"/>
      <c r="AP8" s="546"/>
      <c r="AQ8" s="546"/>
      <c r="AR8" s="546"/>
    </row>
    <row r="9" spans="1:44" s="2" customFormat="1" ht="14.25" customHeight="1">
      <c r="A9" s="54"/>
    </row>
    <row r="10" spans="1:44" s="2" customFormat="1" ht="14.25" customHeight="1">
      <c r="A10" s="80"/>
      <c r="B10" s="548"/>
      <c r="C10" s="548"/>
      <c r="D10" s="548"/>
      <c r="E10" s="548"/>
    </row>
    <row r="12" spans="1:44" s="2" customFormat="1" ht="12.75">
      <c r="A12" s="224"/>
      <c r="B12" s="23"/>
      <c r="C12" s="101"/>
      <c r="W12" s="50" t="s">
        <v>2</v>
      </c>
      <c r="X12" s="177"/>
      <c r="Y12" s="177"/>
      <c r="AB12" s="13"/>
      <c r="AN12" s="79"/>
      <c r="AP12" s="40"/>
      <c r="AR12" s="50" t="s">
        <v>2</v>
      </c>
    </row>
    <row r="13" spans="1:44" s="2" customFormat="1" ht="15" customHeight="1">
      <c r="A13" s="536" t="s">
        <v>3</v>
      </c>
      <c r="B13" s="537" t="s">
        <v>4</v>
      </c>
      <c r="C13" s="540" t="s">
        <v>110</v>
      </c>
      <c r="D13" s="225"/>
      <c r="E13" s="225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225"/>
      <c r="R13" s="225"/>
      <c r="S13" s="117"/>
      <c r="T13" s="117"/>
      <c r="U13" s="117"/>
      <c r="V13" s="117"/>
      <c r="W13" s="226"/>
      <c r="X13" s="536" t="s">
        <v>3</v>
      </c>
      <c r="Y13" s="536" t="s">
        <v>4</v>
      </c>
      <c r="Z13" s="549" t="s">
        <v>111</v>
      </c>
      <c r="AA13" s="550"/>
      <c r="AB13" s="550"/>
      <c r="AC13" s="550"/>
      <c r="AD13" s="550"/>
      <c r="AE13" s="550"/>
      <c r="AF13" s="550"/>
      <c r="AG13" s="550"/>
      <c r="AH13" s="551"/>
      <c r="AI13" s="536" t="s">
        <v>112</v>
      </c>
      <c r="AJ13" s="536"/>
      <c r="AK13" s="536"/>
      <c r="AL13" s="536"/>
      <c r="AM13" s="536" t="s">
        <v>113</v>
      </c>
      <c r="AN13" s="536" t="s">
        <v>15</v>
      </c>
      <c r="AO13" s="536"/>
      <c r="AP13" s="536" t="s">
        <v>14</v>
      </c>
      <c r="AQ13" s="536"/>
      <c r="AR13" s="536" t="s">
        <v>16</v>
      </c>
    </row>
    <row r="14" spans="1:44" s="100" customFormat="1" ht="12.75" customHeight="1">
      <c r="A14" s="536"/>
      <c r="B14" s="538"/>
      <c r="C14" s="536"/>
      <c r="D14" s="536" t="s">
        <v>114</v>
      </c>
      <c r="E14" s="536" t="s">
        <v>115</v>
      </c>
      <c r="F14" s="542" t="s">
        <v>15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542" t="s">
        <v>14</v>
      </c>
      <c r="S14" s="69"/>
      <c r="T14" s="69"/>
      <c r="U14" s="69"/>
      <c r="V14" s="69"/>
      <c r="W14" s="73"/>
      <c r="X14" s="536"/>
      <c r="Y14" s="536"/>
      <c r="Z14" s="540" t="s">
        <v>14</v>
      </c>
      <c r="AA14" s="552"/>
      <c r="AB14" s="552"/>
      <c r="AC14" s="552"/>
      <c r="AD14" s="552"/>
      <c r="AE14" s="553"/>
      <c r="AF14" s="542" t="s">
        <v>16</v>
      </c>
      <c r="AG14" s="69"/>
      <c r="AH14" s="69"/>
      <c r="AI14" s="536"/>
      <c r="AJ14" s="536"/>
      <c r="AK14" s="536"/>
      <c r="AL14" s="536"/>
      <c r="AM14" s="536"/>
      <c r="AN14" s="536"/>
      <c r="AO14" s="536"/>
      <c r="AP14" s="536"/>
      <c r="AQ14" s="536"/>
      <c r="AR14" s="536"/>
    </row>
    <row r="15" spans="1:44" s="100" customFormat="1" ht="15" customHeight="1">
      <c r="A15" s="536"/>
      <c r="B15" s="538"/>
      <c r="C15" s="536"/>
      <c r="D15" s="536"/>
      <c r="E15" s="536"/>
      <c r="F15" s="543"/>
      <c r="G15" s="536" t="s">
        <v>114</v>
      </c>
      <c r="H15" s="536" t="s">
        <v>116</v>
      </c>
      <c r="I15" s="542" t="s">
        <v>117</v>
      </c>
      <c r="J15" s="114"/>
      <c r="K15" s="114"/>
      <c r="L15" s="542" t="s">
        <v>118</v>
      </c>
      <c r="M15" s="114"/>
      <c r="N15" s="114"/>
      <c r="O15" s="542" t="s">
        <v>119</v>
      </c>
      <c r="P15" s="114"/>
      <c r="Q15" s="26"/>
      <c r="R15" s="543"/>
      <c r="S15" s="536" t="s">
        <v>114</v>
      </c>
      <c r="T15" s="536" t="s">
        <v>116</v>
      </c>
      <c r="U15" s="542" t="s">
        <v>117</v>
      </c>
      <c r="V15" s="114"/>
      <c r="W15" s="227"/>
      <c r="X15" s="536"/>
      <c r="Y15" s="536"/>
      <c r="Z15" s="537" t="s">
        <v>118</v>
      </c>
      <c r="AA15" s="114"/>
      <c r="AB15" s="227"/>
      <c r="AC15" s="542" t="s">
        <v>119</v>
      </c>
      <c r="AD15" s="114"/>
      <c r="AE15" s="114"/>
      <c r="AF15" s="543"/>
      <c r="AG15" s="539"/>
      <c r="AH15" s="539"/>
      <c r="AI15" s="536"/>
      <c r="AJ15" s="536"/>
      <c r="AK15" s="536"/>
      <c r="AL15" s="536"/>
      <c r="AM15" s="536"/>
      <c r="AN15" s="536"/>
      <c r="AO15" s="536"/>
      <c r="AP15" s="536"/>
      <c r="AQ15" s="536"/>
      <c r="AR15" s="536"/>
    </row>
    <row r="16" spans="1:44" s="100" customFormat="1" ht="27.75" customHeight="1">
      <c r="A16" s="536"/>
      <c r="B16" s="539"/>
      <c r="C16" s="536"/>
      <c r="D16" s="536"/>
      <c r="E16" s="536"/>
      <c r="F16" s="544"/>
      <c r="G16" s="536"/>
      <c r="H16" s="536"/>
      <c r="I16" s="545"/>
      <c r="J16" s="24" t="s">
        <v>114</v>
      </c>
      <c r="K16" s="52" t="s">
        <v>116</v>
      </c>
      <c r="L16" s="544"/>
      <c r="M16" s="52" t="s">
        <v>114</v>
      </c>
      <c r="N16" s="52" t="s">
        <v>116</v>
      </c>
      <c r="O16" s="544"/>
      <c r="P16" s="24" t="s">
        <v>114</v>
      </c>
      <c r="Q16" s="52" t="s">
        <v>116</v>
      </c>
      <c r="R16" s="544"/>
      <c r="S16" s="536"/>
      <c r="T16" s="536"/>
      <c r="U16" s="544"/>
      <c r="V16" s="24" t="s">
        <v>114</v>
      </c>
      <c r="W16" s="24" t="s">
        <v>116</v>
      </c>
      <c r="X16" s="536"/>
      <c r="Y16" s="536"/>
      <c r="Z16" s="539"/>
      <c r="AA16" s="24" t="s">
        <v>114</v>
      </c>
      <c r="AB16" s="24" t="s">
        <v>116</v>
      </c>
      <c r="AC16" s="545"/>
      <c r="AD16" s="24" t="s">
        <v>114</v>
      </c>
      <c r="AE16" s="52" t="s">
        <v>116</v>
      </c>
      <c r="AF16" s="544"/>
      <c r="AG16" s="24" t="s">
        <v>114</v>
      </c>
      <c r="AH16" s="228" t="s">
        <v>116</v>
      </c>
      <c r="AI16" s="24" t="s">
        <v>120</v>
      </c>
      <c r="AJ16" s="24" t="s">
        <v>121</v>
      </c>
      <c r="AK16" s="24" t="s">
        <v>122</v>
      </c>
      <c r="AL16" s="24" t="s">
        <v>13</v>
      </c>
      <c r="AM16" s="536"/>
      <c r="AN16" s="228" t="s">
        <v>123</v>
      </c>
      <c r="AO16" s="228" t="s">
        <v>124</v>
      </c>
      <c r="AP16" s="212" t="s">
        <v>124</v>
      </c>
      <c r="AQ16" s="228" t="s">
        <v>125</v>
      </c>
      <c r="AR16" s="536"/>
    </row>
    <row r="17" spans="1:60" s="43" customFormat="1" ht="12.75">
      <c r="A17" s="86" t="s">
        <v>126</v>
      </c>
      <c r="B17" s="31" t="s">
        <v>31</v>
      </c>
      <c r="C17" s="279">
        <v>1</v>
      </c>
      <c r="D17" s="279">
        <v>2</v>
      </c>
      <c r="E17" s="279">
        <v>3</v>
      </c>
      <c r="F17" s="279">
        <v>4</v>
      </c>
      <c r="G17" s="279">
        <v>5</v>
      </c>
      <c r="H17" s="279">
        <v>6</v>
      </c>
      <c r="I17" s="279">
        <v>7</v>
      </c>
      <c r="J17" s="279">
        <v>8</v>
      </c>
      <c r="K17" s="279">
        <v>9</v>
      </c>
      <c r="L17" s="279">
        <v>10</v>
      </c>
      <c r="M17" s="279">
        <v>11</v>
      </c>
      <c r="N17" s="279">
        <v>12</v>
      </c>
      <c r="O17" s="279">
        <v>13</v>
      </c>
      <c r="P17" s="279">
        <v>14</v>
      </c>
      <c r="Q17" s="279">
        <v>15</v>
      </c>
      <c r="R17" s="279">
        <v>16</v>
      </c>
      <c r="S17" s="279">
        <v>17</v>
      </c>
      <c r="T17" s="279">
        <v>18</v>
      </c>
      <c r="U17" s="279">
        <v>19</v>
      </c>
      <c r="V17" s="279">
        <v>20</v>
      </c>
      <c r="W17" s="280">
        <v>21</v>
      </c>
      <c r="X17" s="86" t="s">
        <v>126</v>
      </c>
      <c r="Y17" s="31" t="s">
        <v>31</v>
      </c>
      <c r="Z17" s="279">
        <v>22</v>
      </c>
      <c r="AA17" s="279">
        <v>23</v>
      </c>
      <c r="AB17" s="279">
        <v>24</v>
      </c>
      <c r="AC17" s="279">
        <v>25</v>
      </c>
      <c r="AD17" s="279">
        <v>26</v>
      </c>
      <c r="AE17" s="279">
        <v>27</v>
      </c>
      <c r="AF17" s="279">
        <v>28</v>
      </c>
      <c r="AG17" s="279">
        <v>29</v>
      </c>
      <c r="AH17" s="279">
        <v>30</v>
      </c>
      <c r="AI17" s="279">
        <v>31</v>
      </c>
      <c r="AJ17" s="279">
        <v>32</v>
      </c>
      <c r="AK17" s="279">
        <v>33</v>
      </c>
      <c r="AL17" s="279">
        <v>34</v>
      </c>
      <c r="AM17" s="279">
        <v>35</v>
      </c>
      <c r="AN17" s="279">
        <v>36</v>
      </c>
      <c r="AO17" s="279">
        <v>37</v>
      </c>
      <c r="AP17" s="279">
        <v>38</v>
      </c>
      <c r="AQ17" s="279">
        <v>39</v>
      </c>
      <c r="AR17" s="280">
        <v>40</v>
      </c>
    </row>
    <row r="18" spans="1:60" s="43" customFormat="1" ht="12.75">
      <c r="A18" s="173" t="s">
        <v>32</v>
      </c>
      <c r="B18" s="280">
        <v>1</v>
      </c>
      <c r="C18" s="420">
        <f>+C19+C25+C32+C40+C44</f>
        <v>41584</v>
      </c>
      <c r="D18" s="420">
        <f t="shared" ref="D18:W18" si="0">+D19+D25+D32+D40+D44</f>
        <v>27616</v>
      </c>
      <c r="E18" s="420">
        <f t="shared" si="0"/>
        <v>13968</v>
      </c>
      <c r="F18" s="420">
        <f t="shared" si="0"/>
        <v>5670</v>
      </c>
      <c r="G18" s="420">
        <f t="shared" si="0"/>
        <v>3904</v>
      </c>
      <c r="H18" s="420">
        <f t="shared" si="0"/>
        <v>1766</v>
      </c>
      <c r="I18" s="420">
        <f t="shared" si="0"/>
        <v>2007</v>
      </c>
      <c r="J18" s="420">
        <f t="shared" si="0"/>
        <v>1383</v>
      </c>
      <c r="K18" s="420">
        <f t="shared" si="0"/>
        <v>624</v>
      </c>
      <c r="L18" s="420">
        <f t="shared" si="0"/>
        <v>3116</v>
      </c>
      <c r="M18" s="420">
        <f t="shared" si="0"/>
        <v>2163</v>
      </c>
      <c r="N18" s="420">
        <f t="shared" si="0"/>
        <v>953</v>
      </c>
      <c r="O18" s="420">
        <f t="shared" si="0"/>
        <v>547</v>
      </c>
      <c r="P18" s="420">
        <f t="shared" si="0"/>
        <v>358</v>
      </c>
      <c r="Q18" s="420">
        <f t="shared" si="0"/>
        <v>189</v>
      </c>
      <c r="R18" s="420">
        <f t="shared" si="0"/>
        <v>35324</v>
      </c>
      <c r="S18" s="420">
        <f t="shared" si="0"/>
        <v>23281</v>
      </c>
      <c r="T18" s="420">
        <f t="shared" si="0"/>
        <v>12043</v>
      </c>
      <c r="U18" s="420">
        <f t="shared" si="0"/>
        <v>18910</v>
      </c>
      <c r="V18" s="420">
        <f t="shared" si="0"/>
        <v>11808</v>
      </c>
      <c r="W18" s="421">
        <f t="shared" si="0"/>
        <v>7102</v>
      </c>
      <c r="X18" s="173" t="s">
        <v>32</v>
      </c>
      <c r="Y18" s="280">
        <v>1</v>
      </c>
      <c r="Z18" s="420">
        <f>+Z19+Z25+Z32+Z40+Z44</f>
        <v>8822</v>
      </c>
      <c r="AA18" s="420">
        <f t="shared" ref="AA18:AR18" si="1">+AA19+AA25+AA32+AA40+AA44</f>
        <v>6188</v>
      </c>
      <c r="AB18" s="420">
        <f t="shared" si="1"/>
        <v>2634</v>
      </c>
      <c r="AC18" s="420">
        <f t="shared" si="1"/>
        <v>7592</v>
      </c>
      <c r="AD18" s="420">
        <f t="shared" si="1"/>
        <v>5285</v>
      </c>
      <c r="AE18" s="420">
        <f t="shared" si="1"/>
        <v>2307</v>
      </c>
      <c r="AF18" s="420">
        <f t="shared" si="1"/>
        <v>590</v>
      </c>
      <c r="AG18" s="420">
        <f t="shared" si="1"/>
        <v>431</v>
      </c>
      <c r="AH18" s="420">
        <f t="shared" si="1"/>
        <v>159</v>
      </c>
      <c r="AI18" s="420">
        <f t="shared" si="1"/>
        <v>26763</v>
      </c>
      <c r="AJ18" s="420">
        <f t="shared" si="1"/>
        <v>117</v>
      </c>
      <c r="AK18" s="420">
        <f t="shared" si="1"/>
        <v>14474</v>
      </c>
      <c r="AL18" s="420">
        <f t="shared" si="1"/>
        <v>230</v>
      </c>
      <c r="AM18" s="420">
        <f t="shared" si="1"/>
        <v>20846</v>
      </c>
      <c r="AN18" s="420">
        <f t="shared" si="1"/>
        <v>2462</v>
      </c>
      <c r="AO18" s="420">
        <f t="shared" si="1"/>
        <v>547</v>
      </c>
      <c r="AP18" s="420">
        <f t="shared" si="1"/>
        <v>7592</v>
      </c>
      <c r="AQ18" s="420">
        <f t="shared" si="1"/>
        <v>9655</v>
      </c>
      <c r="AR18" s="421">
        <f t="shared" si="1"/>
        <v>590</v>
      </c>
      <c r="AU18" s="375">
        <f>+C18-D18-E18</f>
        <v>0</v>
      </c>
      <c r="AV18" s="375">
        <f>+F18-G18-H18</f>
        <v>0</v>
      </c>
      <c r="AW18" s="375">
        <f>+F18-I18-L18-O18</f>
        <v>0</v>
      </c>
      <c r="AX18" s="375">
        <f t="shared" ref="AX18:AY18" si="2">+G18-J18-M18-P18</f>
        <v>0</v>
      </c>
      <c r="AY18" s="375">
        <f t="shared" si="2"/>
        <v>0</v>
      </c>
      <c r="AZ18" s="375">
        <f>+R18-U18-Z18-AC18</f>
        <v>0</v>
      </c>
      <c r="BA18" s="375">
        <f t="shared" ref="BA18:BB18" si="3">+S18-V18-AA18-AD18</f>
        <v>0</v>
      </c>
      <c r="BB18" s="375">
        <f t="shared" si="3"/>
        <v>0</v>
      </c>
      <c r="BC18" s="375">
        <f>+AF18-AG18-AH18</f>
        <v>0</v>
      </c>
      <c r="BD18" s="375">
        <f>+C18-F18-R18-AF18</f>
        <v>0</v>
      </c>
      <c r="BE18" s="375">
        <f t="shared" ref="BE18:BF18" si="4">+D18-G18-S18-AG18</f>
        <v>0</v>
      </c>
      <c r="BF18" s="375">
        <f t="shared" si="4"/>
        <v>0</v>
      </c>
      <c r="BG18" s="375">
        <f>+C18-AI18-AJ18-AK18-AL18</f>
        <v>0</v>
      </c>
      <c r="BH18" s="375">
        <f>+AM18-AN18-AO18-AP18-AQ18-AR18</f>
        <v>0</v>
      </c>
    </row>
    <row r="19" spans="1:60" s="43" customFormat="1" ht="12.75">
      <c r="A19" s="217" t="s">
        <v>33</v>
      </c>
      <c r="B19" s="280">
        <v>2</v>
      </c>
      <c r="C19" s="281">
        <f>SUM(C20:C24)</f>
        <v>3994</v>
      </c>
      <c r="D19" s="281">
        <f t="shared" ref="D19:W19" si="5">SUM(D20:D24)</f>
        <v>2391</v>
      </c>
      <c r="E19" s="281">
        <f t="shared" si="5"/>
        <v>1603</v>
      </c>
      <c r="F19" s="281">
        <f t="shared" si="5"/>
        <v>553</v>
      </c>
      <c r="G19" s="281">
        <f t="shared" si="5"/>
        <v>334</v>
      </c>
      <c r="H19" s="281">
        <f t="shared" si="5"/>
        <v>219</v>
      </c>
      <c r="I19" s="281">
        <f t="shared" si="5"/>
        <v>202</v>
      </c>
      <c r="J19" s="281">
        <f t="shared" si="5"/>
        <v>101</v>
      </c>
      <c r="K19" s="281">
        <f t="shared" si="5"/>
        <v>101</v>
      </c>
      <c r="L19" s="281">
        <f t="shared" si="5"/>
        <v>276</v>
      </c>
      <c r="M19" s="281">
        <f t="shared" si="5"/>
        <v>187</v>
      </c>
      <c r="N19" s="281">
        <f t="shared" si="5"/>
        <v>89</v>
      </c>
      <c r="O19" s="281">
        <f t="shared" si="5"/>
        <v>75</v>
      </c>
      <c r="P19" s="281">
        <f t="shared" si="5"/>
        <v>46</v>
      </c>
      <c r="Q19" s="281">
        <f t="shared" si="5"/>
        <v>29</v>
      </c>
      <c r="R19" s="281">
        <f t="shared" si="5"/>
        <v>3288</v>
      </c>
      <c r="S19" s="281">
        <f t="shared" si="5"/>
        <v>1998</v>
      </c>
      <c r="T19" s="281">
        <f t="shared" si="5"/>
        <v>1290</v>
      </c>
      <c r="U19" s="281">
        <f t="shared" si="5"/>
        <v>1841</v>
      </c>
      <c r="V19" s="281">
        <f t="shared" si="5"/>
        <v>1044</v>
      </c>
      <c r="W19" s="284">
        <f t="shared" si="5"/>
        <v>797</v>
      </c>
      <c r="X19" s="217" t="s">
        <v>33</v>
      </c>
      <c r="Y19" s="280">
        <v>2</v>
      </c>
      <c r="Z19" s="281">
        <f>SUM(Z20:Z24)</f>
        <v>761</v>
      </c>
      <c r="AA19" s="281">
        <f t="shared" ref="AA19:AR19" si="6">SUM(AA20:AA24)</f>
        <v>503</v>
      </c>
      <c r="AB19" s="281">
        <f t="shared" si="6"/>
        <v>258</v>
      </c>
      <c r="AC19" s="281">
        <f t="shared" si="6"/>
        <v>686</v>
      </c>
      <c r="AD19" s="281">
        <f t="shared" si="6"/>
        <v>451</v>
      </c>
      <c r="AE19" s="281">
        <f t="shared" si="6"/>
        <v>235</v>
      </c>
      <c r="AF19" s="281">
        <f t="shared" si="6"/>
        <v>153</v>
      </c>
      <c r="AG19" s="281">
        <f t="shared" si="6"/>
        <v>59</v>
      </c>
      <c r="AH19" s="281">
        <f t="shared" si="6"/>
        <v>94</v>
      </c>
      <c r="AI19" s="281">
        <f t="shared" si="6"/>
        <v>3901</v>
      </c>
      <c r="AJ19" s="281">
        <f t="shared" si="6"/>
        <v>0</v>
      </c>
      <c r="AK19" s="281">
        <f t="shared" si="6"/>
        <v>93</v>
      </c>
      <c r="AL19" s="281">
        <f t="shared" si="6"/>
        <v>0</v>
      </c>
      <c r="AM19" s="281">
        <f t="shared" si="6"/>
        <v>2251</v>
      </c>
      <c r="AN19" s="281">
        <f t="shared" si="6"/>
        <v>206</v>
      </c>
      <c r="AO19" s="281">
        <f t="shared" si="6"/>
        <v>75</v>
      </c>
      <c r="AP19" s="281">
        <f t="shared" si="6"/>
        <v>686</v>
      </c>
      <c r="AQ19" s="281">
        <f t="shared" si="6"/>
        <v>1131</v>
      </c>
      <c r="AR19" s="284">
        <f t="shared" si="6"/>
        <v>153</v>
      </c>
      <c r="AU19" s="375">
        <f t="shared" ref="AU19:AU55" si="7">+C19-D19-E19</f>
        <v>0</v>
      </c>
      <c r="AV19" s="375">
        <f t="shared" ref="AV19:AV55" si="8">+F19-G19-H19</f>
        <v>0</v>
      </c>
      <c r="AW19" s="375">
        <f t="shared" ref="AW19:AW55" si="9">+F19-I19-L19-O19</f>
        <v>0</v>
      </c>
      <c r="AX19" s="375">
        <f t="shared" ref="AX19:AX55" si="10">+G19-J19-M19-P19</f>
        <v>0</v>
      </c>
      <c r="AY19" s="375">
        <f t="shared" ref="AY19:AY55" si="11">+H19-K19-N19-Q19</f>
        <v>0</v>
      </c>
      <c r="AZ19" s="375">
        <f t="shared" ref="AZ19:AZ55" si="12">+R19-U19-Z19-AC19</f>
        <v>0</v>
      </c>
      <c r="BA19" s="375">
        <f t="shared" ref="BA19:BA55" si="13">+S19-V19-AA19-AD19</f>
        <v>0</v>
      </c>
      <c r="BB19" s="375">
        <f t="shared" ref="BB19:BB55" si="14">+T19-W19-AB19-AE19</f>
        <v>0</v>
      </c>
      <c r="BC19" s="375">
        <f t="shared" ref="BC19:BC55" si="15">+AF19-AG19-AH19</f>
        <v>0</v>
      </c>
      <c r="BD19" s="375">
        <f t="shared" ref="BD19:BD55" si="16">+C19-F19-R19-AF19</f>
        <v>0</v>
      </c>
      <c r="BE19" s="375">
        <f t="shared" ref="BE19:BE55" si="17">+D19-G19-S19-AG19</f>
        <v>0</v>
      </c>
      <c r="BF19" s="375">
        <f t="shared" ref="BF19:BF55" si="18">+E19-H19-T19-AH19</f>
        <v>0</v>
      </c>
      <c r="BG19" s="375">
        <f t="shared" ref="BG19:BG55" si="19">+C19-AI19-AJ19-AK19-AL19</f>
        <v>0</v>
      </c>
      <c r="BH19" s="375">
        <f t="shared" ref="BH19:BH55" si="20">+AM19-AN19-AO19-AP19-AQ19-AR19</f>
        <v>0</v>
      </c>
    </row>
    <row r="20" spans="1:60" s="43" customFormat="1" ht="12.75">
      <c r="A20" s="174" t="s">
        <v>34</v>
      </c>
      <c r="B20" s="280">
        <v>3</v>
      </c>
      <c r="C20" s="281">
        <f>+D20+E20</f>
        <v>782</v>
      </c>
      <c r="D20" s="281">
        <v>466</v>
      </c>
      <c r="E20" s="281">
        <v>316</v>
      </c>
      <c r="F20" s="282">
        <v>0</v>
      </c>
      <c r="G20" s="282">
        <v>0</v>
      </c>
      <c r="H20" s="282">
        <v>0</v>
      </c>
      <c r="I20" s="282">
        <v>0</v>
      </c>
      <c r="J20" s="282">
        <v>0</v>
      </c>
      <c r="K20" s="282">
        <v>0</v>
      </c>
      <c r="L20" s="282">
        <v>0</v>
      </c>
      <c r="M20" s="282">
        <v>0</v>
      </c>
      <c r="N20" s="282">
        <v>0</v>
      </c>
      <c r="O20" s="282">
        <v>0</v>
      </c>
      <c r="P20" s="282">
        <v>0</v>
      </c>
      <c r="Q20" s="282">
        <v>0</v>
      </c>
      <c r="R20" s="282">
        <v>667</v>
      </c>
      <c r="S20" s="282">
        <v>417</v>
      </c>
      <c r="T20" s="282">
        <v>250</v>
      </c>
      <c r="U20" s="282">
        <v>461</v>
      </c>
      <c r="V20" s="282">
        <v>267</v>
      </c>
      <c r="W20" s="283">
        <v>194</v>
      </c>
      <c r="X20" s="174" t="s">
        <v>34</v>
      </c>
      <c r="Y20" s="280">
        <v>3</v>
      </c>
      <c r="Z20" s="283">
        <v>110</v>
      </c>
      <c r="AA20" s="283">
        <v>83</v>
      </c>
      <c r="AB20" s="283">
        <v>27</v>
      </c>
      <c r="AC20" s="284">
        <v>96</v>
      </c>
      <c r="AD20" s="284">
        <v>67</v>
      </c>
      <c r="AE20" s="284">
        <v>29</v>
      </c>
      <c r="AF20" s="285">
        <v>115</v>
      </c>
      <c r="AG20" s="285">
        <v>49</v>
      </c>
      <c r="AH20" s="285">
        <v>66</v>
      </c>
      <c r="AI20" s="286">
        <v>782</v>
      </c>
      <c r="AJ20" s="286">
        <v>0</v>
      </c>
      <c r="AK20" s="286">
        <v>0</v>
      </c>
      <c r="AL20" s="286">
        <v>0</v>
      </c>
      <c r="AM20" s="286">
        <v>579</v>
      </c>
      <c r="AN20" s="287">
        <v>0</v>
      </c>
      <c r="AO20" s="287">
        <v>0</v>
      </c>
      <c r="AP20" s="286">
        <v>96</v>
      </c>
      <c r="AQ20" s="286">
        <v>368</v>
      </c>
      <c r="AR20" s="286">
        <v>115</v>
      </c>
      <c r="AU20" s="375">
        <f t="shared" si="7"/>
        <v>0</v>
      </c>
      <c r="AV20" s="375">
        <f t="shared" si="8"/>
        <v>0</v>
      </c>
      <c r="AW20" s="375">
        <f t="shared" si="9"/>
        <v>0</v>
      </c>
      <c r="AX20" s="375">
        <f t="shared" si="10"/>
        <v>0</v>
      </c>
      <c r="AY20" s="375">
        <f t="shared" si="11"/>
        <v>0</v>
      </c>
      <c r="AZ20" s="375">
        <f t="shared" si="12"/>
        <v>0</v>
      </c>
      <c r="BA20" s="375">
        <f t="shared" si="13"/>
        <v>0</v>
      </c>
      <c r="BB20" s="375">
        <f t="shared" si="14"/>
        <v>0</v>
      </c>
      <c r="BC20" s="375">
        <f t="shared" si="15"/>
        <v>0</v>
      </c>
      <c r="BD20" s="375">
        <f t="shared" si="16"/>
        <v>0</v>
      </c>
      <c r="BE20" s="375">
        <f t="shared" si="17"/>
        <v>0</v>
      </c>
      <c r="BF20" s="375">
        <f t="shared" si="18"/>
        <v>0</v>
      </c>
      <c r="BG20" s="375">
        <f t="shared" si="19"/>
        <v>0</v>
      </c>
      <c r="BH20" s="375">
        <f t="shared" si="20"/>
        <v>0</v>
      </c>
    </row>
    <row r="21" spans="1:60" s="43" customFormat="1" ht="12.75">
      <c r="A21" s="174" t="s">
        <v>35</v>
      </c>
      <c r="B21" s="280">
        <v>4</v>
      </c>
      <c r="C21" s="281">
        <f t="shared" ref="C21:C24" si="21">+D21+E21</f>
        <v>339</v>
      </c>
      <c r="D21" s="281">
        <v>201</v>
      </c>
      <c r="E21" s="281">
        <v>138</v>
      </c>
      <c r="F21" s="282">
        <v>0</v>
      </c>
      <c r="G21" s="282">
        <v>0</v>
      </c>
      <c r="H21" s="282">
        <v>0</v>
      </c>
      <c r="I21" s="282">
        <v>0</v>
      </c>
      <c r="J21" s="282">
        <v>0</v>
      </c>
      <c r="K21" s="282">
        <v>0</v>
      </c>
      <c r="L21" s="282">
        <v>0</v>
      </c>
      <c r="M21" s="282">
        <v>0</v>
      </c>
      <c r="N21" s="282">
        <v>0</v>
      </c>
      <c r="O21" s="282">
        <v>0</v>
      </c>
      <c r="P21" s="282">
        <v>0</v>
      </c>
      <c r="Q21" s="282">
        <v>0</v>
      </c>
      <c r="R21" s="282">
        <v>339</v>
      </c>
      <c r="S21" s="282">
        <v>201</v>
      </c>
      <c r="T21" s="282">
        <v>138</v>
      </c>
      <c r="U21" s="282">
        <v>153</v>
      </c>
      <c r="V21" s="282">
        <v>88</v>
      </c>
      <c r="W21" s="288">
        <v>65</v>
      </c>
      <c r="X21" s="174" t="s">
        <v>35</v>
      </c>
      <c r="Y21" s="280">
        <v>4</v>
      </c>
      <c r="Z21" s="283">
        <v>109</v>
      </c>
      <c r="AA21" s="283">
        <v>68</v>
      </c>
      <c r="AB21" s="283">
        <v>41</v>
      </c>
      <c r="AC21" s="284">
        <v>77</v>
      </c>
      <c r="AD21" s="284">
        <v>45</v>
      </c>
      <c r="AE21" s="284">
        <v>32</v>
      </c>
      <c r="AF21" s="285">
        <v>0</v>
      </c>
      <c r="AG21" s="285">
        <v>0</v>
      </c>
      <c r="AH21" s="285">
        <v>0</v>
      </c>
      <c r="AI21" s="286">
        <v>339</v>
      </c>
      <c r="AJ21" s="286">
        <v>0</v>
      </c>
      <c r="AK21" s="286">
        <v>0</v>
      </c>
      <c r="AL21" s="286">
        <v>0</v>
      </c>
      <c r="AM21" s="286">
        <v>126</v>
      </c>
      <c r="AN21" s="287">
        <v>0</v>
      </c>
      <c r="AO21" s="287">
        <v>0</v>
      </c>
      <c r="AP21" s="286">
        <v>77</v>
      </c>
      <c r="AQ21" s="286">
        <v>49</v>
      </c>
      <c r="AR21" s="286">
        <v>0</v>
      </c>
      <c r="AU21" s="375">
        <f t="shared" si="7"/>
        <v>0</v>
      </c>
      <c r="AV21" s="375">
        <f t="shared" si="8"/>
        <v>0</v>
      </c>
      <c r="AW21" s="375">
        <f t="shared" si="9"/>
        <v>0</v>
      </c>
      <c r="AX21" s="375">
        <f t="shared" si="10"/>
        <v>0</v>
      </c>
      <c r="AY21" s="375">
        <f t="shared" si="11"/>
        <v>0</v>
      </c>
      <c r="AZ21" s="375">
        <f t="shared" si="12"/>
        <v>0</v>
      </c>
      <c r="BA21" s="375">
        <f t="shared" si="13"/>
        <v>0</v>
      </c>
      <c r="BB21" s="375">
        <f t="shared" si="14"/>
        <v>0</v>
      </c>
      <c r="BC21" s="375">
        <f t="shared" si="15"/>
        <v>0</v>
      </c>
      <c r="BD21" s="375">
        <f t="shared" si="16"/>
        <v>0</v>
      </c>
      <c r="BE21" s="375">
        <f t="shared" si="17"/>
        <v>0</v>
      </c>
      <c r="BF21" s="375">
        <f t="shared" si="18"/>
        <v>0</v>
      </c>
      <c r="BG21" s="375">
        <f t="shared" si="19"/>
        <v>0</v>
      </c>
      <c r="BH21" s="375">
        <f t="shared" si="20"/>
        <v>0</v>
      </c>
    </row>
    <row r="22" spans="1:60" s="43" customFormat="1" ht="12.75">
      <c r="A22" s="174" t="s">
        <v>36</v>
      </c>
      <c r="B22" s="280">
        <v>5</v>
      </c>
      <c r="C22" s="281">
        <f t="shared" si="21"/>
        <v>800</v>
      </c>
      <c r="D22" s="281">
        <v>409</v>
      </c>
      <c r="E22" s="281">
        <v>391</v>
      </c>
      <c r="F22" s="282">
        <v>84</v>
      </c>
      <c r="G22" s="282">
        <v>37</v>
      </c>
      <c r="H22" s="282">
        <v>47</v>
      </c>
      <c r="I22" s="282">
        <v>40</v>
      </c>
      <c r="J22" s="282">
        <v>11</v>
      </c>
      <c r="K22" s="282">
        <v>29</v>
      </c>
      <c r="L22" s="282">
        <v>44</v>
      </c>
      <c r="M22" s="282">
        <v>26</v>
      </c>
      <c r="N22" s="282">
        <v>18</v>
      </c>
      <c r="O22" s="282">
        <v>0</v>
      </c>
      <c r="P22" s="282">
        <v>0</v>
      </c>
      <c r="Q22" s="282">
        <v>0</v>
      </c>
      <c r="R22" s="282">
        <v>678</v>
      </c>
      <c r="S22" s="282">
        <v>362</v>
      </c>
      <c r="T22" s="282">
        <v>316</v>
      </c>
      <c r="U22" s="282">
        <v>376</v>
      </c>
      <c r="V22" s="282">
        <v>179</v>
      </c>
      <c r="W22" s="283">
        <v>197</v>
      </c>
      <c r="X22" s="174" t="s">
        <v>36</v>
      </c>
      <c r="Y22" s="280">
        <v>5</v>
      </c>
      <c r="Z22" s="283">
        <v>143</v>
      </c>
      <c r="AA22" s="283">
        <v>93</v>
      </c>
      <c r="AB22" s="283">
        <v>50</v>
      </c>
      <c r="AC22" s="284">
        <v>159</v>
      </c>
      <c r="AD22" s="284">
        <v>90</v>
      </c>
      <c r="AE22" s="284">
        <v>69</v>
      </c>
      <c r="AF22" s="285">
        <v>38</v>
      </c>
      <c r="AG22" s="285">
        <v>10</v>
      </c>
      <c r="AH22" s="285">
        <v>28</v>
      </c>
      <c r="AI22" s="286">
        <v>707</v>
      </c>
      <c r="AJ22" s="286">
        <v>0</v>
      </c>
      <c r="AK22" s="286">
        <v>93</v>
      </c>
      <c r="AL22" s="286">
        <v>0</v>
      </c>
      <c r="AM22" s="286">
        <v>491</v>
      </c>
      <c r="AN22" s="287">
        <v>44</v>
      </c>
      <c r="AO22" s="287">
        <v>0</v>
      </c>
      <c r="AP22" s="286">
        <v>159</v>
      </c>
      <c r="AQ22" s="286">
        <v>250</v>
      </c>
      <c r="AR22" s="286">
        <v>38</v>
      </c>
      <c r="AU22" s="375">
        <f t="shared" si="7"/>
        <v>0</v>
      </c>
      <c r="AV22" s="375">
        <f t="shared" si="8"/>
        <v>0</v>
      </c>
      <c r="AW22" s="375">
        <f t="shared" si="9"/>
        <v>0</v>
      </c>
      <c r="AX22" s="375">
        <f t="shared" si="10"/>
        <v>0</v>
      </c>
      <c r="AY22" s="375">
        <f t="shared" si="11"/>
        <v>0</v>
      </c>
      <c r="AZ22" s="375">
        <f t="shared" si="12"/>
        <v>0</v>
      </c>
      <c r="BA22" s="375">
        <f t="shared" si="13"/>
        <v>0</v>
      </c>
      <c r="BB22" s="375">
        <f t="shared" si="14"/>
        <v>0</v>
      </c>
      <c r="BC22" s="375">
        <f t="shared" si="15"/>
        <v>0</v>
      </c>
      <c r="BD22" s="375">
        <f t="shared" si="16"/>
        <v>0</v>
      </c>
      <c r="BE22" s="375">
        <f t="shared" si="17"/>
        <v>0</v>
      </c>
      <c r="BF22" s="375">
        <f t="shared" si="18"/>
        <v>0</v>
      </c>
      <c r="BG22" s="375">
        <f t="shared" si="19"/>
        <v>0</v>
      </c>
      <c r="BH22" s="375">
        <f t="shared" si="20"/>
        <v>0</v>
      </c>
    </row>
    <row r="23" spans="1:60" s="43" customFormat="1" ht="12.75">
      <c r="A23" s="174" t="s">
        <v>37</v>
      </c>
      <c r="B23" s="280">
        <v>6</v>
      </c>
      <c r="C23" s="281">
        <f t="shared" si="21"/>
        <v>874</v>
      </c>
      <c r="D23" s="281">
        <v>521</v>
      </c>
      <c r="E23" s="281">
        <v>353</v>
      </c>
      <c r="F23" s="282">
        <v>177</v>
      </c>
      <c r="G23" s="282">
        <v>110</v>
      </c>
      <c r="H23" s="282">
        <v>67</v>
      </c>
      <c r="I23" s="282">
        <v>63</v>
      </c>
      <c r="J23" s="282">
        <v>35</v>
      </c>
      <c r="K23" s="282">
        <v>28</v>
      </c>
      <c r="L23" s="282">
        <v>114</v>
      </c>
      <c r="M23" s="282">
        <v>75</v>
      </c>
      <c r="N23" s="282">
        <v>39</v>
      </c>
      <c r="O23" s="282">
        <v>0</v>
      </c>
      <c r="P23" s="282">
        <v>0</v>
      </c>
      <c r="Q23" s="282">
        <v>0</v>
      </c>
      <c r="R23" s="282">
        <v>697</v>
      </c>
      <c r="S23" s="282">
        <v>411</v>
      </c>
      <c r="T23" s="282">
        <v>286</v>
      </c>
      <c r="U23" s="282">
        <v>286</v>
      </c>
      <c r="V23" s="282">
        <v>147</v>
      </c>
      <c r="W23" s="283">
        <v>139</v>
      </c>
      <c r="X23" s="174" t="s">
        <v>37</v>
      </c>
      <c r="Y23" s="280">
        <v>6</v>
      </c>
      <c r="Z23" s="283">
        <v>220</v>
      </c>
      <c r="AA23" s="283">
        <v>142</v>
      </c>
      <c r="AB23" s="283">
        <v>78</v>
      </c>
      <c r="AC23" s="284">
        <v>191</v>
      </c>
      <c r="AD23" s="284">
        <v>122</v>
      </c>
      <c r="AE23" s="284">
        <v>69</v>
      </c>
      <c r="AF23" s="285">
        <v>0</v>
      </c>
      <c r="AG23" s="285">
        <v>0</v>
      </c>
      <c r="AH23" s="285">
        <v>0</v>
      </c>
      <c r="AI23" s="286">
        <v>874</v>
      </c>
      <c r="AJ23" s="286">
        <v>0</v>
      </c>
      <c r="AK23" s="286">
        <v>0</v>
      </c>
      <c r="AL23" s="286">
        <v>0</v>
      </c>
      <c r="AM23" s="286">
        <v>378</v>
      </c>
      <c r="AN23" s="287">
        <v>114</v>
      </c>
      <c r="AO23" s="287">
        <v>0</v>
      </c>
      <c r="AP23" s="286">
        <v>191</v>
      </c>
      <c r="AQ23" s="286">
        <v>73</v>
      </c>
      <c r="AR23" s="286">
        <v>0</v>
      </c>
      <c r="AU23" s="375">
        <f t="shared" si="7"/>
        <v>0</v>
      </c>
      <c r="AV23" s="375">
        <f t="shared" si="8"/>
        <v>0</v>
      </c>
      <c r="AW23" s="375">
        <f t="shared" si="9"/>
        <v>0</v>
      </c>
      <c r="AX23" s="375">
        <f t="shared" si="10"/>
        <v>0</v>
      </c>
      <c r="AY23" s="375">
        <f t="shared" si="11"/>
        <v>0</v>
      </c>
      <c r="AZ23" s="375">
        <f t="shared" si="12"/>
        <v>0</v>
      </c>
      <c r="BA23" s="375">
        <f t="shared" si="13"/>
        <v>0</v>
      </c>
      <c r="BB23" s="375">
        <f t="shared" si="14"/>
        <v>0</v>
      </c>
      <c r="BC23" s="375">
        <f t="shared" si="15"/>
        <v>0</v>
      </c>
      <c r="BD23" s="375">
        <f t="shared" si="16"/>
        <v>0</v>
      </c>
      <c r="BE23" s="375">
        <f t="shared" si="17"/>
        <v>0</v>
      </c>
      <c r="BF23" s="375">
        <f t="shared" si="18"/>
        <v>0</v>
      </c>
      <c r="BG23" s="375">
        <f t="shared" si="19"/>
        <v>0</v>
      </c>
      <c r="BH23" s="375">
        <f t="shared" si="20"/>
        <v>0</v>
      </c>
    </row>
    <row r="24" spans="1:60" s="43" customFormat="1" ht="12.75">
      <c r="A24" s="174" t="s">
        <v>38</v>
      </c>
      <c r="B24" s="280">
        <v>7</v>
      </c>
      <c r="C24" s="281">
        <f t="shared" si="21"/>
        <v>1199</v>
      </c>
      <c r="D24" s="281">
        <v>794</v>
      </c>
      <c r="E24" s="281">
        <v>405</v>
      </c>
      <c r="F24" s="282">
        <v>292</v>
      </c>
      <c r="G24" s="282">
        <v>187</v>
      </c>
      <c r="H24" s="282">
        <v>105</v>
      </c>
      <c r="I24" s="282">
        <v>99</v>
      </c>
      <c r="J24" s="282">
        <v>55</v>
      </c>
      <c r="K24" s="282">
        <v>44</v>
      </c>
      <c r="L24" s="282">
        <v>118</v>
      </c>
      <c r="M24" s="282">
        <v>86</v>
      </c>
      <c r="N24" s="282">
        <v>32</v>
      </c>
      <c r="O24" s="282">
        <v>75</v>
      </c>
      <c r="P24" s="282">
        <v>46</v>
      </c>
      <c r="Q24" s="282">
        <v>29</v>
      </c>
      <c r="R24" s="282">
        <v>907</v>
      </c>
      <c r="S24" s="282">
        <v>607</v>
      </c>
      <c r="T24" s="282">
        <v>300</v>
      </c>
      <c r="U24" s="282">
        <v>565</v>
      </c>
      <c r="V24" s="282">
        <v>363</v>
      </c>
      <c r="W24" s="283">
        <v>202</v>
      </c>
      <c r="X24" s="174" t="s">
        <v>38</v>
      </c>
      <c r="Y24" s="280">
        <v>7</v>
      </c>
      <c r="Z24" s="283">
        <v>179</v>
      </c>
      <c r="AA24" s="283">
        <v>117</v>
      </c>
      <c r="AB24" s="283">
        <v>62</v>
      </c>
      <c r="AC24" s="284">
        <v>163</v>
      </c>
      <c r="AD24" s="284">
        <v>127</v>
      </c>
      <c r="AE24" s="284">
        <v>36</v>
      </c>
      <c r="AF24" s="285">
        <v>0</v>
      </c>
      <c r="AG24" s="285">
        <v>0</v>
      </c>
      <c r="AH24" s="285">
        <v>0</v>
      </c>
      <c r="AI24" s="286">
        <v>1199</v>
      </c>
      <c r="AJ24" s="286">
        <v>0</v>
      </c>
      <c r="AK24" s="286">
        <v>0</v>
      </c>
      <c r="AL24" s="286">
        <v>0</v>
      </c>
      <c r="AM24" s="286">
        <v>677</v>
      </c>
      <c r="AN24" s="287">
        <v>48</v>
      </c>
      <c r="AO24" s="287">
        <v>75</v>
      </c>
      <c r="AP24" s="286">
        <v>163</v>
      </c>
      <c r="AQ24" s="286">
        <v>391</v>
      </c>
      <c r="AR24" s="286">
        <v>0</v>
      </c>
      <c r="AU24" s="375">
        <f t="shared" si="7"/>
        <v>0</v>
      </c>
      <c r="AV24" s="375">
        <f t="shared" si="8"/>
        <v>0</v>
      </c>
      <c r="AW24" s="375">
        <f t="shared" si="9"/>
        <v>0</v>
      </c>
      <c r="AX24" s="375">
        <f t="shared" si="10"/>
        <v>0</v>
      </c>
      <c r="AY24" s="375">
        <f t="shared" si="11"/>
        <v>0</v>
      </c>
      <c r="AZ24" s="375">
        <f t="shared" si="12"/>
        <v>0</v>
      </c>
      <c r="BA24" s="375">
        <f t="shared" si="13"/>
        <v>0</v>
      </c>
      <c r="BB24" s="375">
        <f t="shared" si="14"/>
        <v>0</v>
      </c>
      <c r="BC24" s="375">
        <f t="shared" si="15"/>
        <v>0</v>
      </c>
      <c r="BD24" s="375">
        <f t="shared" si="16"/>
        <v>0</v>
      </c>
      <c r="BE24" s="375">
        <f t="shared" si="17"/>
        <v>0</v>
      </c>
      <c r="BF24" s="375">
        <f t="shared" si="18"/>
        <v>0</v>
      </c>
      <c r="BG24" s="375">
        <f t="shared" si="19"/>
        <v>0</v>
      </c>
      <c r="BH24" s="375">
        <f t="shared" si="20"/>
        <v>0</v>
      </c>
    </row>
    <row r="25" spans="1:60" s="43" customFormat="1" ht="12.75">
      <c r="A25" s="217" t="s">
        <v>39</v>
      </c>
      <c r="B25" s="280">
        <v>8</v>
      </c>
      <c r="C25" s="420">
        <f>SUM(C26:C31)</f>
        <v>6149</v>
      </c>
      <c r="D25" s="420">
        <f t="shared" ref="D25:W25" si="22">SUM(D26:D31)</f>
        <v>3716</v>
      </c>
      <c r="E25" s="420">
        <f t="shared" si="22"/>
        <v>2433</v>
      </c>
      <c r="F25" s="420">
        <f t="shared" si="22"/>
        <v>541</v>
      </c>
      <c r="G25" s="420">
        <f t="shared" si="22"/>
        <v>344</v>
      </c>
      <c r="H25" s="420">
        <f t="shared" si="22"/>
        <v>197</v>
      </c>
      <c r="I25" s="420">
        <f t="shared" si="22"/>
        <v>148</v>
      </c>
      <c r="J25" s="420">
        <f t="shared" si="22"/>
        <v>76</v>
      </c>
      <c r="K25" s="420">
        <f t="shared" si="22"/>
        <v>72</v>
      </c>
      <c r="L25" s="420">
        <f t="shared" si="22"/>
        <v>323</v>
      </c>
      <c r="M25" s="420">
        <f t="shared" si="22"/>
        <v>226</v>
      </c>
      <c r="N25" s="420">
        <f t="shared" si="22"/>
        <v>97</v>
      </c>
      <c r="O25" s="420">
        <f t="shared" si="22"/>
        <v>70</v>
      </c>
      <c r="P25" s="420">
        <f t="shared" si="22"/>
        <v>42</v>
      </c>
      <c r="Q25" s="420">
        <f t="shared" si="22"/>
        <v>28</v>
      </c>
      <c r="R25" s="420">
        <f t="shared" si="22"/>
        <v>5608</v>
      </c>
      <c r="S25" s="420">
        <f t="shared" si="22"/>
        <v>3372</v>
      </c>
      <c r="T25" s="420">
        <f t="shared" si="22"/>
        <v>2236</v>
      </c>
      <c r="U25" s="420">
        <f t="shared" si="22"/>
        <v>3368</v>
      </c>
      <c r="V25" s="420">
        <f t="shared" si="22"/>
        <v>1854</v>
      </c>
      <c r="W25" s="420">
        <f t="shared" si="22"/>
        <v>1514</v>
      </c>
      <c r="X25" s="217" t="s">
        <v>39</v>
      </c>
      <c r="Y25" s="370">
        <v>8</v>
      </c>
      <c r="Z25" s="420">
        <f t="shared" ref="Z25:AR25" si="23">SUM(Z26:Z31)</f>
        <v>1208</v>
      </c>
      <c r="AA25" s="420">
        <f t="shared" si="23"/>
        <v>817</v>
      </c>
      <c r="AB25" s="420">
        <f t="shared" si="23"/>
        <v>391</v>
      </c>
      <c r="AC25" s="420">
        <f t="shared" si="23"/>
        <v>1032</v>
      </c>
      <c r="AD25" s="420">
        <f t="shared" si="23"/>
        <v>701</v>
      </c>
      <c r="AE25" s="420">
        <f t="shared" si="23"/>
        <v>331</v>
      </c>
      <c r="AF25" s="420">
        <f t="shared" si="23"/>
        <v>0</v>
      </c>
      <c r="AG25" s="420">
        <f t="shared" si="23"/>
        <v>0</v>
      </c>
      <c r="AH25" s="420">
        <f t="shared" si="23"/>
        <v>0</v>
      </c>
      <c r="AI25" s="420">
        <f t="shared" si="23"/>
        <v>6005</v>
      </c>
      <c r="AJ25" s="420">
        <f t="shared" si="23"/>
        <v>0</v>
      </c>
      <c r="AK25" s="420">
        <f t="shared" si="23"/>
        <v>144</v>
      </c>
      <c r="AL25" s="420">
        <f t="shared" si="23"/>
        <v>0</v>
      </c>
      <c r="AM25" s="420">
        <f t="shared" si="23"/>
        <v>3708</v>
      </c>
      <c r="AN25" s="420">
        <f t="shared" si="23"/>
        <v>270</v>
      </c>
      <c r="AO25" s="420">
        <f t="shared" si="23"/>
        <v>70</v>
      </c>
      <c r="AP25" s="420">
        <f t="shared" si="23"/>
        <v>1032</v>
      </c>
      <c r="AQ25" s="420">
        <f t="shared" si="23"/>
        <v>2336</v>
      </c>
      <c r="AR25" s="420">
        <f t="shared" si="23"/>
        <v>0</v>
      </c>
      <c r="AU25" s="375">
        <f t="shared" si="7"/>
        <v>0</v>
      </c>
      <c r="AV25" s="375">
        <f t="shared" si="8"/>
        <v>0</v>
      </c>
      <c r="AW25" s="375">
        <f t="shared" si="9"/>
        <v>0</v>
      </c>
      <c r="AX25" s="375">
        <f t="shared" si="10"/>
        <v>0</v>
      </c>
      <c r="AY25" s="375">
        <f t="shared" si="11"/>
        <v>0</v>
      </c>
      <c r="AZ25" s="375">
        <f t="shared" si="12"/>
        <v>0</v>
      </c>
      <c r="BA25" s="375">
        <f t="shared" si="13"/>
        <v>0</v>
      </c>
      <c r="BB25" s="375">
        <f t="shared" si="14"/>
        <v>0</v>
      </c>
      <c r="BC25" s="375">
        <f t="shared" si="15"/>
        <v>0</v>
      </c>
      <c r="BD25" s="375">
        <f t="shared" si="16"/>
        <v>0</v>
      </c>
      <c r="BE25" s="375">
        <f t="shared" si="17"/>
        <v>0</v>
      </c>
      <c r="BF25" s="375">
        <f t="shared" si="18"/>
        <v>0</v>
      </c>
      <c r="BG25" s="375">
        <f t="shared" si="19"/>
        <v>0</v>
      </c>
      <c r="BH25" s="375">
        <f t="shared" si="20"/>
        <v>0</v>
      </c>
    </row>
    <row r="26" spans="1:60" s="43" customFormat="1" ht="12.75">
      <c r="A26" s="174" t="s">
        <v>40</v>
      </c>
      <c r="B26" s="280">
        <v>9</v>
      </c>
      <c r="C26" s="281">
        <f>+D26+E26</f>
        <v>1662</v>
      </c>
      <c r="D26" s="281">
        <v>1000</v>
      </c>
      <c r="E26" s="281">
        <v>662</v>
      </c>
      <c r="F26" s="282">
        <v>134</v>
      </c>
      <c r="G26" s="282">
        <v>100</v>
      </c>
      <c r="H26" s="282">
        <v>34</v>
      </c>
      <c r="I26" s="282">
        <v>56</v>
      </c>
      <c r="J26" s="282">
        <v>37</v>
      </c>
      <c r="K26" s="282">
        <v>19</v>
      </c>
      <c r="L26" s="282">
        <v>55</v>
      </c>
      <c r="M26" s="282">
        <v>48</v>
      </c>
      <c r="N26" s="282">
        <v>7</v>
      </c>
      <c r="O26" s="282">
        <v>23</v>
      </c>
      <c r="P26" s="282">
        <v>15</v>
      </c>
      <c r="Q26" s="282">
        <v>8</v>
      </c>
      <c r="R26" s="282">
        <v>1528</v>
      </c>
      <c r="S26" s="282">
        <v>900</v>
      </c>
      <c r="T26" s="282">
        <v>628</v>
      </c>
      <c r="U26" s="282">
        <v>1300</v>
      </c>
      <c r="V26" s="282">
        <v>728</v>
      </c>
      <c r="W26" s="283">
        <v>572</v>
      </c>
      <c r="X26" s="174" t="s">
        <v>40</v>
      </c>
      <c r="Y26" s="280">
        <v>9</v>
      </c>
      <c r="Z26" s="283">
        <v>128</v>
      </c>
      <c r="AA26" s="283">
        <v>91</v>
      </c>
      <c r="AB26" s="283">
        <v>37</v>
      </c>
      <c r="AC26" s="284">
        <v>100</v>
      </c>
      <c r="AD26" s="284">
        <v>81</v>
      </c>
      <c r="AE26" s="284">
        <v>19</v>
      </c>
      <c r="AF26" s="285">
        <v>0</v>
      </c>
      <c r="AG26" s="285">
        <v>0</v>
      </c>
      <c r="AH26" s="285">
        <v>0</v>
      </c>
      <c r="AI26" s="286">
        <v>1662</v>
      </c>
      <c r="AJ26" s="286">
        <v>0</v>
      </c>
      <c r="AK26" s="286">
        <v>0</v>
      </c>
      <c r="AL26" s="286">
        <v>0</v>
      </c>
      <c r="AM26" s="286">
        <v>1346</v>
      </c>
      <c r="AN26" s="287">
        <v>30</v>
      </c>
      <c r="AO26" s="287">
        <v>23</v>
      </c>
      <c r="AP26" s="286">
        <v>100</v>
      </c>
      <c r="AQ26" s="286">
        <v>1193</v>
      </c>
      <c r="AR26" s="286">
        <v>0</v>
      </c>
      <c r="AU26" s="375">
        <f t="shared" si="7"/>
        <v>0</v>
      </c>
      <c r="AV26" s="375">
        <f t="shared" si="8"/>
        <v>0</v>
      </c>
      <c r="AW26" s="375">
        <f t="shared" si="9"/>
        <v>0</v>
      </c>
      <c r="AX26" s="375">
        <f t="shared" si="10"/>
        <v>0</v>
      </c>
      <c r="AY26" s="375">
        <f t="shared" si="11"/>
        <v>0</v>
      </c>
      <c r="AZ26" s="375">
        <f t="shared" si="12"/>
        <v>0</v>
      </c>
      <c r="BA26" s="375">
        <f t="shared" si="13"/>
        <v>0</v>
      </c>
      <c r="BB26" s="375">
        <f t="shared" si="14"/>
        <v>0</v>
      </c>
      <c r="BC26" s="375">
        <f t="shared" si="15"/>
        <v>0</v>
      </c>
      <c r="BD26" s="375">
        <f t="shared" si="16"/>
        <v>0</v>
      </c>
      <c r="BE26" s="375">
        <f t="shared" si="17"/>
        <v>0</v>
      </c>
      <c r="BF26" s="375">
        <f t="shared" si="18"/>
        <v>0</v>
      </c>
      <c r="BG26" s="375">
        <f t="shared" si="19"/>
        <v>0</v>
      </c>
      <c r="BH26" s="375">
        <f t="shared" si="20"/>
        <v>0</v>
      </c>
    </row>
    <row r="27" spans="1:60" s="43" customFormat="1" ht="12.75">
      <c r="A27" s="174" t="s">
        <v>41</v>
      </c>
      <c r="B27" s="280">
        <v>10</v>
      </c>
      <c r="C27" s="281">
        <f t="shared" ref="C27:C30" si="24">+D27+E27</f>
        <v>1250</v>
      </c>
      <c r="D27" s="281">
        <v>685</v>
      </c>
      <c r="E27" s="281">
        <v>565</v>
      </c>
      <c r="F27" s="282">
        <v>109</v>
      </c>
      <c r="G27" s="282">
        <v>64</v>
      </c>
      <c r="H27" s="282">
        <v>45</v>
      </c>
      <c r="I27" s="282">
        <v>0</v>
      </c>
      <c r="J27" s="282">
        <v>0</v>
      </c>
      <c r="K27" s="282">
        <v>0</v>
      </c>
      <c r="L27" s="282">
        <v>84</v>
      </c>
      <c r="M27" s="282">
        <v>48</v>
      </c>
      <c r="N27" s="282">
        <v>36</v>
      </c>
      <c r="O27" s="282">
        <v>25</v>
      </c>
      <c r="P27" s="282">
        <v>16</v>
      </c>
      <c r="Q27" s="282">
        <v>9</v>
      </c>
      <c r="R27" s="282">
        <v>1141</v>
      </c>
      <c r="S27" s="282">
        <v>621</v>
      </c>
      <c r="T27" s="282">
        <v>520</v>
      </c>
      <c r="U27" s="282">
        <v>694</v>
      </c>
      <c r="V27" s="282">
        <v>349</v>
      </c>
      <c r="W27" s="283">
        <v>345</v>
      </c>
      <c r="X27" s="174" t="s">
        <v>41</v>
      </c>
      <c r="Y27" s="280">
        <v>10</v>
      </c>
      <c r="Z27" s="283">
        <v>221</v>
      </c>
      <c r="AA27" s="283">
        <v>130</v>
      </c>
      <c r="AB27" s="283">
        <v>91</v>
      </c>
      <c r="AC27" s="284">
        <v>226</v>
      </c>
      <c r="AD27" s="284">
        <v>142</v>
      </c>
      <c r="AE27" s="284">
        <v>84</v>
      </c>
      <c r="AF27" s="285">
        <v>0</v>
      </c>
      <c r="AG27" s="285">
        <v>0</v>
      </c>
      <c r="AH27" s="285">
        <v>0</v>
      </c>
      <c r="AI27" s="286">
        <v>1250</v>
      </c>
      <c r="AJ27" s="286">
        <v>0</v>
      </c>
      <c r="AK27" s="286">
        <v>0</v>
      </c>
      <c r="AL27" s="286">
        <v>0</v>
      </c>
      <c r="AM27" s="286">
        <v>772</v>
      </c>
      <c r="AN27" s="287">
        <v>63</v>
      </c>
      <c r="AO27" s="287">
        <v>25</v>
      </c>
      <c r="AP27" s="286">
        <v>226</v>
      </c>
      <c r="AQ27" s="286">
        <v>458</v>
      </c>
      <c r="AR27" s="286">
        <v>0</v>
      </c>
      <c r="AU27" s="375">
        <f t="shared" si="7"/>
        <v>0</v>
      </c>
      <c r="AV27" s="375">
        <f t="shared" si="8"/>
        <v>0</v>
      </c>
      <c r="AW27" s="375">
        <f t="shared" si="9"/>
        <v>0</v>
      </c>
      <c r="AX27" s="375">
        <f t="shared" si="10"/>
        <v>0</v>
      </c>
      <c r="AY27" s="375">
        <f t="shared" si="11"/>
        <v>0</v>
      </c>
      <c r="AZ27" s="375">
        <f t="shared" si="12"/>
        <v>0</v>
      </c>
      <c r="BA27" s="375">
        <f t="shared" si="13"/>
        <v>0</v>
      </c>
      <c r="BB27" s="375">
        <f t="shared" si="14"/>
        <v>0</v>
      </c>
      <c r="BC27" s="375">
        <f t="shared" si="15"/>
        <v>0</v>
      </c>
      <c r="BD27" s="375">
        <f t="shared" si="16"/>
        <v>0</v>
      </c>
      <c r="BE27" s="375">
        <f t="shared" si="17"/>
        <v>0</v>
      </c>
      <c r="BF27" s="375">
        <f t="shared" si="18"/>
        <v>0</v>
      </c>
      <c r="BG27" s="375">
        <f t="shared" si="19"/>
        <v>0</v>
      </c>
      <c r="BH27" s="375">
        <f t="shared" si="20"/>
        <v>0</v>
      </c>
    </row>
    <row r="28" spans="1:60" s="43" customFormat="1" ht="12.75">
      <c r="A28" s="174" t="s">
        <v>42</v>
      </c>
      <c r="B28" s="280">
        <v>11</v>
      </c>
      <c r="C28" s="281">
        <f t="shared" si="24"/>
        <v>569</v>
      </c>
      <c r="D28" s="281">
        <v>346</v>
      </c>
      <c r="E28" s="281">
        <v>223</v>
      </c>
      <c r="F28" s="282">
        <v>32</v>
      </c>
      <c r="G28" s="282">
        <v>24</v>
      </c>
      <c r="H28" s="282">
        <v>8</v>
      </c>
      <c r="I28" s="282">
        <v>0</v>
      </c>
      <c r="J28" s="282">
        <v>0</v>
      </c>
      <c r="K28" s="282">
        <v>0</v>
      </c>
      <c r="L28" s="282">
        <v>32</v>
      </c>
      <c r="M28" s="282">
        <v>24</v>
      </c>
      <c r="N28" s="282">
        <v>8</v>
      </c>
      <c r="O28" s="282">
        <v>0</v>
      </c>
      <c r="P28" s="282">
        <v>0</v>
      </c>
      <c r="Q28" s="282">
        <v>0</v>
      </c>
      <c r="R28" s="282">
        <v>537</v>
      </c>
      <c r="S28" s="282">
        <v>322</v>
      </c>
      <c r="T28" s="282">
        <v>215</v>
      </c>
      <c r="U28" s="282">
        <v>419</v>
      </c>
      <c r="V28" s="282">
        <v>230</v>
      </c>
      <c r="W28" s="283">
        <v>189</v>
      </c>
      <c r="X28" s="174" t="s">
        <v>42</v>
      </c>
      <c r="Y28" s="280">
        <v>11</v>
      </c>
      <c r="Z28" s="283">
        <v>60</v>
      </c>
      <c r="AA28" s="283">
        <v>44</v>
      </c>
      <c r="AB28" s="283">
        <v>16</v>
      </c>
      <c r="AC28" s="284">
        <v>58</v>
      </c>
      <c r="AD28" s="284">
        <v>48</v>
      </c>
      <c r="AE28" s="284">
        <v>10</v>
      </c>
      <c r="AF28" s="285">
        <v>0</v>
      </c>
      <c r="AG28" s="285">
        <v>0</v>
      </c>
      <c r="AH28" s="285">
        <v>0</v>
      </c>
      <c r="AI28" s="286">
        <v>569</v>
      </c>
      <c r="AJ28" s="286">
        <v>0</v>
      </c>
      <c r="AK28" s="286">
        <v>0</v>
      </c>
      <c r="AL28" s="286">
        <v>0</v>
      </c>
      <c r="AM28" s="286">
        <v>385</v>
      </c>
      <c r="AN28" s="287">
        <v>32</v>
      </c>
      <c r="AO28" s="287">
        <v>0</v>
      </c>
      <c r="AP28" s="286">
        <v>58</v>
      </c>
      <c r="AQ28" s="286">
        <v>295</v>
      </c>
      <c r="AR28" s="286">
        <v>0</v>
      </c>
      <c r="AU28" s="375">
        <f t="shared" si="7"/>
        <v>0</v>
      </c>
      <c r="AV28" s="375">
        <f t="shared" si="8"/>
        <v>0</v>
      </c>
      <c r="AW28" s="375">
        <f t="shared" si="9"/>
        <v>0</v>
      </c>
      <c r="AX28" s="375">
        <f t="shared" si="10"/>
        <v>0</v>
      </c>
      <c r="AY28" s="375">
        <f t="shared" si="11"/>
        <v>0</v>
      </c>
      <c r="AZ28" s="375">
        <f t="shared" si="12"/>
        <v>0</v>
      </c>
      <c r="BA28" s="375">
        <f t="shared" si="13"/>
        <v>0</v>
      </c>
      <c r="BB28" s="375">
        <f t="shared" si="14"/>
        <v>0</v>
      </c>
      <c r="BC28" s="375">
        <f t="shared" si="15"/>
        <v>0</v>
      </c>
      <c r="BD28" s="375">
        <f t="shared" si="16"/>
        <v>0</v>
      </c>
      <c r="BE28" s="375">
        <f t="shared" si="17"/>
        <v>0</v>
      </c>
      <c r="BF28" s="375">
        <f t="shared" si="18"/>
        <v>0</v>
      </c>
      <c r="BG28" s="375">
        <f t="shared" si="19"/>
        <v>0</v>
      </c>
      <c r="BH28" s="375">
        <f t="shared" si="20"/>
        <v>0</v>
      </c>
    </row>
    <row r="29" spans="1:60" s="43" customFormat="1" ht="12.75">
      <c r="A29" s="174" t="s">
        <v>43</v>
      </c>
      <c r="B29" s="280">
        <v>12</v>
      </c>
      <c r="C29" s="281">
        <f t="shared" si="24"/>
        <v>880</v>
      </c>
      <c r="D29" s="281">
        <v>604</v>
      </c>
      <c r="E29" s="281">
        <v>276</v>
      </c>
      <c r="F29" s="282">
        <v>46</v>
      </c>
      <c r="G29" s="282">
        <v>34</v>
      </c>
      <c r="H29" s="282">
        <v>12</v>
      </c>
      <c r="I29" s="282">
        <v>5</v>
      </c>
      <c r="J29" s="282">
        <v>1</v>
      </c>
      <c r="K29" s="282">
        <v>4</v>
      </c>
      <c r="L29" s="282">
        <v>27</v>
      </c>
      <c r="M29" s="282">
        <v>25</v>
      </c>
      <c r="N29" s="282">
        <v>2</v>
      </c>
      <c r="O29" s="282">
        <v>14</v>
      </c>
      <c r="P29" s="282">
        <v>8</v>
      </c>
      <c r="Q29" s="282">
        <v>6</v>
      </c>
      <c r="R29" s="282">
        <v>834</v>
      </c>
      <c r="S29" s="282">
        <v>570</v>
      </c>
      <c r="T29" s="282">
        <v>264</v>
      </c>
      <c r="U29" s="282">
        <v>204</v>
      </c>
      <c r="V29" s="282">
        <v>116</v>
      </c>
      <c r="W29" s="283">
        <v>88</v>
      </c>
      <c r="X29" s="174" t="s">
        <v>43</v>
      </c>
      <c r="Y29" s="280">
        <v>12</v>
      </c>
      <c r="Z29" s="283">
        <v>361</v>
      </c>
      <c r="AA29" s="283">
        <v>260</v>
      </c>
      <c r="AB29" s="283">
        <v>101</v>
      </c>
      <c r="AC29" s="284">
        <v>269</v>
      </c>
      <c r="AD29" s="284">
        <v>194</v>
      </c>
      <c r="AE29" s="284">
        <v>75</v>
      </c>
      <c r="AF29" s="285">
        <v>0</v>
      </c>
      <c r="AG29" s="285">
        <v>0</v>
      </c>
      <c r="AH29" s="285">
        <v>0</v>
      </c>
      <c r="AI29" s="286">
        <v>866</v>
      </c>
      <c r="AJ29" s="286">
        <v>0</v>
      </c>
      <c r="AK29" s="286">
        <v>14</v>
      </c>
      <c r="AL29" s="286">
        <v>0</v>
      </c>
      <c r="AM29" s="286">
        <v>349</v>
      </c>
      <c r="AN29" s="287">
        <v>27</v>
      </c>
      <c r="AO29" s="287">
        <v>14</v>
      </c>
      <c r="AP29" s="286">
        <v>269</v>
      </c>
      <c r="AQ29" s="286">
        <v>39</v>
      </c>
      <c r="AR29" s="286">
        <v>0</v>
      </c>
      <c r="AU29" s="375">
        <f t="shared" si="7"/>
        <v>0</v>
      </c>
      <c r="AV29" s="375">
        <f t="shared" si="8"/>
        <v>0</v>
      </c>
      <c r="AW29" s="375">
        <f t="shared" si="9"/>
        <v>0</v>
      </c>
      <c r="AX29" s="375">
        <f t="shared" si="10"/>
        <v>0</v>
      </c>
      <c r="AY29" s="375">
        <f t="shared" si="11"/>
        <v>0</v>
      </c>
      <c r="AZ29" s="375">
        <f t="shared" si="12"/>
        <v>0</v>
      </c>
      <c r="BA29" s="375">
        <f t="shared" si="13"/>
        <v>0</v>
      </c>
      <c r="BB29" s="375">
        <f t="shared" si="14"/>
        <v>0</v>
      </c>
      <c r="BC29" s="375">
        <f t="shared" si="15"/>
        <v>0</v>
      </c>
      <c r="BD29" s="375">
        <f t="shared" si="16"/>
        <v>0</v>
      </c>
      <c r="BE29" s="375">
        <f t="shared" si="17"/>
        <v>0</v>
      </c>
      <c r="BF29" s="375">
        <f t="shared" si="18"/>
        <v>0</v>
      </c>
      <c r="BG29" s="375">
        <f t="shared" si="19"/>
        <v>0</v>
      </c>
      <c r="BH29" s="375">
        <f t="shared" si="20"/>
        <v>0</v>
      </c>
    </row>
    <row r="30" spans="1:60" s="43" customFormat="1" ht="12.75">
      <c r="A30" s="174" t="s">
        <v>44</v>
      </c>
      <c r="B30" s="280">
        <v>13</v>
      </c>
      <c r="C30" s="281">
        <f t="shared" si="24"/>
        <v>1101</v>
      </c>
      <c r="D30" s="281">
        <v>672</v>
      </c>
      <c r="E30" s="281">
        <v>429</v>
      </c>
      <c r="F30" s="282">
        <v>149</v>
      </c>
      <c r="G30" s="282">
        <v>78</v>
      </c>
      <c r="H30" s="282">
        <v>71</v>
      </c>
      <c r="I30" s="282">
        <v>56</v>
      </c>
      <c r="J30" s="282">
        <v>21</v>
      </c>
      <c r="K30" s="282">
        <v>35</v>
      </c>
      <c r="L30" s="282">
        <v>93</v>
      </c>
      <c r="M30" s="282">
        <v>57</v>
      </c>
      <c r="N30" s="282">
        <v>36</v>
      </c>
      <c r="O30" s="282">
        <v>0</v>
      </c>
      <c r="P30" s="282">
        <v>0</v>
      </c>
      <c r="Q30" s="282">
        <v>0</v>
      </c>
      <c r="R30" s="282">
        <v>952</v>
      </c>
      <c r="S30" s="282">
        <v>594</v>
      </c>
      <c r="T30" s="282">
        <v>358</v>
      </c>
      <c r="U30" s="282">
        <v>442</v>
      </c>
      <c r="V30" s="282">
        <v>264</v>
      </c>
      <c r="W30" s="283">
        <v>178</v>
      </c>
      <c r="X30" s="174" t="s">
        <v>44</v>
      </c>
      <c r="Y30" s="280">
        <v>13</v>
      </c>
      <c r="Z30" s="283">
        <v>282</v>
      </c>
      <c r="AA30" s="283">
        <v>191</v>
      </c>
      <c r="AB30" s="283">
        <v>91</v>
      </c>
      <c r="AC30" s="284">
        <v>228</v>
      </c>
      <c r="AD30" s="284">
        <v>139</v>
      </c>
      <c r="AE30" s="284">
        <v>89</v>
      </c>
      <c r="AF30" s="285">
        <v>0</v>
      </c>
      <c r="AG30" s="285">
        <v>0</v>
      </c>
      <c r="AH30" s="285">
        <v>0</v>
      </c>
      <c r="AI30" s="286">
        <v>971</v>
      </c>
      <c r="AJ30" s="286">
        <v>0</v>
      </c>
      <c r="AK30" s="286">
        <v>130</v>
      </c>
      <c r="AL30" s="286">
        <v>0</v>
      </c>
      <c r="AM30" s="286">
        <v>534</v>
      </c>
      <c r="AN30" s="287">
        <v>93</v>
      </c>
      <c r="AO30" s="287">
        <v>0</v>
      </c>
      <c r="AP30" s="286">
        <v>228</v>
      </c>
      <c r="AQ30" s="286">
        <v>213</v>
      </c>
      <c r="AR30" s="286">
        <v>0</v>
      </c>
      <c r="AU30" s="375">
        <f t="shared" si="7"/>
        <v>0</v>
      </c>
      <c r="AV30" s="375">
        <f t="shared" si="8"/>
        <v>0</v>
      </c>
      <c r="AW30" s="375">
        <f t="shared" si="9"/>
        <v>0</v>
      </c>
      <c r="AX30" s="375">
        <f t="shared" si="10"/>
        <v>0</v>
      </c>
      <c r="AY30" s="375">
        <f t="shared" si="11"/>
        <v>0</v>
      </c>
      <c r="AZ30" s="375">
        <f t="shared" si="12"/>
        <v>0</v>
      </c>
      <c r="BA30" s="375">
        <f t="shared" si="13"/>
        <v>0</v>
      </c>
      <c r="BB30" s="375">
        <f t="shared" si="14"/>
        <v>0</v>
      </c>
      <c r="BC30" s="375">
        <f t="shared" si="15"/>
        <v>0</v>
      </c>
      <c r="BD30" s="375">
        <f t="shared" si="16"/>
        <v>0</v>
      </c>
      <c r="BE30" s="375">
        <f t="shared" si="17"/>
        <v>0</v>
      </c>
      <c r="BF30" s="375">
        <f t="shared" si="18"/>
        <v>0</v>
      </c>
      <c r="BG30" s="375">
        <f t="shared" si="19"/>
        <v>0</v>
      </c>
      <c r="BH30" s="375">
        <f t="shared" si="20"/>
        <v>0</v>
      </c>
    </row>
    <row r="31" spans="1:60" s="43" customFormat="1" ht="12.75">
      <c r="A31" s="174" t="s">
        <v>45</v>
      </c>
      <c r="B31" s="280">
        <v>14</v>
      </c>
      <c r="C31" s="281">
        <f>+D31+E31</f>
        <v>687</v>
      </c>
      <c r="D31" s="281">
        <v>409</v>
      </c>
      <c r="E31" s="281">
        <v>278</v>
      </c>
      <c r="F31" s="282">
        <v>71</v>
      </c>
      <c r="G31" s="282">
        <v>44</v>
      </c>
      <c r="H31" s="282">
        <v>27</v>
      </c>
      <c r="I31" s="282">
        <v>31</v>
      </c>
      <c r="J31" s="282">
        <v>17</v>
      </c>
      <c r="K31" s="282">
        <v>14</v>
      </c>
      <c r="L31" s="282">
        <v>32</v>
      </c>
      <c r="M31" s="282">
        <v>24</v>
      </c>
      <c r="N31" s="282">
        <v>8</v>
      </c>
      <c r="O31" s="282">
        <v>8</v>
      </c>
      <c r="P31" s="282">
        <v>3</v>
      </c>
      <c r="Q31" s="282">
        <v>5</v>
      </c>
      <c r="R31" s="282">
        <v>616</v>
      </c>
      <c r="S31" s="282">
        <v>365</v>
      </c>
      <c r="T31" s="282">
        <v>251</v>
      </c>
      <c r="U31" s="282">
        <v>309</v>
      </c>
      <c r="V31" s="283">
        <v>167</v>
      </c>
      <c r="W31" s="282">
        <v>142</v>
      </c>
      <c r="X31" s="174" t="s">
        <v>45</v>
      </c>
      <c r="Y31" s="280">
        <v>14</v>
      </c>
      <c r="Z31" s="283">
        <v>156</v>
      </c>
      <c r="AA31" s="283">
        <v>101</v>
      </c>
      <c r="AB31" s="283">
        <v>55</v>
      </c>
      <c r="AC31" s="284">
        <v>151</v>
      </c>
      <c r="AD31" s="284">
        <v>97</v>
      </c>
      <c r="AE31" s="284">
        <v>54</v>
      </c>
      <c r="AF31" s="285">
        <v>0</v>
      </c>
      <c r="AG31" s="286">
        <v>0</v>
      </c>
      <c r="AH31" s="286">
        <v>0</v>
      </c>
      <c r="AI31" s="286">
        <v>687</v>
      </c>
      <c r="AJ31" s="286">
        <v>0</v>
      </c>
      <c r="AK31" s="286">
        <v>0</v>
      </c>
      <c r="AL31" s="286">
        <v>0</v>
      </c>
      <c r="AM31" s="286">
        <v>322</v>
      </c>
      <c r="AN31" s="287">
        <v>25</v>
      </c>
      <c r="AO31" s="287">
        <v>8</v>
      </c>
      <c r="AP31" s="286">
        <v>151</v>
      </c>
      <c r="AQ31" s="286">
        <v>138</v>
      </c>
      <c r="AR31" s="286">
        <v>0</v>
      </c>
      <c r="AU31" s="375">
        <f t="shared" si="7"/>
        <v>0</v>
      </c>
      <c r="AV31" s="375">
        <f t="shared" si="8"/>
        <v>0</v>
      </c>
      <c r="AW31" s="375">
        <f t="shared" si="9"/>
        <v>0</v>
      </c>
      <c r="AX31" s="375">
        <f t="shared" si="10"/>
        <v>0</v>
      </c>
      <c r="AY31" s="375">
        <f t="shared" si="11"/>
        <v>0</v>
      </c>
      <c r="AZ31" s="375">
        <f t="shared" si="12"/>
        <v>0</v>
      </c>
      <c r="BA31" s="375">
        <f t="shared" si="13"/>
        <v>0</v>
      </c>
      <c r="BB31" s="375">
        <f t="shared" si="14"/>
        <v>0</v>
      </c>
      <c r="BC31" s="375">
        <f t="shared" si="15"/>
        <v>0</v>
      </c>
      <c r="BD31" s="375">
        <f t="shared" si="16"/>
        <v>0</v>
      </c>
      <c r="BE31" s="375">
        <f t="shared" si="17"/>
        <v>0</v>
      </c>
      <c r="BF31" s="375">
        <f t="shared" si="18"/>
        <v>0</v>
      </c>
      <c r="BG31" s="375">
        <f t="shared" si="19"/>
        <v>0</v>
      </c>
      <c r="BH31" s="375">
        <f t="shared" si="20"/>
        <v>0</v>
      </c>
    </row>
    <row r="32" spans="1:60" s="43" customFormat="1" ht="12.75">
      <c r="A32" s="217" t="s">
        <v>46</v>
      </c>
      <c r="B32" s="280">
        <v>15</v>
      </c>
      <c r="C32" s="420">
        <f>SUM(C33:C39)</f>
        <v>8273</v>
      </c>
      <c r="D32" s="420">
        <f t="shared" ref="D32:W32" si="25">SUM(D33:D39)</f>
        <v>5884</v>
      </c>
      <c r="E32" s="420">
        <f t="shared" si="25"/>
        <v>2389</v>
      </c>
      <c r="F32" s="420">
        <f t="shared" si="25"/>
        <v>1173</v>
      </c>
      <c r="G32" s="420">
        <f t="shared" si="25"/>
        <v>847</v>
      </c>
      <c r="H32" s="420">
        <f t="shared" si="25"/>
        <v>326</v>
      </c>
      <c r="I32" s="420">
        <f t="shared" si="25"/>
        <v>464</v>
      </c>
      <c r="J32" s="420">
        <f t="shared" si="25"/>
        <v>351</v>
      </c>
      <c r="K32" s="420">
        <f t="shared" si="25"/>
        <v>113</v>
      </c>
      <c r="L32" s="420">
        <f t="shared" si="25"/>
        <v>579</v>
      </c>
      <c r="M32" s="420">
        <f t="shared" si="25"/>
        <v>407</v>
      </c>
      <c r="N32" s="420">
        <f t="shared" si="25"/>
        <v>172</v>
      </c>
      <c r="O32" s="420">
        <f t="shared" si="25"/>
        <v>130</v>
      </c>
      <c r="P32" s="420">
        <f t="shared" si="25"/>
        <v>89</v>
      </c>
      <c r="Q32" s="420">
        <f t="shared" si="25"/>
        <v>41</v>
      </c>
      <c r="R32" s="420">
        <f t="shared" si="25"/>
        <v>7038</v>
      </c>
      <c r="S32" s="420">
        <f t="shared" si="25"/>
        <v>4993</v>
      </c>
      <c r="T32" s="420">
        <f t="shared" si="25"/>
        <v>2045</v>
      </c>
      <c r="U32" s="420">
        <f t="shared" si="25"/>
        <v>3764</v>
      </c>
      <c r="V32" s="420">
        <f t="shared" si="25"/>
        <v>2576</v>
      </c>
      <c r="W32" s="420">
        <f t="shared" si="25"/>
        <v>1188</v>
      </c>
      <c r="X32" s="217" t="s">
        <v>46</v>
      </c>
      <c r="Y32" s="370">
        <v>15</v>
      </c>
      <c r="Z32" s="420">
        <f t="shared" ref="Z32:AR32" si="26">SUM(Z33:Z39)</f>
        <v>1791</v>
      </c>
      <c r="AA32" s="420">
        <f t="shared" si="26"/>
        <v>1328</v>
      </c>
      <c r="AB32" s="420">
        <f t="shared" si="26"/>
        <v>463</v>
      </c>
      <c r="AC32" s="420">
        <f t="shared" si="26"/>
        <v>1483</v>
      </c>
      <c r="AD32" s="420">
        <f t="shared" si="26"/>
        <v>1089</v>
      </c>
      <c r="AE32" s="420">
        <f t="shared" si="26"/>
        <v>394</v>
      </c>
      <c r="AF32" s="420">
        <f t="shared" si="26"/>
        <v>62</v>
      </c>
      <c r="AG32" s="420">
        <f t="shared" si="26"/>
        <v>44</v>
      </c>
      <c r="AH32" s="420">
        <f t="shared" si="26"/>
        <v>18</v>
      </c>
      <c r="AI32" s="420">
        <f t="shared" si="26"/>
        <v>7968</v>
      </c>
      <c r="AJ32" s="420">
        <f t="shared" si="26"/>
        <v>75</v>
      </c>
      <c r="AK32" s="420">
        <f t="shared" si="26"/>
        <v>220</v>
      </c>
      <c r="AL32" s="420">
        <f t="shared" si="26"/>
        <v>10</v>
      </c>
      <c r="AM32" s="420">
        <f t="shared" si="26"/>
        <v>3919</v>
      </c>
      <c r="AN32" s="420">
        <f t="shared" si="26"/>
        <v>399</v>
      </c>
      <c r="AO32" s="420">
        <f t="shared" si="26"/>
        <v>130</v>
      </c>
      <c r="AP32" s="420">
        <f t="shared" si="26"/>
        <v>1483</v>
      </c>
      <c r="AQ32" s="420">
        <f t="shared" si="26"/>
        <v>1845</v>
      </c>
      <c r="AR32" s="420">
        <f t="shared" si="26"/>
        <v>62</v>
      </c>
      <c r="AU32" s="375">
        <f t="shared" si="7"/>
        <v>0</v>
      </c>
      <c r="AV32" s="375">
        <f t="shared" si="8"/>
        <v>0</v>
      </c>
      <c r="AW32" s="375">
        <f t="shared" si="9"/>
        <v>0</v>
      </c>
      <c r="AX32" s="375">
        <f t="shared" si="10"/>
        <v>0</v>
      </c>
      <c r="AY32" s="375">
        <f t="shared" si="11"/>
        <v>0</v>
      </c>
      <c r="AZ32" s="375">
        <f t="shared" si="12"/>
        <v>0</v>
      </c>
      <c r="BA32" s="375">
        <f t="shared" si="13"/>
        <v>0</v>
      </c>
      <c r="BB32" s="375">
        <f t="shared" si="14"/>
        <v>0</v>
      </c>
      <c r="BC32" s="375">
        <f t="shared" si="15"/>
        <v>0</v>
      </c>
      <c r="BD32" s="375">
        <f t="shared" si="16"/>
        <v>0</v>
      </c>
      <c r="BE32" s="375">
        <f t="shared" si="17"/>
        <v>0</v>
      </c>
      <c r="BF32" s="375">
        <f t="shared" si="18"/>
        <v>0</v>
      </c>
      <c r="BG32" s="375">
        <f t="shared" si="19"/>
        <v>0</v>
      </c>
      <c r="BH32" s="375">
        <f t="shared" si="20"/>
        <v>0</v>
      </c>
    </row>
    <row r="33" spans="1:60" s="43" customFormat="1" ht="12.75">
      <c r="A33" s="174" t="s">
        <v>47</v>
      </c>
      <c r="B33" s="280">
        <v>16</v>
      </c>
      <c r="C33" s="281">
        <f>+D33+E33</f>
        <v>657</v>
      </c>
      <c r="D33" s="281">
        <v>522</v>
      </c>
      <c r="E33" s="281">
        <v>135</v>
      </c>
      <c r="F33" s="282">
        <v>251</v>
      </c>
      <c r="G33" s="282">
        <v>195</v>
      </c>
      <c r="H33" s="282">
        <v>56</v>
      </c>
      <c r="I33" s="282">
        <v>129</v>
      </c>
      <c r="J33" s="282">
        <v>104</v>
      </c>
      <c r="K33" s="282">
        <v>25</v>
      </c>
      <c r="L33" s="282">
        <v>84</v>
      </c>
      <c r="M33" s="282">
        <v>66</v>
      </c>
      <c r="N33" s="282">
        <v>18</v>
      </c>
      <c r="O33" s="282">
        <v>38</v>
      </c>
      <c r="P33" s="282">
        <v>25</v>
      </c>
      <c r="Q33" s="282">
        <v>13</v>
      </c>
      <c r="R33" s="282">
        <v>406</v>
      </c>
      <c r="S33" s="282">
        <v>327</v>
      </c>
      <c r="T33" s="282">
        <v>79</v>
      </c>
      <c r="U33" s="282">
        <v>231</v>
      </c>
      <c r="V33" s="283">
        <v>190</v>
      </c>
      <c r="W33" s="282">
        <v>41</v>
      </c>
      <c r="X33" s="174" t="s">
        <v>47</v>
      </c>
      <c r="Y33" s="280">
        <v>16</v>
      </c>
      <c r="Z33" s="283">
        <v>102</v>
      </c>
      <c r="AA33" s="283">
        <v>80</v>
      </c>
      <c r="AB33" s="283">
        <v>22</v>
      </c>
      <c r="AC33" s="284">
        <v>73</v>
      </c>
      <c r="AD33" s="284">
        <v>57</v>
      </c>
      <c r="AE33" s="284">
        <v>16</v>
      </c>
      <c r="AF33" s="285">
        <v>0</v>
      </c>
      <c r="AG33" s="286">
        <v>0</v>
      </c>
      <c r="AH33" s="286">
        <v>0</v>
      </c>
      <c r="AI33" s="286">
        <v>657</v>
      </c>
      <c r="AJ33" s="286">
        <v>0</v>
      </c>
      <c r="AK33" s="286">
        <v>0</v>
      </c>
      <c r="AL33" s="286">
        <v>0</v>
      </c>
      <c r="AM33" s="286">
        <v>256</v>
      </c>
      <c r="AN33" s="287">
        <v>33</v>
      </c>
      <c r="AO33" s="287">
        <v>38</v>
      </c>
      <c r="AP33" s="286">
        <v>73</v>
      </c>
      <c r="AQ33" s="286">
        <v>112</v>
      </c>
      <c r="AR33" s="286">
        <v>0</v>
      </c>
      <c r="AU33" s="375">
        <f t="shared" si="7"/>
        <v>0</v>
      </c>
      <c r="AV33" s="375">
        <f t="shared" si="8"/>
        <v>0</v>
      </c>
      <c r="AW33" s="375">
        <f t="shared" si="9"/>
        <v>0</v>
      </c>
      <c r="AX33" s="375">
        <f t="shared" si="10"/>
        <v>0</v>
      </c>
      <c r="AY33" s="375">
        <f t="shared" si="11"/>
        <v>0</v>
      </c>
      <c r="AZ33" s="375">
        <f t="shared" si="12"/>
        <v>0</v>
      </c>
      <c r="BA33" s="375">
        <f t="shared" si="13"/>
        <v>0</v>
      </c>
      <c r="BB33" s="375">
        <f t="shared" si="14"/>
        <v>0</v>
      </c>
      <c r="BC33" s="375">
        <f t="shared" si="15"/>
        <v>0</v>
      </c>
      <c r="BD33" s="375">
        <f t="shared" si="16"/>
        <v>0</v>
      </c>
      <c r="BE33" s="375">
        <f t="shared" si="17"/>
        <v>0</v>
      </c>
      <c r="BF33" s="375">
        <f t="shared" si="18"/>
        <v>0</v>
      </c>
      <c r="BG33" s="375">
        <f t="shared" si="19"/>
        <v>0</v>
      </c>
      <c r="BH33" s="375">
        <f t="shared" si="20"/>
        <v>0</v>
      </c>
    </row>
    <row r="34" spans="1:60" s="43" customFormat="1" ht="12.75">
      <c r="A34" s="174" t="s">
        <v>48</v>
      </c>
      <c r="B34" s="280">
        <v>17</v>
      </c>
      <c r="C34" s="281">
        <f t="shared" ref="C34:C37" si="27">+D34+E34</f>
        <v>2343</v>
      </c>
      <c r="D34" s="281">
        <v>1713</v>
      </c>
      <c r="E34" s="281">
        <v>630</v>
      </c>
      <c r="F34" s="282">
        <v>493</v>
      </c>
      <c r="G34" s="282">
        <v>351</v>
      </c>
      <c r="H34" s="282">
        <v>142</v>
      </c>
      <c r="I34" s="282">
        <v>135</v>
      </c>
      <c r="J34" s="282">
        <v>108</v>
      </c>
      <c r="K34" s="282">
        <v>27</v>
      </c>
      <c r="L34" s="282">
        <v>302</v>
      </c>
      <c r="M34" s="282">
        <v>197</v>
      </c>
      <c r="N34" s="282">
        <v>105</v>
      </c>
      <c r="O34" s="282">
        <v>56</v>
      </c>
      <c r="P34" s="282">
        <v>46</v>
      </c>
      <c r="Q34" s="282">
        <v>10</v>
      </c>
      <c r="R34" s="282">
        <v>1850</v>
      </c>
      <c r="S34" s="282">
        <v>1362</v>
      </c>
      <c r="T34" s="282">
        <v>488</v>
      </c>
      <c r="U34" s="282">
        <v>772</v>
      </c>
      <c r="V34" s="283">
        <v>555</v>
      </c>
      <c r="W34" s="282">
        <v>217</v>
      </c>
      <c r="X34" s="174" t="s">
        <v>48</v>
      </c>
      <c r="Y34" s="280">
        <v>17</v>
      </c>
      <c r="Z34" s="283">
        <v>593</v>
      </c>
      <c r="AA34" s="283">
        <v>439</v>
      </c>
      <c r="AB34" s="283">
        <v>154</v>
      </c>
      <c r="AC34" s="284">
        <v>485</v>
      </c>
      <c r="AD34" s="284">
        <v>368</v>
      </c>
      <c r="AE34" s="284">
        <v>117</v>
      </c>
      <c r="AF34" s="285">
        <v>0</v>
      </c>
      <c r="AG34" s="286">
        <v>0</v>
      </c>
      <c r="AH34" s="286">
        <v>0</v>
      </c>
      <c r="AI34" s="286">
        <v>2343</v>
      </c>
      <c r="AJ34" s="286">
        <v>0</v>
      </c>
      <c r="AK34" s="286">
        <v>0</v>
      </c>
      <c r="AL34" s="286">
        <v>0</v>
      </c>
      <c r="AM34" s="286">
        <v>867</v>
      </c>
      <c r="AN34" s="287">
        <v>205</v>
      </c>
      <c r="AO34" s="287">
        <v>56</v>
      </c>
      <c r="AP34" s="286">
        <v>485</v>
      </c>
      <c r="AQ34" s="286">
        <v>121</v>
      </c>
      <c r="AR34" s="286">
        <v>0</v>
      </c>
      <c r="AU34" s="375">
        <f t="shared" si="7"/>
        <v>0</v>
      </c>
      <c r="AV34" s="375">
        <f t="shared" si="8"/>
        <v>0</v>
      </c>
      <c r="AW34" s="375">
        <f t="shared" si="9"/>
        <v>0</v>
      </c>
      <c r="AX34" s="375">
        <f t="shared" si="10"/>
        <v>0</v>
      </c>
      <c r="AY34" s="375">
        <f t="shared" si="11"/>
        <v>0</v>
      </c>
      <c r="AZ34" s="375">
        <f t="shared" si="12"/>
        <v>0</v>
      </c>
      <c r="BA34" s="375">
        <f t="shared" si="13"/>
        <v>0</v>
      </c>
      <c r="BB34" s="375">
        <f t="shared" si="14"/>
        <v>0</v>
      </c>
      <c r="BC34" s="375">
        <f t="shared" si="15"/>
        <v>0</v>
      </c>
      <c r="BD34" s="375">
        <f t="shared" si="16"/>
        <v>0</v>
      </c>
      <c r="BE34" s="375">
        <f t="shared" si="17"/>
        <v>0</v>
      </c>
      <c r="BF34" s="375">
        <f t="shared" si="18"/>
        <v>0</v>
      </c>
      <c r="BG34" s="375">
        <f t="shared" si="19"/>
        <v>0</v>
      </c>
      <c r="BH34" s="375">
        <f t="shared" si="20"/>
        <v>0</v>
      </c>
    </row>
    <row r="35" spans="1:60" s="43" customFormat="1" ht="12.75">
      <c r="A35" s="174" t="s">
        <v>49</v>
      </c>
      <c r="B35" s="280">
        <v>18</v>
      </c>
      <c r="C35" s="281">
        <f t="shared" si="27"/>
        <v>1115</v>
      </c>
      <c r="D35" s="281">
        <v>726</v>
      </c>
      <c r="E35" s="281">
        <v>389</v>
      </c>
      <c r="F35" s="282">
        <v>17</v>
      </c>
      <c r="G35" s="282">
        <v>16</v>
      </c>
      <c r="H35" s="282">
        <v>1</v>
      </c>
      <c r="I35" s="282">
        <v>0</v>
      </c>
      <c r="J35" s="282">
        <v>0</v>
      </c>
      <c r="K35" s="282">
        <v>0</v>
      </c>
      <c r="L35" s="282">
        <v>17</v>
      </c>
      <c r="M35" s="282">
        <v>16</v>
      </c>
      <c r="N35" s="282">
        <v>1</v>
      </c>
      <c r="O35" s="282">
        <v>0</v>
      </c>
      <c r="P35" s="282">
        <v>0</v>
      </c>
      <c r="Q35" s="282">
        <v>0</v>
      </c>
      <c r="R35" s="282">
        <v>1098</v>
      </c>
      <c r="S35" s="282">
        <v>710</v>
      </c>
      <c r="T35" s="282">
        <v>388</v>
      </c>
      <c r="U35" s="282">
        <v>735</v>
      </c>
      <c r="V35" s="283">
        <v>454</v>
      </c>
      <c r="W35" s="282">
        <v>281</v>
      </c>
      <c r="X35" s="174" t="s">
        <v>49</v>
      </c>
      <c r="Y35" s="280">
        <v>18</v>
      </c>
      <c r="Z35" s="283">
        <v>185</v>
      </c>
      <c r="AA35" s="283">
        <v>141</v>
      </c>
      <c r="AB35" s="283">
        <v>44</v>
      </c>
      <c r="AC35" s="284">
        <v>178</v>
      </c>
      <c r="AD35" s="284">
        <v>115</v>
      </c>
      <c r="AE35" s="284">
        <v>63</v>
      </c>
      <c r="AF35" s="285">
        <v>0</v>
      </c>
      <c r="AG35" s="286">
        <v>0</v>
      </c>
      <c r="AH35" s="286">
        <v>0</v>
      </c>
      <c r="AI35" s="286">
        <v>885</v>
      </c>
      <c r="AJ35" s="286">
        <v>30</v>
      </c>
      <c r="AK35" s="286">
        <v>190</v>
      </c>
      <c r="AL35" s="286">
        <v>10</v>
      </c>
      <c r="AM35" s="286">
        <v>700</v>
      </c>
      <c r="AN35" s="287">
        <v>17</v>
      </c>
      <c r="AO35" s="287">
        <v>0</v>
      </c>
      <c r="AP35" s="286">
        <v>178</v>
      </c>
      <c r="AQ35" s="286">
        <v>505</v>
      </c>
      <c r="AR35" s="286">
        <v>0</v>
      </c>
      <c r="AU35" s="375">
        <f t="shared" si="7"/>
        <v>0</v>
      </c>
      <c r="AV35" s="375">
        <f t="shared" si="8"/>
        <v>0</v>
      </c>
      <c r="AW35" s="375">
        <f t="shared" si="9"/>
        <v>0</v>
      </c>
      <c r="AX35" s="375">
        <f t="shared" si="10"/>
        <v>0</v>
      </c>
      <c r="AY35" s="375">
        <f t="shared" si="11"/>
        <v>0</v>
      </c>
      <c r="AZ35" s="375">
        <f t="shared" si="12"/>
        <v>0</v>
      </c>
      <c r="BA35" s="375">
        <f t="shared" si="13"/>
        <v>0</v>
      </c>
      <c r="BB35" s="375">
        <f t="shared" si="14"/>
        <v>0</v>
      </c>
      <c r="BC35" s="375">
        <f t="shared" si="15"/>
        <v>0</v>
      </c>
      <c r="BD35" s="375">
        <f t="shared" si="16"/>
        <v>0</v>
      </c>
      <c r="BE35" s="375">
        <f t="shared" si="17"/>
        <v>0</v>
      </c>
      <c r="BF35" s="375">
        <f t="shared" si="18"/>
        <v>0</v>
      </c>
      <c r="BG35" s="375">
        <f t="shared" si="19"/>
        <v>0</v>
      </c>
      <c r="BH35" s="375">
        <f t="shared" si="20"/>
        <v>0</v>
      </c>
    </row>
    <row r="36" spans="1:60" s="43" customFormat="1" ht="12.75">
      <c r="A36" s="174" t="s">
        <v>50</v>
      </c>
      <c r="B36" s="280">
        <v>19</v>
      </c>
      <c r="C36" s="281">
        <f t="shared" si="27"/>
        <v>572</v>
      </c>
      <c r="D36" s="281">
        <v>364</v>
      </c>
      <c r="E36" s="281">
        <v>208</v>
      </c>
      <c r="F36" s="282">
        <v>79</v>
      </c>
      <c r="G36" s="282">
        <v>49</v>
      </c>
      <c r="H36" s="282">
        <v>30</v>
      </c>
      <c r="I36" s="282">
        <v>22</v>
      </c>
      <c r="J36" s="282">
        <v>14</v>
      </c>
      <c r="K36" s="282">
        <v>8</v>
      </c>
      <c r="L36" s="282">
        <v>35</v>
      </c>
      <c r="M36" s="282">
        <v>21</v>
      </c>
      <c r="N36" s="282">
        <v>14</v>
      </c>
      <c r="O36" s="282">
        <v>22</v>
      </c>
      <c r="P36" s="282">
        <v>14</v>
      </c>
      <c r="Q36" s="282">
        <v>8</v>
      </c>
      <c r="R36" s="282">
        <v>463</v>
      </c>
      <c r="S36" s="282">
        <v>285</v>
      </c>
      <c r="T36" s="282">
        <v>178</v>
      </c>
      <c r="U36" s="282">
        <v>223</v>
      </c>
      <c r="V36" s="283">
        <v>131</v>
      </c>
      <c r="W36" s="282">
        <v>92</v>
      </c>
      <c r="X36" s="174" t="s">
        <v>50</v>
      </c>
      <c r="Y36" s="280">
        <v>19</v>
      </c>
      <c r="Z36" s="283">
        <v>132</v>
      </c>
      <c r="AA36" s="283">
        <v>85</v>
      </c>
      <c r="AB36" s="283">
        <v>47</v>
      </c>
      <c r="AC36" s="284">
        <v>108</v>
      </c>
      <c r="AD36" s="284">
        <v>69</v>
      </c>
      <c r="AE36" s="284">
        <v>39</v>
      </c>
      <c r="AF36" s="285">
        <v>30</v>
      </c>
      <c r="AG36" s="286">
        <v>30</v>
      </c>
      <c r="AH36" s="286">
        <v>0</v>
      </c>
      <c r="AI36" s="286">
        <v>542</v>
      </c>
      <c r="AJ36" s="286">
        <v>0</v>
      </c>
      <c r="AK36" s="286">
        <v>30</v>
      </c>
      <c r="AL36" s="286">
        <v>0</v>
      </c>
      <c r="AM36" s="286">
        <v>297</v>
      </c>
      <c r="AN36" s="287">
        <v>12</v>
      </c>
      <c r="AO36" s="287">
        <v>22</v>
      </c>
      <c r="AP36" s="286">
        <v>108</v>
      </c>
      <c r="AQ36" s="286">
        <v>125</v>
      </c>
      <c r="AR36" s="286">
        <v>30</v>
      </c>
      <c r="AU36" s="375">
        <f t="shared" si="7"/>
        <v>0</v>
      </c>
      <c r="AV36" s="375">
        <f t="shared" si="8"/>
        <v>0</v>
      </c>
      <c r="AW36" s="375">
        <f t="shared" si="9"/>
        <v>0</v>
      </c>
      <c r="AX36" s="375">
        <f t="shared" si="10"/>
        <v>0</v>
      </c>
      <c r="AY36" s="375">
        <f t="shared" si="11"/>
        <v>0</v>
      </c>
      <c r="AZ36" s="375">
        <f t="shared" si="12"/>
        <v>0</v>
      </c>
      <c r="BA36" s="375">
        <f t="shared" si="13"/>
        <v>0</v>
      </c>
      <c r="BB36" s="375">
        <f t="shared" si="14"/>
        <v>0</v>
      </c>
      <c r="BC36" s="375">
        <f t="shared" si="15"/>
        <v>0</v>
      </c>
      <c r="BD36" s="375">
        <f t="shared" si="16"/>
        <v>0</v>
      </c>
      <c r="BE36" s="375">
        <f t="shared" si="17"/>
        <v>0</v>
      </c>
      <c r="BF36" s="375">
        <f t="shared" si="18"/>
        <v>0</v>
      </c>
      <c r="BG36" s="375">
        <f t="shared" si="19"/>
        <v>0</v>
      </c>
      <c r="BH36" s="375">
        <f t="shared" si="20"/>
        <v>0</v>
      </c>
    </row>
    <row r="37" spans="1:60" s="43" customFormat="1" ht="12.75">
      <c r="A37" s="174" t="s">
        <v>51</v>
      </c>
      <c r="B37" s="280">
        <v>20</v>
      </c>
      <c r="C37" s="281">
        <f t="shared" si="27"/>
        <v>1073</v>
      </c>
      <c r="D37" s="281">
        <v>750</v>
      </c>
      <c r="E37" s="281">
        <v>323</v>
      </c>
      <c r="F37" s="282">
        <v>99</v>
      </c>
      <c r="G37" s="282">
        <v>59</v>
      </c>
      <c r="H37" s="282">
        <v>40</v>
      </c>
      <c r="I37" s="282">
        <v>58</v>
      </c>
      <c r="J37" s="282">
        <v>38</v>
      </c>
      <c r="K37" s="282">
        <v>20</v>
      </c>
      <c r="L37" s="282">
        <v>27</v>
      </c>
      <c r="M37" s="282">
        <v>17</v>
      </c>
      <c r="N37" s="282">
        <v>10</v>
      </c>
      <c r="O37" s="282">
        <v>14</v>
      </c>
      <c r="P37" s="282">
        <v>4</v>
      </c>
      <c r="Q37" s="282">
        <v>10</v>
      </c>
      <c r="R37" s="282">
        <v>942</v>
      </c>
      <c r="S37" s="282">
        <v>677</v>
      </c>
      <c r="T37" s="282">
        <v>265</v>
      </c>
      <c r="U37" s="282">
        <v>414</v>
      </c>
      <c r="V37" s="283">
        <v>298</v>
      </c>
      <c r="W37" s="282">
        <v>116</v>
      </c>
      <c r="X37" s="174" t="s">
        <v>51</v>
      </c>
      <c r="Y37" s="280">
        <v>20</v>
      </c>
      <c r="Z37" s="283">
        <v>277</v>
      </c>
      <c r="AA37" s="283">
        <v>198</v>
      </c>
      <c r="AB37" s="283">
        <v>79</v>
      </c>
      <c r="AC37" s="284">
        <v>251</v>
      </c>
      <c r="AD37" s="284">
        <v>181</v>
      </c>
      <c r="AE37" s="284">
        <v>70</v>
      </c>
      <c r="AF37" s="285">
        <v>32</v>
      </c>
      <c r="AG37" s="286">
        <v>14</v>
      </c>
      <c r="AH37" s="286">
        <v>18</v>
      </c>
      <c r="AI37" s="286">
        <v>1028</v>
      </c>
      <c r="AJ37" s="286">
        <v>45</v>
      </c>
      <c r="AK37" s="286">
        <v>0</v>
      </c>
      <c r="AL37" s="286">
        <v>0</v>
      </c>
      <c r="AM37" s="286">
        <v>472</v>
      </c>
      <c r="AN37" s="287">
        <v>18</v>
      </c>
      <c r="AO37" s="287">
        <v>14</v>
      </c>
      <c r="AP37" s="286">
        <v>251</v>
      </c>
      <c r="AQ37" s="286">
        <v>157</v>
      </c>
      <c r="AR37" s="286">
        <v>32</v>
      </c>
      <c r="AU37" s="375">
        <f t="shared" si="7"/>
        <v>0</v>
      </c>
      <c r="AV37" s="375">
        <f t="shared" si="8"/>
        <v>0</v>
      </c>
      <c r="AW37" s="375">
        <f t="shared" si="9"/>
        <v>0</v>
      </c>
      <c r="AX37" s="375">
        <f t="shared" si="10"/>
        <v>0</v>
      </c>
      <c r="AY37" s="375">
        <f t="shared" si="11"/>
        <v>0</v>
      </c>
      <c r="AZ37" s="375">
        <f t="shared" si="12"/>
        <v>0</v>
      </c>
      <c r="BA37" s="375">
        <f t="shared" si="13"/>
        <v>0</v>
      </c>
      <c r="BB37" s="375">
        <f t="shared" si="14"/>
        <v>0</v>
      </c>
      <c r="BC37" s="375">
        <f t="shared" si="15"/>
        <v>0</v>
      </c>
      <c r="BD37" s="375">
        <f t="shared" si="16"/>
        <v>0</v>
      </c>
      <c r="BE37" s="375">
        <f t="shared" si="17"/>
        <v>0</v>
      </c>
      <c r="BF37" s="375">
        <f t="shared" si="18"/>
        <v>0</v>
      </c>
      <c r="BG37" s="375">
        <f t="shared" si="19"/>
        <v>0</v>
      </c>
      <c r="BH37" s="375">
        <f t="shared" si="20"/>
        <v>0</v>
      </c>
    </row>
    <row r="38" spans="1:60" s="43" customFormat="1" ht="12.75">
      <c r="A38" s="174" t="s">
        <v>52</v>
      </c>
      <c r="B38" s="280">
        <v>21</v>
      </c>
      <c r="C38" s="281">
        <f>+D38+E38</f>
        <v>824</v>
      </c>
      <c r="D38" s="281">
        <v>604</v>
      </c>
      <c r="E38" s="281">
        <v>220</v>
      </c>
      <c r="F38" s="282">
        <v>109</v>
      </c>
      <c r="G38" s="282">
        <v>75</v>
      </c>
      <c r="H38" s="282">
        <v>34</v>
      </c>
      <c r="I38" s="282">
        <v>38</v>
      </c>
      <c r="J38" s="282">
        <v>25</v>
      </c>
      <c r="K38" s="282">
        <v>13</v>
      </c>
      <c r="L38" s="282">
        <v>71</v>
      </c>
      <c r="M38" s="282">
        <v>50</v>
      </c>
      <c r="N38" s="282">
        <v>21</v>
      </c>
      <c r="O38" s="282">
        <v>0</v>
      </c>
      <c r="P38" s="282">
        <v>0</v>
      </c>
      <c r="Q38" s="282">
        <v>0</v>
      </c>
      <c r="R38" s="282">
        <v>715</v>
      </c>
      <c r="S38" s="282">
        <v>529</v>
      </c>
      <c r="T38" s="282">
        <v>186</v>
      </c>
      <c r="U38" s="282">
        <v>438</v>
      </c>
      <c r="V38" s="283">
        <v>314</v>
      </c>
      <c r="W38" s="282">
        <v>124</v>
      </c>
      <c r="X38" s="174" t="s">
        <v>52</v>
      </c>
      <c r="Y38" s="280">
        <v>21</v>
      </c>
      <c r="Z38" s="283">
        <v>166</v>
      </c>
      <c r="AA38" s="283">
        <v>125</v>
      </c>
      <c r="AB38" s="283">
        <v>41</v>
      </c>
      <c r="AC38" s="284">
        <v>111</v>
      </c>
      <c r="AD38" s="284">
        <v>90</v>
      </c>
      <c r="AE38" s="284">
        <v>21</v>
      </c>
      <c r="AF38" s="285">
        <v>0</v>
      </c>
      <c r="AG38" s="286">
        <v>0</v>
      </c>
      <c r="AH38" s="286">
        <v>0</v>
      </c>
      <c r="AI38" s="286">
        <v>824</v>
      </c>
      <c r="AJ38" s="286">
        <v>0</v>
      </c>
      <c r="AK38" s="286">
        <v>0</v>
      </c>
      <c r="AL38" s="286">
        <v>0</v>
      </c>
      <c r="AM38" s="286">
        <v>464</v>
      </c>
      <c r="AN38" s="287">
        <v>71</v>
      </c>
      <c r="AO38" s="287">
        <v>0</v>
      </c>
      <c r="AP38" s="286">
        <v>111</v>
      </c>
      <c r="AQ38" s="286">
        <v>282</v>
      </c>
      <c r="AR38" s="286">
        <v>0</v>
      </c>
      <c r="AU38" s="375">
        <f t="shared" si="7"/>
        <v>0</v>
      </c>
      <c r="AV38" s="375">
        <f t="shared" si="8"/>
        <v>0</v>
      </c>
      <c r="AW38" s="375">
        <f t="shared" si="9"/>
        <v>0</v>
      </c>
      <c r="AX38" s="375">
        <f t="shared" si="10"/>
        <v>0</v>
      </c>
      <c r="AY38" s="375">
        <f t="shared" si="11"/>
        <v>0</v>
      </c>
      <c r="AZ38" s="375">
        <f t="shared" si="12"/>
        <v>0</v>
      </c>
      <c r="BA38" s="375">
        <f t="shared" si="13"/>
        <v>0</v>
      </c>
      <c r="BB38" s="375">
        <f t="shared" si="14"/>
        <v>0</v>
      </c>
      <c r="BC38" s="375">
        <f t="shared" si="15"/>
        <v>0</v>
      </c>
      <c r="BD38" s="375">
        <f t="shared" si="16"/>
        <v>0</v>
      </c>
      <c r="BE38" s="375">
        <f t="shared" si="17"/>
        <v>0</v>
      </c>
      <c r="BF38" s="375">
        <f t="shared" si="18"/>
        <v>0</v>
      </c>
      <c r="BG38" s="375">
        <f t="shared" si="19"/>
        <v>0</v>
      </c>
      <c r="BH38" s="375">
        <f t="shared" si="20"/>
        <v>0</v>
      </c>
    </row>
    <row r="39" spans="1:60" s="43" customFormat="1" ht="12.75">
      <c r="A39" s="174" t="s">
        <v>53</v>
      </c>
      <c r="B39" s="280">
        <v>22</v>
      </c>
      <c r="C39" s="281">
        <f>+D39+E39</f>
        <v>1689</v>
      </c>
      <c r="D39" s="281">
        <v>1205</v>
      </c>
      <c r="E39" s="281">
        <v>484</v>
      </c>
      <c r="F39" s="282">
        <v>125</v>
      </c>
      <c r="G39" s="282">
        <v>102</v>
      </c>
      <c r="H39" s="282">
        <v>23</v>
      </c>
      <c r="I39" s="282">
        <v>82</v>
      </c>
      <c r="J39" s="282">
        <v>62</v>
      </c>
      <c r="K39" s="282">
        <v>20</v>
      </c>
      <c r="L39" s="282">
        <v>43</v>
      </c>
      <c r="M39" s="282">
        <v>40</v>
      </c>
      <c r="N39" s="282">
        <v>3</v>
      </c>
      <c r="O39" s="282">
        <v>0</v>
      </c>
      <c r="P39" s="282">
        <v>0</v>
      </c>
      <c r="Q39" s="282">
        <v>0</v>
      </c>
      <c r="R39" s="282">
        <v>1564</v>
      </c>
      <c r="S39" s="282">
        <v>1103</v>
      </c>
      <c r="T39" s="282">
        <v>461</v>
      </c>
      <c r="U39" s="282">
        <v>951</v>
      </c>
      <c r="V39" s="283">
        <v>634</v>
      </c>
      <c r="W39" s="282">
        <v>317</v>
      </c>
      <c r="X39" s="174" t="s">
        <v>53</v>
      </c>
      <c r="Y39" s="280">
        <v>22</v>
      </c>
      <c r="Z39" s="283">
        <v>336</v>
      </c>
      <c r="AA39" s="283">
        <v>260</v>
      </c>
      <c r="AB39" s="283">
        <v>76</v>
      </c>
      <c r="AC39" s="284">
        <v>277</v>
      </c>
      <c r="AD39" s="284">
        <v>209</v>
      </c>
      <c r="AE39" s="284">
        <v>68</v>
      </c>
      <c r="AF39" s="285">
        <v>0</v>
      </c>
      <c r="AG39" s="286">
        <v>0</v>
      </c>
      <c r="AH39" s="286">
        <v>0</v>
      </c>
      <c r="AI39" s="286">
        <v>1689</v>
      </c>
      <c r="AJ39" s="286">
        <v>0</v>
      </c>
      <c r="AK39" s="286">
        <v>0</v>
      </c>
      <c r="AL39" s="286">
        <v>0</v>
      </c>
      <c r="AM39" s="286">
        <v>863</v>
      </c>
      <c r="AN39" s="287">
        <v>43</v>
      </c>
      <c r="AO39" s="287">
        <v>0</v>
      </c>
      <c r="AP39" s="286">
        <v>277</v>
      </c>
      <c r="AQ39" s="286">
        <v>543</v>
      </c>
      <c r="AR39" s="286">
        <v>0</v>
      </c>
      <c r="AU39" s="375">
        <f t="shared" si="7"/>
        <v>0</v>
      </c>
      <c r="AV39" s="375">
        <f t="shared" si="8"/>
        <v>0</v>
      </c>
      <c r="AW39" s="375">
        <f t="shared" si="9"/>
        <v>0</v>
      </c>
      <c r="AX39" s="375">
        <f t="shared" si="10"/>
        <v>0</v>
      </c>
      <c r="AY39" s="375">
        <f t="shared" si="11"/>
        <v>0</v>
      </c>
      <c r="AZ39" s="375">
        <f t="shared" si="12"/>
        <v>0</v>
      </c>
      <c r="BA39" s="375">
        <f t="shared" si="13"/>
        <v>0</v>
      </c>
      <c r="BB39" s="375">
        <f t="shared" si="14"/>
        <v>0</v>
      </c>
      <c r="BC39" s="375">
        <f t="shared" si="15"/>
        <v>0</v>
      </c>
      <c r="BD39" s="375">
        <f t="shared" si="16"/>
        <v>0</v>
      </c>
      <c r="BE39" s="375">
        <f t="shared" si="17"/>
        <v>0</v>
      </c>
      <c r="BF39" s="375">
        <f t="shared" si="18"/>
        <v>0</v>
      </c>
      <c r="BG39" s="375">
        <f t="shared" si="19"/>
        <v>0</v>
      </c>
      <c r="BH39" s="375">
        <f t="shared" si="20"/>
        <v>0</v>
      </c>
    </row>
    <row r="40" spans="1:60" s="43" customFormat="1" ht="12.75">
      <c r="A40" s="217" t="s">
        <v>54</v>
      </c>
      <c r="B40" s="280">
        <v>23</v>
      </c>
      <c r="C40" s="420">
        <f>SUM(C41:C43)</f>
        <v>2546</v>
      </c>
      <c r="D40" s="420">
        <f t="shared" ref="D40:W40" si="28">SUM(D41:D43)</f>
        <v>1706</v>
      </c>
      <c r="E40" s="420">
        <f t="shared" si="28"/>
        <v>840</v>
      </c>
      <c r="F40" s="420">
        <f t="shared" si="28"/>
        <v>211</v>
      </c>
      <c r="G40" s="420">
        <f t="shared" si="28"/>
        <v>103</v>
      </c>
      <c r="H40" s="420">
        <f t="shared" si="28"/>
        <v>108</v>
      </c>
      <c r="I40" s="420">
        <f t="shared" si="28"/>
        <v>60</v>
      </c>
      <c r="J40" s="420">
        <f t="shared" si="28"/>
        <v>14</v>
      </c>
      <c r="K40" s="420">
        <f t="shared" si="28"/>
        <v>46</v>
      </c>
      <c r="L40" s="420">
        <f t="shared" si="28"/>
        <v>122</v>
      </c>
      <c r="M40" s="420">
        <f t="shared" si="28"/>
        <v>75</v>
      </c>
      <c r="N40" s="420">
        <f t="shared" si="28"/>
        <v>47</v>
      </c>
      <c r="O40" s="420">
        <f t="shared" si="28"/>
        <v>29</v>
      </c>
      <c r="P40" s="420">
        <f t="shared" si="28"/>
        <v>14</v>
      </c>
      <c r="Q40" s="420">
        <f t="shared" si="28"/>
        <v>15</v>
      </c>
      <c r="R40" s="420">
        <f t="shared" si="28"/>
        <v>2335</v>
      </c>
      <c r="S40" s="420">
        <f t="shared" si="28"/>
        <v>1603</v>
      </c>
      <c r="T40" s="420">
        <f t="shared" si="28"/>
        <v>732</v>
      </c>
      <c r="U40" s="420">
        <f t="shared" si="28"/>
        <v>1124</v>
      </c>
      <c r="V40" s="420">
        <f t="shared" si="28"/>
        <v>713</v>
      </c>
      <c r="W40" s="420">
        <f t="shared" si="28"/>
        <v>411</v>
      </c>
      <c r="X40" s="217" t="s">
        <v>54</v>
      </c>
      <c r="Y40" s="370">
        <v>23</v>
      </c>
      <c r="Z40" s="420">
        <f t="shared" ref="Z40:AR40" si="29">SUM(Z41:Z43)</f>
        <v>665</v>
      </c>
      <c r="AA40" s="420">
        <f t="shared" si="29"/>
        <v>507</v>
      </c>
      <c r="AB40" s="420">
        <f t="shared" si="29"/>
        <v>158</v>
      </c>
      <c r="AC40" s="420">
        <f t="shared" si="29"/>
        <v>546</v>
      </c>
      <c r="AD40" s="420">
        <f t="shared" si="29"/>
        <v>383</v>
      </c>
      <c r="AE40" s="420">
        <f t="shared" si="29"/>
        <v>163</v>
      </c>
      <c r="AF40" s="420">
        <f t="shared" si="29"/>
        <v>0</v>
      </c>
      <c r="AG40" s="420">
        <f t="shared" si="29"/>
        <v>0</v>
      </c>
      <c r="AH40" s="420">
        <f t="shared" si="29"/>
        <v>0</v>
      </c>
      <c r="AI40" s="420">
        <f t="shared" si="29"/>
        <v>2360</v>
      </c>
      <c r="AJ40" s="420">
        <f t="shared" si="29"/>
        <v>0</v>
      </c>
      <c r="AK40" s="420">
        <f t="shared" si="29"/>
        <v>186</v>
      </c>
      <c r="AL40" s="420">
        <f t="shared" si="29"/>
        <v>0</v>
      </c>
      <c r="AM40" s="420">
        <f t="shared" si="29"/>
        <v>1011</v>
      </c>
      <c r="AN40" s="420">
        <f t="shared" si="29"/>
        <v>59</v>
      </c>
      <c r="AO40" s="420">
        <f t="shared" si="29"/>
        <v>29</v>
      </c>
      <c r="AP40" s="420">
        <f t="shared" si="29"/>
        <v>546</v>
      </c>
      <c r="AQ40" s="420">
        <f t="shared" si="29"/>
        <v>377</v>
      </c>
      <c r="AR40" s="420">
        <f t="shared" si="29"/>
        <v>0</v>
      </c>
      <c r="AU40" s="375">
        <f t="shared" si="7"/>
        <v>0</v>
      </c>
      <c r="AV40" s="375">
        <f t="shared" si="8"/>
        <v>0</v>
      </c>
      <c r="AW40" s="375">
        <f t="shared" si="9"/>
        <v>0</v>
      </c>
      <c r="AX40" s="375">
        <f t="shared" si="10"/>
        <v>0</v>
      </c>
      <c r="AY40" s="375">
        <f t="shared" si="11"/>
        <v>0</v>
      </c>
      <c r="AZ40" s="375">
        <f t="shared" si="12"/>
        <v>0</v>
      </c>
      <c r="BA40" s="375">
        <f t="shared" si="13"/>
        <v>0</v>
      </c>
      <c r="BB40" s="375">
        <f t="shared" si="14"/>
        <v>0</v>
      </c>
      <c r="BC40" s="375">
        <f t="shared" si="15"/>
        <v>0</v>
      </c>
      <c r="BD40" s="375">
        <f t="shared" si="16"/>
        <v>0</v>
      </c>
      <c r="BE40" s="375">
        <f t="shared" si="17"/>
        <v>0</v>
      </c>
      <c r="BF40" s="375">
        <f t="shared" si="18"/>
        <v>0</v>
      </c>
      <c r="BG40" s="375">
        <f t="shared" si="19"/>
        <v>0</v>
      </c>
      <c r="BH40" s="375">
        <f t="shared" si="20"/>
        <v>0</v>
      </c>
    </row>
    <row r="41" spans="1:60" s="43" customFormat="1" ht="12.75">
      <c r="A41" s="174" t="s">
        <v>55</v>
      </c>
      <c r="B41" s="280">
        <v>24</v>
      </c>
      <c r="C41" s="281">
        <f>+D41+E41</f>
        <v>1137</v>
      </c>
      <c r="D41" s="281">
        <v>779</v>
      </c>
      <c r="E41" s="281">
        <v>358</v>
      </c>
      <c r="F41" s="282">
        <v>137</v>
      </c>
      <c r="G41" s="282">
        <v>68</v>
      </c>
      <c r="H41" s="282">
        <v>69</v>
      </c>
      <c r="I41" s="282">
        <v>17</v>
      </c>
      <c r="J41" s="282">
        <v>6</v>
      </c>
      <c r="K41" s="282">
        <v>11</v>
      </c>
      <c r="L41" s="282">
        <v>91</v>
      </c>
      <c r="M41" s="282">
        <v>48</v>
      </c>
      <c r="N41" s="282">
        <v>43</v>
      </c>
      <c r="O41" s="282">
        <v>29</v>
      </c>
      <c r="P41" s="282">
        <v>14</v>
      </c>
      <c r="Q41" s="282">
        <v>15</v>
      </c>
      <c r="R41" s="282">
        <v>1000</v>
      </c>
      <c r="S41" s="282">
        <v>711</v>
      </c>
      <c r="T41" s="282">
        <v>289</v>
      </c>
      <c r="U41" s="282">
        <v>397</v>
      </c>
      <c r="V41" s="283">
        <v>270</v>
      </c>
      <c r="W41" s="282">
        <v>127</v>
      </c>
      <c r="X41" s="174" t="s">
        <v>55</v>
      </c>
      <c r="Y41" s="280">
        <v>24</v>
      </c>
      <c r="Z41" s="283">
        <v>322</v>
      </c>
      <c r="AA41" s="283">
        <v>241</v>
      </c>
      <c r="AB41" s="283">
        <v>81</v>
      </c>
      <c r="AC41" s="284">
        <v>281</v>
      </c>
      <c r="AD41" s="284">
        <v>200</v>
      </c>
      <c r="AE41" s="284">
        <v>81</v>
      </c>
      <c r="AF41" s="285">
        <v>0</v>
      </c>
      <c r="AG41" s="286">
        <v>0</v>
      </c>
      <c r="AH41" s="286">
        <v>0</v>
      </c>
      <c r="AI41" s="286">
        <v>951</v>
      </c>
      <c r="AJ41" s="286">
        <v>0</v>
      </c>
      <c r="AK41" s="286">
        <v>186</v>
      </c>
      <c r="AL41" s="286">
        <v>0</v>
      </c>
      <c r="AM41" s="286">
        <v>434</v>
      </c>
      <c r="AN41" s="287">
        <v>59</v>
      </c>
      <c r="AO41" s="287">
        <v>29</v>
      </c>
      <c r="AP41" s="286">
        <v>281</v>
      </c>
      <c r="AQ41" s="286">
        <v>65</v>
      </c>
      <c r="AR41" s="286">
        <v>0</v>
      </c>
      <c r="AU41" s="375">
        <f t="shared" si="7"/>
        <v>0</v>
      </c>
      <c r="AV41" s="375">
        <f t="shared" si="8"/>
        <v>0</v>
      </c>
      <c r="AW41" s="375">
        <f t="shared" si="9"/>
        <v>0</v>
      </c>
      <c r="AX41" s="375">
        <f t="shared" si="10"/>
        <v>0</v>
      </c>
      <c r="AY41" s="375">
        <f t="shared" si="11"/>
        <v>0</v>
      </c>
      <c r="AZ41" s="375">
        <f t="shared" si="12"/>
        <v>0</v>
      </c>
      <c r="BA41" s="375">
        <f t="shared" si="13"/>
        <v>0</v>
      </c>
      <c r="BB41" s="375">
        <f t="shared" si="14"/>
        <v>0</v>
      </c>
      <c r="BC41" s="375">
        <f t="shared" si="15"/>
        <v>0</v>
      </c>
      <c r="BD41" s="375">
        <f t="shared" si="16"/>
        <v>0</v>
      </c>
      <c r="BE41" s="375">
        <f t="shared" si="17"/>
        <v>0</v>
      </c>
      <c r="BF41" s="375">
        <f t="shared" si="18"/>
        <v>0</v>
      </c>
      <c r="BG41" s="375">
        <f t="shared" si="19"/>
        <v>0</v>
      </c>
      <c r="BH41" s="375">
        <f t="shared" si="20"/>
        <v>0</v>
      </c>
    </row>
    <row r="42" spans="1:60" s="43" customFormat="1" ht="12.75">
      <c r="A42" s="174" t="s">
        <v>56</v>
      </c>
      <c r="B42" s="280">
        <v>25</v>
      </c>
      <c r="C42" s="281">
        <f t="shared" ref="C42:C43" si="30">+D42+E42</f>
        <v>428</v>
      </c>
      <c r="D42" s="281">
        <v>262</v>
      </c>
      <c r="E42" s="281">
        <v>166</v>
      </c>
      <c r="F42" s="282">
        <v>0</v>
      </c>
      <c r="G42" s="282">
        <v>0</v>
      </c>
      <c r="H42" s="282">
        <v>0</v>
      </c>
      <c r="I42" s="282">
        <v>0</v>
      </c>
      <c r="J42" s="282">
        <v>0</v>
      </c>
      <c r="K42" s="282">
        <v>0</v>
      </c>
      <c r="L42" s="282">
        <v>0</v>
      </c>
      <c r="M42" s="282">
        <v>0</v>
      </c>
      <c r="N42" s="282">
        <v>0</v>
      </c>
      <c r="O42" s="282">
        <v>0</v>
      </c>
      <c r="P42" s="282">
        <v>0</v>
      </c>
      <c r="Q42" s="282">
        <v>0</v>
      </c>
      <c r="R42" s="282">
        <v>428</v>
      </c>
      <c r="S42" s="282">
        <v>262</v>
      </c>
      <c r="T42" s="282">
        <v>166</v>
      </c>
      <c r="U42" s="282">
        <v>224</v>
      </c>
      <c r="V42" s="283">
        <v>118</v>
      </c>
      <c r="W42" s="282">
        <v>106</v>
      </c>
      <c r="X42" s="174" t="s">
        <v>56</v>
      </c>
      <c r="Y42" s="280">
        <v>25</v>
      </c>
      <c r="Z42" s="283">
        <v>129</v>
      </c>
      <c r="AA42" s="283">
        <v>91</v>
      </c>
      <c r="AB42" s="283">
        <v>38</v>
      </c>
      <c r="AC42" s="284">
        <v>75</v>
      </c>
      <c r="AD42" s="284">
        <v>53</v>
      </c>
      <c r="AE42" s="284">
        <v>22</v>
      </c>
      <c r="AF42" s="285">
        <v>0</v>
      </c>
      <c r="AG42" s="286">
        <v>0</v>
      </c>
      <c r="AH42" s="286">
        <v>0</v>
      </c>
      <c r="AI42" s="286">
        <v>428</v>
      </c>
      <c r="AJ42" s="286">
        <v>0</v>
      </c>
      <c r="AK42" s="286">
        <v>0</v>
      </c>
      <c r="AL42" s="286">
        <v>0</v>
      </c>
      <c r="AM42" s="286">
        <v>155</v>
      </c>
      <c r="AN42" s="287">
        <v>0</v>
      </c>
      <c r="AO42" s="287">
        <v>0</v>
      </c>
      <c r="AP42" s="286">
        <v>75</v>
      </c>
      <c r="AQ42" s="286">
        <v>80</v>
      </c>
      <c r="AR42" s="286">
        <v>0</v>
      </c>
      <c r="AU42" s="375">
        <f t="shared" si="7"/>
        <v>0</v>
      </c>
      <c r="AV42" s="375">
        <f t="shared" si="8"/>
        <v>0</v>
      </c>
      <c r="AW42" s="375">
        <f t="shared" si="9"/>
        <v>0</v>
      </c>
      <c r="AX42" s="375">
        <f t="shared" si="10"/>
        <v>0</v>
      </c>
      <c r="AY42" s="375">
        <f t="shared" si="11"/>
        <v>0</v>
      </c>
      <c r="AZ42" s="375">
        <f t="shared" si="12"/>
        <v>0</v>
      </c>
      <c r="BA42" s="375">
        <f t="shared" si="13"/>
        <v>0</v>
      </c>
      <c r="BB42" s="375">
        <f t="shared" si="14"/>
        <v>0</v>
      </c>
      <c r="BC42" s="375">
        <f t="shared" si="15"/>
        <v>0</v>
      </c>
      <c r="BD42" s="375">
        <f t="shared" si="16"/>
        <v>0</v>
      </c>
      <c r="BE42" s="375">
        <f t="shared" si="17"/>
        <v>0</v>
      </c>
      <c r="BF42" s="375">
        <f t="shared" si="18"/>
        <v>0</v>
      </c>
      <c r="BG42" s="375">
        <f t="shared" si="19"/>
        <v>0</v>
      </c>
      <c r="BH42" s="375">
        <f t="shared" si="20"/>
        <v>0</v>
      </c>
    </row>
    <row r="43" spans="1:60" s="43" customFormat="1" ht="12.75">
      <c r="A43" s="174" t="s">
        <v>57</v>
      </c>
      <c r="B43" s="280">
        <v>26</v>
      </c>
      <c r="C43" s="281">
        <f t="shared" si="30"/>
        <v>981</v>
      </c>
      <c r="D43" s="281">
        <v>665</v>
      </c>
      <c r="E43" s="281">
        <v>316</v>
      </c>
      <c r="F43" s="282">
        <v>74</v>
      </c>
      <c r="G43" s="282">
        <v>35</v>
      </c>
      <c r="H43" s="282">
        <v>39</v>
      </c>
      <c r="I43" s="282">
        <v>43</v>
      </c>
      <c r="J43" s="282">
        <v>8</v>
      </c>
      <c r="K43" s="282">
        <v>35</v>
      </c>
      <c r="L43" s="282">
        <v>31</v>
      </c>
      <c r="M43" s="282">
        <v>27</v>
      </c>
      <c r="N43" s="282">
        <v>4</v>
      </c>
      <c r="O43" s="282">
        <v>0</v>
      </c>
      <c r="P43" s="282">
        <v>0</v>
      </c>
      <c r="Q43" s="282">
        <v>0</v>
      </c>
      <c r="R43" s="282">
        <v>907</v>
      </c>
      <c r="S43" s="282">
        <v>630</v>
      </c>
      <c r="T43" s="282">
        <v>277</v>
      </c>
      <c r="U43" s="282">
        <v>503</v>
      </c>
      <c r="V43" s="283">
        <v>325</v>
      </c>
      <c r="W43" s="282">
        <v>178</v>
      </c>
      <c r="X43" s="174" t="s">
        <v>57</v>
      </c>
      <c r="Y43" s="280">
        <v>26</v>
      </c>
      <c r="Z43" s="283">
        <v>214</v>
      </c>
      <c r="AA43" s="283">
        <v>175</v>
      </c>
      <c r="AB43" s="283">
        <v>39</v>
      </c>
      <c r="AC43" s="284">
        <v>190</v>
      </c>
      <c r="AD43" s="284">
        <v>130</v>
      </c>
      <c r="AE43" s="284">
        <v>60</v>
      </c>
      <c r="AF43" s="285">
        <v>0</v>
      </c>
      <c r="AG43" s="286">
        <v>0</v>
      </c>
      <c r="AH43" s="286">
        <v>0</v>
      </c>
      <c r="AI43" s="286">
        <v>981</v>
      </c>
      <c r="AJ43" s="286">
        <v>0</v>
      </c>
      <c r="AK43" s="286">
        <v>0</v>
      </c>
      <c r="AL43" s="286">
        <v>0</v>
      </c>
      <c r="AM43" s="286">
        <v>422</v>
      </c>
      <c r="AN43" s="287">
        <v>0</v>
      </c>
      <c r="AO43" s="287">
        <v>0</v>
      </c>
      <c r="AP43" s="286">
        <v>190</v>
      </c>
      <c r="AQ43" s="286">
        <v>232</v>
      </c>
      <c r="AR43" s="286">
        <v>0</v>
      </c>
      <c r="AU43" s="375">
        <f t="shared" si="7"/>
        <v>0</v>
      </c>
      <c r="AV43" s="375">
        <f t="shared" si="8"/>
        <v>0</v>
      </c>
      <c r="AW43" s="375">
        <f t="shared" si="9"/>
        <v>0</v>
      </c>
      <c r="AX43" s="375">
        <f t="shared" si="10"/>
        <v>0</v>
      </c>
      <c r="AY43" s="375">
        <f t="shared" si="11"/>
        <v>0</v>
      </c>
      <c r="AZ43" s="375">
        <f t="shared" si="12"/>
        <v>0</v>
      </c>
      <c r="BA43" s="375">
        <f t="shared" si="13"/>
        <v>0</v>
      </c>
      <c r="BB43" s="375">
        <f t="shared" si="14"/>
        <v>0</v>
      </c>
      <c r="BC43" s="375">
        <f t="shared" si="15"/>
        <v>0</v>
      </c>
      <c r="BD43" s="375">
        <f t="shared" si="16"/>
        <v>0</v>
      </c>
      <c r="BE43" s="375">
        <f t="shared" si="17"/>
        <v>0</v>
      </c>
      <c r="BF43" s="375">
        <f t="shared" si="18"/>
        <v>0</v>
      </c>
      <c r="BG43" s="375">
        <f t="shared" si="19"/>
        <v>0</v>
      </c>
      <c r="BH43" s="375">
        <f t="shared" si="20"/>
        <v>0</v>
      </c>
    </row>
    <row r="44" spans="1:60" s="43" customFormat="1" ht="12.75">
      <c r="A44" s="173" t="s">
        <v>58</v>
      </c>
      <c r="B44" s="280">
        <v>27</v>
      </c>
      <c r="C44" s="420">
        <f>SUM(C45:C53)</f>
        <v>20622</v>
      </c>
      <c r="D44" s="420">
        <f t="shared" ref="D44:W44" si="31">SUM(D45:D53)</f>
        <v>13919</v>
      </c>
      <c r="E44" s="420">
        <f t="shared" si="31"/>
        <v>6703</v>
      </c>
      <c r="F44" s="420">
        <f t="shared" si="31"/>
        <v>3192</v>
      </c>
      <c r="G44" s="420">
        <f t="shared" si="31"/>
        <v>2276</v>
      </c>
      <c r="H44" s="420">
        <f t="shared" si="31"/>
        <v>916</v>
      </c>
      <c r="I44" s="420">
        <f t="shared" si="31"/>
        <v>1133</v>
      </c>
      <c r="J44" s="420">
        <f t="shared" si="31"/>
        <v>841</v>
      </c>
      <c r="K44" s="420">
        <f t="shared" si="31"/>
        <v>292</v>
      </c>
      <c r="L44" s="420">
        <f t="shared" si="31"/>
        <v>1816</v>
      </c>
      <c r="M44" s="420">
        <f t="shared" si="31"/>
        <v>1268</v>
      </c>
      <c r="N44" s="420">
        <f t="shared" si="31"/>
        <v>548</v>
      </c>
      <c r="O44" s="420">
        <f t="shared" si="31"/>
        <v>243</v>
      </c>
      <c r="P44" s="420">
        <f t="shared" si="31"/>
        <v>167</v>
      </c>
      <c r="Q44" s="420">
        <f t="shared" si="31"/>
        <v>76</v>
      </c>
      <c r="R44" s="420">
        <f t="shared" si="31"/>
        <v>17055</v>
      </c>
      <c r="S44" s="420">
        <f t="shared" si="31"/>
        <v>11315</v>
      </c>
      <c r="T44" s="420">
        <f t="shared" si="31"/>
        <v>5740</v>
      </c>
      <c r="U44" s="420">
        <f t="shared" si="31"/>
        <v>8813</v>
      </c>
      <c r="V44" s="420">
        <f t="shared" si="31"/>
        <v>5621</v>
      </c>
      <c r="W44" s="420">
        <f t="shared" si="31"/>
        <v>3192</v>
      </c>
      <c r="X44" s="173" t="s">
        <v>58</v>
      </c>
      <c r="Y44" s="370">
        <v>27</v>
      </c>
      <c r="Z44" s="420">
        <f t="shared" ref="Z44:AR44" si="32">SUM(Z45:Z53)</f>
        <v>4397</v>
      </c>
      <c r="AA44" s="420">
        <f t="shared" si="32"/>
        <v>3033</v>
      </c>
      <c r="AB44" s="420">
        <f t="shared" si="32"/>
        <v>1364</v>
      </c>
      <c r="AC44" s="420">
        <f t="shared" si="32"/>
        <v>3845</v>
      </c>
      <c r="AD44" s="420">
        <f t="shared" si="32"/>
        <v>2661</v>
      </c>
      <c r="AE44" s="420">
        <f t="shared" si="32"/>
        <v>1184</v>
      </c>
      <c r="AF44" s="420">
        <f t="shared" si="32"/>
        <v>375</v>
      </c>
      <c r="AG44" s="420">
        <f t="shared" si="32"/>
        <v>328</v>
      </c>
      <c r="AH44" s="420">
        <f t="shared" si="32"/>
        <v>47</v>
      </c>
      <c r="AI44" s="420">
        <f t="shared" si="32"/>
        <v>6529</v>
      </c>
      <c r="AJ44" s="420">
        <f t="shared" si="32"/>
        <v>42</v>
      </c>
      <c r="AK44" s="420">
        <f t="shared" si="32"/>
        <v>13831</v>
      </c>
      <c r="AL44" s="420">
        <f t="shared" si="32"/>
        <v>220</v>
      </c>
      <c r="AM44" s="420">
        <f t="shared" si="32"/>
        <v>9957</v>
      </c>
      <c r="AN44" s="420">
        <f t="shared" si="32"/>
        <v>1528</v>
      </c>
      <c r="AO44" s="420">
        <f t="shared" si="32"/>
        <v>243</v>
      </c>
      <c r="AP44" s="420">
        <f t="shared" si="32"/>
        <v>3845</v>
      </c>
      <c r="AQ44" s="420">
        <f t="shared" si="32"/>
        <v>3966</v>
      </c>
      <c r="AR44" s="420">
        <f t="shared" si="32"/>
        <v>375</v>
      </c>
      <c r="AU44" s="375">
        <f t="shared" si="7"/>
        <v>0</v>
      </c>
      <c r="AV44" s="375">
        <f t="shared" si="8"/>
        <v>0</v>
      </c>
      <c r="AW44" s="375">
        <f t="shared" si="9"/>
        <v>0</v>
      </c>
      <c r="AX44" s="375">
        <f t="shared" si="10"/>
        <v>0</v>
      </c>
      <c r="AY44" s="375">
        <f t="shared" si="11"/>
        <v>0</v>
      </c>
      <c r="AZ44" s="375">
        <f t="shared" si="12"/>
        <v>0</v>
      </c>
      <c r="BA44" s="375">
        <f t="shared" si="13"/>
        <v>0</v>
      </c>
      <c r="BB44" s="375">
        <f t="shared" si="14"/>
        <v>0</v>
      </c>
      <c r="BC44" s="375">
        <f t="shared" si="15"/>
        <v>0</v>
      </c>
      <c r="BD44" s="375">
        <f t="shared" si="16"/>
        <v>0</v>
      </c>
      <c r="BE44" s="375">
        <f t="shared" si="17"/>
        <v>0</v>
      </c>
      <c r="BF44" s="375">
        <f t="shared" si="18"/>
        <v>0</v>
      </c>
      <c r="BG44" s="375">
        <f t="shared" si="19"/>
        <v>0</v>
      </c>
      <c r="BH44" s="375">
        <f t="shared" si="20"/>
        <v>0</v>
      </c>
    </row>
    <row r="45" spans="1:60" s="43" customFormat="1" ht="12.75">
      <c r="A45" s="218" t="s">
        <v>59</v>
      </c>
      <c r="B45" s="280">
        <v>28</v>
      </c>
      <c r="C45" s="281">
        <f>+D45+E45</f>
        <v>290</v>
      </c>
      <c r="D45" s="281">
        <v>181</v>
      </c>
      <c r="E45" s="281">
        <v>109</v>
      </c>
      <c r="F45" s="282">
        <v>0</v>
      </c>
      <c r="G45" s="282">
        <v>0</v>
      </c>
      <c r="H45" s="282">
        <v>0</v>
      </c>
      <c r="I45" s="282">
        <v>0</v>
      </c>
      <c r="J45" s="282">
        <v>0</v>
      </c>
      <c r="K45" s="282">
        <v>0</v>
      </c>
      <c r="L45" s="282">
        <v>0</v>
      </c>
      <c r="M45" s="282">
        <v>0</v>
      </c>
      <c r="N45" s="282">
        <v>0</v>
      </c>
      <c r="O45" s="282">
        <v>0</v>
      </c>
      <c r="P45" s="282">
        <v>0</v>
      </c>
      <c r="Q45" s="282">
        <v>0</v>
      </c>
      <c r="R45" s="282">
        <v>290</v>
      </c>
      <c r="S45" s="282">
        <v>181</v>
      </c>
      <c r="T45" s="282">
        <v>109</v>
      </c>
      <c r="U45" s="282">
        <v>199</v>
      </c>
      <c r="V45" s="283">
        <v>112</v>
      </c>
      <c r="W45" s="282">
        <v>87</v>
      </c>
      <c r="X45" s="218" t="s">
        <v>59</v>
      </c>
      <c r="Y45" s="280">
        <v>28</v>
      </c>
      <c r="Z45" s="283">
        <v>43</v>
      </c>
      <c r="AA45" s="283">
        <v>34</v>
      </c>
      <c r="AB45" s="283">
        <v>9</v>
      </c>
      <c r="AC45" s="284">
        <v>48</v>
      </c>
      <c r="AD45" s="284">
        <v>35</v>
      </c>
      <c r="AE45" s="284">
        <v>13</v>
      </c>
      <c r="AF45" s="285">
        <v>0</v>
      </c>
      <c r="AG45" s="286">
        <v>0</v>
      </c>
      <c r="AH45" s="286">
        <v>0</v>
      </c>
      <c r="AI45" s="286">
        <v>0</v>
      </c>
      <c r="AJ45" s="286">
        <v>0</v>
      </c>
      <c r="AK45" s="286">
        <v>290</v>
      </c>
      <c r="AL45" s="286">
        <v>0</v>
      </c>
      <c r="AM45" s="286">
        <v>203</v>
      </c>
      <c r="AN45" s="287">
        <v>0</v>
      </c>
      <c r="AO45" s="287">
        <v>0</v>
      </c>
      <c r="AP45" s="286">
        <v>48</v>
      </c>
      <c r="AQ45" s="286">
        <v>155</v>
      </c>
      <c r="AR45" s="286">
        <v>0</v>
      </c>
      <c r="AU45" s="375">
        <f t="shared" si="7"/>
        <v>0</v>
      </c>
      <c r="AV45" s="375">
        <f t="shared" si="8"/>
        <v>0</v>
      </c>
      <c r="AW45" s="375">
        <f t="shared" si="9"/>
        <v>0</v>
      </c>
      <c r="AX45" s="375">
        <f t="shared" si="10"/>
        <v>0</v>
      </c>
      <c r="AY45" s="375">
        <f t="shared" si="11"/>
        <v>0</v>
      </c>
      <c r="AZ45" s="375">
        <f t="shared" si="12"/>
        <v>0</v>
      </c>
      <c r="BA45" s="375">
        <f t="shared" si="13"/>
        <v>0</v>
      </c>
      <c r="BB45" s="375">
        <f t="shared" si="14"/>
        <v>0</v>
      </c>
      <c r="BC45" s="375">
        <f t="shared" si="15"/>
        <v>0</v>
      </c>
      <c r="BD45" s="375">
        <f t="shared" si="16"/>
        <v>0</v>
      </c>
      <c r="BE45" s="375">
        <f t="shared" si="17"/>
        <v>0</v>
      </c>
      <c r="BF45" s="375">
        <f t="shared" si="18"/>
        <v>0</v>
      </c>
      <c r="BG45" s="375">
        <f t="shared" si="19"/>
        <v>0</v>
      </c>
      <c r="BH45" s="375">
        <f t="shared" si="20"/>
        <v>0</v>
      </c>
    </row>
    <row r="46" spans="1:60" s="43" customFormat="1" ht="12.75">
      <c r="A46" s="218" t="s">
        <v>60</v>
      </c>
      <c r="B46" s="280">
        <v>29</v>
      </c>
      <c r="C46" s="281">
        <f t="shared" ref="C46:C53" si="33">+D46+E46</f>
        <v>0</v>
      </c>
      <c r="D46" s="281"/>
      <c r="E46" s="281"/>
      <c r="F46" s="282"/>
      <c r="G46" s="282"/>
      <c r="H46" s="282"/>
      <c r="I46" s="282">
        <v>0</v>
      </c>
      <c r="J46" s="282">
        <v>0</v>
      </c>
      <c r="K46" s="282">
        <v>0</v>
      </c>
      <c r="L46" s="282">
        <v>0</v>
      </c>
      <c r="M46" s="282">
        <v>0</v>
      </c>
      <c r="N46" s="282">
        <v>0</v>
      </c>
      <c r="O46" s="282"/>
      <c r="P46" s="282"/>
      <c r="Q46" s="282"/>
      <c r="R46" s="282"/>
      <c r="S46" s="282"/>
      <c r="T46" s="282"/>
      <c r="U46" s="282">
        <v>0</v>
      </c>
      <c r="V46" s="283">
        <v>0</v>
      </c>
      <c r="W46" s="282">
        <v>0</v>
      </c>
      <c r="X46" s="218" t="s">
        <v>60</v>
      </c>
      <c r="Y46" s="280">
        <v>29</v>
      </c>
      <c r="Z46" s="283"/>
      <c r="AA46" s="283"/>
      <c r="AB46" s="283"/>
      <c r="AC46" s="284"/>
      <c r="AD46" s="284"/>
      <c r="AE46" s="284"/>
      <c r="AF46" s="285"/>
      <c r="AG46" s="286"/>
      <c r="AH46" s="286"/>
      <c r="AI46" s="286"/>
      <c r="AJ46" s="286"/>
      <c r="AK46" s="286"/>
      <c r="AL46" s="286"/>
      <c r="AM46" s="286"/>
      <c r="AN46" s="287"/>
      <c r="AO46" s="287"/>
      <c r="AP46" s="286"/>
      <c r="AQ46" s="286"/>
      <c r="AR46" s="286"/>
      <c r="AU46" s="375">
        <f t="shared" si="7"/>
        <v>0</v>
      </c>
      <c r="AV46" s="375">
        <f t="shared" si="8"/>
        <v>0</v>
      </c>
      <c r="AW46" s="375">
        <f t="shared" si="9"/>
        <v>0</v>
      </c>
      <c r="AX46" s="375">
        <f t="shared" si="10"/>
        <v>0</v>
      </c>
      <c r="AY46" s="375">
        <f t="shared" si="11"/>
        <v>0</v>
      </c>
      <c r="AZ46" s="375">
        <f t="shared" si="12"/>
        <v>0</v>
      </c>
      <c r="BA46" s="375">
        <f t="shared" si="13"/>
        <v>0</v>
      </c>
      <c r="BB46" s="375">
        <f t="shared" si="14"/>
        <v>0</v>
      </c>
      <c r="BC46" s="375">
        <f t="shared" si="15"/>
        <v>0</v>
      </c>
      <c r="BD46" s="375">
        <f t="shared" si="16"/>
        <v>0</v>
      </c>
      <c r="BE46" s="375">
        <f t="shared" si="17"/>
        <v>0</v>
      </c>
      <c r="BF46" s="375">
        <f t="shared" si="18"/>
        <v>0</v>
      </c>
      <c r="BG46" s="375">
        <f t="shared" si="19"/>
        <v>0</v>
      </c>
      <c r="BH46" s="375">
        <f t="shared" si="20"/>
        <v>0</v>
      </c>
    </row>
    <row r="47" spans="1:60" s="43" customFormat="1" ht="12.75">
      <c r="A47" s="218" t="s">
        <v>61</v>
      </c>
      <c r="B47" s="280">
        <v>30</v>
      </c>
      <c r="C47" s="281">
        <f t="shared" si="33"/>
        <v>6637</v>
      </c>
      <c r="D47" s="281">
        <v>5128</v>
      </c>
      <c r="E47" s="281">
        <v>1509</v>
      </c>
      <c r="F47" s="282">
        <v>1644</v>
      </c>
      <c r="G47" s="282">
        <v>1266</v>
      </c>
      <c r="H47" s="282">
        <v>378</v>
      </c>
      <c r="I47" s="282">
        <v>673</v>
      </c>
      <c r="J47" s="282">
        <v>526</v>
      </c>
      <c r="K47" s="282">
        <v>147</v>
      </c>
      <c r="L47" s="282">
        <v>849</v>
      </c>
      <c r="M47" s="282">
        <v>652</v>
      </c>
      <c r="N47" s="282">
        <v>197</v>
      </c>
      <c r="O47" s="282">
        <v>122</v>
      </c>
      <c r="P47" s="282">
        <v>88</v>
      </c>
      <c r="Q47" s="282">
        <v>34</v>
      </c>
      <c r="R47" s="282">
        <v>4934</v>
      </c>
      <c r="S47" s="282">
        <v>3807</v>
      </c>
      <c r="T47" s="282">
        <v>1127</v>
      </c>
      <c r="U47" s="282">
        <v>2525</v>
      </c>
      <c r="V47" s="283">
        <v>1749</v>
      </c>
      <c r="W47" s="282">
        <v>776</v>
      </c>
      <c r="X47" s="218" t="s">
        <v>61</v>
      </c>
      <c r="Y47" s="280">
        <v>30</v>
      </c>
      <c r="Z47" s="283">
        <v>1215</v>
      </c>
      <c r="AA47" s="283">
        <v>1019</v>
      </c>
      <c r="AB47" s="283">
        <v>196</v>
      </c>
      <c r="AC47" s="284">
        <v>1194</v>
      </c>
      <c r="AD47" s="284">
        <v>1039</v>
      </c>
      <c r="AE47" s="284">
        <v>155</v>
      </c>
      <c r="AF47" s="285">
        <v>59</v>
      </c>
      <c r="AG47" s="286">
        <v>55</v>
      </c>
      <c r="AH47" s="286">
        <v>4</v>
      </c>
      <c r="AI47" s="286">
        <v>1790</v>
      </c>
      <c r="AJ47" s="286">
        <v>0</v>
      </c>
      <c r="AK47" s="286">
        <v>4842</v>
      </c>
      <c r="AL47" s="286">
        <v>5</v>
      </c>
      <c r="AM47" s="286">
        <v>3121</v>
      </c>
      <c r="AN47" s="287">
        <v>742</v>
      </c>
      <c r="AO47" s="287">
        <v>122</v>
      </c>
      <c r="AP47" s="286">
        <v>1194</v>
      </c>
      <c r="AQ47" s="286">
        <v>1004</v>
      </c>
      <c r="AR47" s="286">
        <v>59</v>
      </c>
      <c r="AU47" s="375">
        <f t="shared" si="7"/>
        <v>0</v>
      </c>
      <c r="AV47" s="375">
        <f t="shared" si="8"/>
        <v>0</v>
      </c>
      <c r="AW47" s="375">
        <f t="shared" si="9"/>
        <v>0</v>
      </c>
      <c r="AX47" s="375">
        <f t="shared" si="10"/>
        <v>0</v>
      </c>
      <c r="AY47" s="375">
        <f t="shared" si="11"/>
        <v>0</v>
      </c>
      <c r="AZ47" s="375">
        <f t="shared" si="12"/>
        <v>0</v>
      </c>
      <c r="BA47" s="375">
        <f t="shared" si="13"/>
        <v>0</v>
      </c>
      <c r="BB47" s="375">
        <f t="shared" si="14"/>
        <v>0</v>
      </c>
      <c r="BC47" s="375">
        <f t="shared" si="15"/>
        <v>0</v>
      </c>
      <c r="BD47" s="375">
        <f t="shared" si="16"/>
        <v>0</v>
      </c>
      <c r="BE47" s="375">
        <f t="shared" si="17"/>
        <v>0</v>
      </c>
      <c r="BF47" s="375">
        <f t="shared" si="18"/>
        <v>0</v>
      </c>
      <c r="BG47" s="375">
        <f t="shared" si="19"/>
        <v>0</v>
      </c>
      <c r="BH47" s="375">
        <f t="shared" si="20"/>
        <v>0</v>
      </c>
    </row>
    <row r="48" spans="1:60" s="43" customFormat="1" ht="12.75">
      <c r="A48" s="218" t="s">
        <v>62</v>
      </c>
      <c r="B48" s="280">
        <v>31</v>
      </c>
      <c r="C48" s="281">
        <f t="shared" si="33"/>
        <v>3174</v>
      </c>
      <c r="D48" s="281">
        <v>2368</v>
      </c>
      <c r="E48" s="281">
        <v>806</v>
      </c>
      <c r="F48" s="282">
        <v>280</v>
      </c>
      <c r="G48" s="282">
        <v>165</v>
      </c>
      <c r="H48" s="282">
        <v>115</v>
      </c>
      <c r="I48" s="282">
        <v>79</v>
      </c>
      <c r="J48" s="282">
        <v>52</v>
      </c>
      <c r="K48" s="282">
        <v>27</v>
      </c>
      <c r="L48" s="282">
        <v>178</v>
      </c>
      <c r="M48" s="282">
        <v>102</v>
      </c>
      <c r="N48" s="282">
        <v>76</v>
      </c>
      <c r="O48" s="282">
        <v>23</v>
      </c>
      <c r="P48" s="282">
        <v>11</v>
      </c>
      <c r="Q48" s="282">
        <v>12</v>
      </c>
      <c r="R48" s="282">
        <v>2607</v>
      </c>
      <c r="S48" s="282">
        <v>1948</v>
      </c>
      <c r="T48" s="282">
        <v>659</v>
      </c>
      <c r="U48" s="282">
        <v>1689</v>
      </c>
      <c r="V48" s="283">
        <v>1354</v>
      </c>
      <c r="W48" s="282">
        <v>335</v>
      </c>
      <c r="X48" s="218" t="s">
        <v>62</v>
      </c>
      <c r="Y48" s="280">
        <v>31</v>
      </c>
      <c r="Z48" s="283">
        <v>520</v>
      </c>
      <c r="AA48" s="283">
        <v>344</v>
      </c>
      <c r="AB48" s="283">
        <v>176</v>
      </c>
      <c r="AC48" s="284">
        <v>398</v>
      </c>
      <c r="AD48" s="284">
        <v>250</v>
      </c>
      <c r="AE48" s="284">
        <v>148</v>
      </c>
      <c r="AF48" s="285">
        <v>287</v>
      </c>
      <c r="AG48" s="286">
        <v>255</v>
      </c>
      <c r="AH48" s="286">
        <v>32</v>
      </c>
      <c r="AI48" s="286">
        <v>1213</v>
      </c>
      <c r="AJ48" s="286">
        <v>0</v>
      </c>
      <c r="AK48" s="286">
        <v>1960</v>
      </c>
      <c r="AL48" s="286">
        <v>1</v>
      </c>
      <c r="AM48" s="286">
        <v>2098</v>
      </c>
      <c r="AN48" s="287">
        <v>154</v>
      </c>
      <c r="AO48" s="287">
        <v>23</v>
      </c>
      <c r="AP48" s="286">
        <v>398</v>
      </c>
      <c r="AQ48" s="286">
        <v>1236</v>
      </c>
      <c r="AR48" s="286">
        <v>287</v>
      </c>
      <c r="AU48" s="375">
        <f t="shared" si="7"/>
        <v>0</v>
      </c>
      <c r="AV48" s="375">
        <f t="shared" si="8"/>
        <v>0</v>
      </c>
      <c r="AW48" s="375">
        <f t="shared" si="9"/>
        <v>0</v>
      </c>
      <c r="AX48" s="375">
        <f t="shared" si="10"/>
        <v>0</v>
      </c>
      <c r="AY48" s="375">
        <f t="shared" si="11"/>
        <v>0</v>
      </c>
      <c r="AZ48" s="375">
        <f t="shared" si="12"/>
        <v>0</v>
      </c>
      <c r="BA48" s="375">
        <f t="shared" si="13"/>
        <v>0</v>
      </c>
      <c r="BB48" s="375">
        <f t="shared" si="14"/>
        <v>0</v>
      </c>
      <c r="BC48" s="375">
        <f t="shared" si="15"/>
        <v>0</v>
      </c>
      <c r="BD48" s="375">
        <f t="shared" si="16"/>
        <v>0</v>
      </c>
      <c r="BE48" s="375">
        <f t="shared" si="17"/>
        <v>0</v>
      </c>
      <c r="BF48" s="375">
        <f t="shared" si="18"/>
        <v>0</v>
      </c>
      <c r="BG48" s="375">
        <f t="shared" si="19"/>
        <v>0</v>
      </c>
      <c r="BH48" s="375">
        <f t="shared" si="20"/>
        <v>0</v>
      </c>
    </row>
    <row r="49" spans="1:60" s="43" customFormat="1" ht="12.75">
      <c r="A49" s="218" t="s">
        <v>63</v>
      </c>
      <c r="B49" s="280">
        <v>32</v>
      </c>
      <c r="C49" s="281">
        <f t="shared" si="33"/>
        <v>978</v>
      </c>
      <c r="D49" s="281">
        <v>769</v>
      </c>
      <c r="E49" s="281">
        <v>209</v>
      </c>
      <c r="F49" s="282">
        <v>101</v>
      </c>
      <c r="G49" s="282">
        <v>86</v>
      </c>
      <c r="H49" s="282">
        <v>15</v>
      </c>
      <c r="I49" s="282">
        <v>46</v>
      </c>
      <c r="J49" s="282">
        <v>39</v>
      </c>
      <c r="K49" s="282">
        <v>7</v>
      </c>
      <c r="L49" s="282">
        <v>55</v>
      </c>
      <c r="M49" s="282">
        <v>47</v>
      </c>
      <c r="N49" s="282">
        <v>8</v>
      </c>
      <c r="O49" s="282">
        <v>0</v>
      </c>
      <c r="P49" s="282">
        <v>0</v>
      </c>
      <c r="Q49" s="282">
        <v>0</v>
      </c>
      <c r="R49" s="282">
        <v>863</v>
      </c>
      <c r="S49" s="282">
        <v>669</v>
      </c>
      <c r="T49" s="282">
        <v>194</v>
      </c>
      <c r="U49" s="282">
        <v>326</v>
      </c>
      <c r="V49" s="283">
        <v>247</v>
      </c>
      <c r="W49" s="282">
        <v>79</v>
      </c>
      <c r="X49" s="218" t="s">
        <v>63</v>
      </c>
      <c r="Y49" s="280">
        <v>32</v>
      </c>
      <c r="Z49" s="283">
        <v>299</v>
      </c>
      <c r="AA49" s="283">
        <v>241</v>
      </c>
      <c r="AB49" s="283">
        <v>58</v>
      </c>
      <c r="AC49" s="284">
        <v>238</v>
      </c>
      <c r="AD49" s="284">
        <v>181</v>
      </c>
      <c r="AE49" s="284">
        <v>57</v>
      </c>
      <c r="AF49" s="285">
        <v>14</v>
      </c>
      <c r="AG49" s="286">
        <v>14</v>
      </c>
      <c r="AH49" s="286">
        <v>0</v>
      </c>
      <c r="AI49" s="286">
        <v>943</v>
      </c>
      <c r="AJ49" s="286">
        <v>21</v>
      </c>
      <c r="AK49" s="286">
        <v>14</v>
      </c>
      <c r="AL49" s="286">
        <v>0</v>
      </c>
      <c r="AM49" s="286">
        <v>312</v>
      </c>
      <c r="AN49" s="287">
        <v>36</v>
      </c>
      <c r="AO49" s="287">
        <v>0</v>
      </c>
      <c r="AP49" s="286">
        <v>238</v>
      </c>
      <c r="AQ49" s="286">
        <v>24</v>
      </c>
      <c r="AR49" s="286">
        <v>14</v>
      </c>
      <c r="AU49" s="375">
        <f t="shared" si="7"/>
        <v>0</v>
      </c>
      <c r="AV49" s="375">
        <f t="shared" si="8"/>
        <v>0</v>
      </c>
      <c r="AW49" s="375">
        <f t="shared" si="9"/>
        <v>0</v>
      </c>
      <c r="AX49" s="375">
        <f t="shared" si="10"/>
        <v>0</v>
      </c>
      <c r="AY49" s="375">
        <f t="shared" si="11"/>
        <v>0</v>
      </c>
      <c r="AZ49" s="375">
        <f t="shared" si="12"/>
        <v>0</v>
      </c>
      <c r="BA49" s="375">
        <f t="shared" si="13"/>
        <v>0</v>
      </c>
      <c r="BB49" s="375">
        <f t="shared" si="14"/>
        <v>0</v>
      </c>
      <c r="BC49" s="375">
        <f t="shared" si="15"/>
        <v>0</v>
      </c>
      <c r="BD49" s="375">
        <f t="shared" si="16"/>
        <v>0</v>
      </c>
      <c r="BE49" s="375">
        <f t="shared" si="17"/>
        <v>0</v>
      </c>
      <c r="BF49" s="375">
        <f t="shared" si="18"/>
        <v>0</v>
      </c>
      <c r="BG49" s="375">
        <f t="shared" si="19"/>
        <v>0</v>
      </c>
      <c r="BH49" s="375">
        <f t="shared" si="20"/>
        <v>0</v>
      </c>
    </row>
    <row r="50" spans="1:60" s="43" customFormat="1" ht="12.75">
      <c r="A50" s="218" t="s">
        <v>64</v>
      </c>
      <c r="B50" s="280">
        <v>33</v>
      </c>
      <c r="C50" s="281">
        <f t="shared" si="33"/>
        <v>1461</v>
      </c>
      <c r="D50" s="281">
        <v>563</v>
      </c>
      <c r="E50" s="281">
        <v>898</v>
      </c>
      <c r="F50" s="282">
        <v>0</v>
      </c>
      <c r="G50" s="282">
        <v>0</v>
      </c>
      <c r="H50" s="282">
        <v>0</v>
      </c>
      <c r="I50" s="282">
        <v>0</v>
      </c>
      <c r="J50" s="282">
        <v>0</v>
      </c>
      <c r="K50" s="282">
        <v>0</v>
      </c>
      <c r="L50" s="282">
        <v>0</v>
      </c>
      <c r="M50" s="282">
        <v>0</v>
      </c>
      <c r="N50" s="282">
        <v>0</v>
      </c>
      <c r="O50" s="282">
        <v>0</v>
      </c>
      <c r="P50" s="282">
        <v>0</v>
      </c>
      <c r="Q50" s="282">
        <v>0</v>
      </c>
      <c r="R50" s="282">
        <v>1461</v>
      </c>
      <c r="S50" s="282">
        <v>563</v>
      </c>
      <c r="T50" s="282">
        <v>898</v>
      </c>
      <c r="U50" s="282">
        <v>791</v>
      </c>
      <c r="V50" s="283">
        <v>323</v>
      </c>
      <c r="W50" s="282">
        <v>468</v>
      </c>
      <c r="X50" s="218" t="s">
        <v>64</v>
      </c>
      <c r="Y50" s="280">
        <v>33</v>
      </c>
      <c r="Z50" s="283">
        <v>369</v>
      </c>
      <c r="AA50" s="283">
        <v>134</v>
      </c>
      <c r="AB50" s="283">
        <v>235</v>
      </c>
      <c r="AC50" s="284">
        <v>301</v>
      </c>
      <c r="AD50" s="284">
        <v>106</v>
      </c>
      <c r="AE50" s="284">
        <v>195</v>
      </c>
      <c r="AF50" s="285">
        <v>0</v>
      </c>
      <c r="AG50" s="286">
        <v>0</v>
      </c>
      <c r="AH50" s="286">
        <v>0</v>
      </c>
      <c r="AI50" s="286">
        <v>0</v>
      </c>
      <c r="AJ50" s="286">
        <v>1</v>
      </c>
      <c r="AK50" s="286">
        <v>1460</v>
      </c>
      <c r="AL50" s="286">
        <v>0</v>
      </c>
      <c r="AM50" s="286">
        <v>635</v>
      </c>
      <c r="AN50" s="287">
        <v>0</v>
      </c>
      <c r="AO50" s="287">
        <v>0</v>
      </c>
      <c r="AP50" s="286">
        <v>301</v>
      </c>
      <c r="AQ50" s="286">
        <v>334</v>
      </c>
      <c r="AR50" s="286">
        <v>0</v>
      </c>
      <c r="AU50" s="375">
        <f t="shared" si="7"/>
        <v>0</v>
      </c>
      <c r="AV50" s="375">
        <f t="shared" si="8"/>
        <v>0</v>
      </c>
      <c r="AW50" s="375">
        <f t="shared" si="9"/>
        <v>0</v>
      </c>
      <c r="AX50" s="375">
        <f t="shared" si="10"/>
        <v>0</v>
      </c>
      <c r="AY50" s="375">
        <f t="shared" si="11"/>
        <v>0</v>
      </c>
      <c r="AZ50" s="375">
        <f t="shared" si="12"/>
        <v>0</v>
      </c>
      <c r="BA50" s="375">
        <f t="shared" si="13"/>
        <v>0</v>
      </c>
      <c r="BB50" s="375">
        <f t="shared" si="14"/>
        <v>0</v>
      </c>
      <c r="BC50" s="375">
        <f t="shared" si="15"/>
        <v>0</v>
      </c>
      <c r="BD50" s="375">
        <f t="shared" si="16"/>
        <v>0</v>
      </c>
      <c r="BE50" s="375">
        <f t="shared" si="17"/>
        <v>0</v>
      </c>
      <c r="BF50" s="375">
        <f t="shared" si="18"/>
        <v>0</v>
      </c>
      <c r="BG50" s="375">
        <f t="shared" si="19"/>
        <v>0</v>
      </c>
      <c r="BH50" s="375">
        <f t="shared" si="20"/>
        <v>0</v>
      </c>
    </row>
    <row r="51" spans="1:60" s="43" customFormat="1" ht="12.75">
      <c r="A51" s="218" t="s">
        <v>65</v>
      </c>
      <c r="B51" s="280">
        <v>34</v>
      </c>
      <c r="C51" s="281">
        <f t="shared" si="33"/>
        <v>2621</v>
      </c>
      <c r="D51" s="281">
        <v>1308</v>
      </c>
      <c r="E51" s="281">
        <v>1313</v>
      </c>
      <c r="F51" s="282">
        <v>301</v>
      </c>
      <c r="G51" s="282">
        <v>150</v>
      </c>
      <c r="H51" s="282">
        <v>151</v>
      </c>
      <c r="I51" s="282">
        <v>85</v>
      </c>
      <c r="J51" s="282">
        <v>47</v>
      </c>
      <c r="K51" s="282">
        <v>38</v>
      </c>
      <c r="L51" s="282">
        <v>189</v>
      </c>
      <c r="M51" s="282">
        <v>89</v>
      </c>
      <c r="N51" s="282">
        <v>100</v>
      </c>
      <c r="O51" s="282">
        <v>27</v>
      </c>
      <c r="P51" s="282">
        <v>14</v>
      </c>
      <c r="Q51" s="282">
        <v>13</v>
      </c>
      <c r="R51" s="282">
        <v>2320</v>
      </c>
      <c r="S51" s="282">
        <v>1158</v>
      </c>
      <c r="T51" s="282">
        <v>1162</v>
      </c>
      <c r="U51" s="282">
        <v>1123</v>
      </c>
      <c r="V51" s="283">
        <v>542</v>
      </c>
      <c r="W51" s="282">
        <v>581</v>
      </c>
      <c r="X51" s="218" t="s">
        <v>65</v>
      </c>
      <c r="Y51" s="280">
        <v>34</v>
      </c>
      <c r="Z51" s="283">
        <v>610</v>
      </c>
      <c r="AA51" s="283">
        <v>315</v>
      </c>
      <c r="AB51" s="283">
        <v>295</v>
      </c>
      <c r="AC51" s="284">
        <v>587</v>
      </c>
      <c r="AD51" s="284">
        <v>301</v>
      </c>
      <c r="AE51" s="284">
        <v>286</v>
      </c>
      <c r="AF51" s="285">
        <v>0</v>
      </c>
      <c r="AG51" s="286">
        <v>0</v>
      </c>
      <c r="AH51" s="286">
        <v>0</v>
      </c>
      <c r="AI51" s="286">
        <v>150</v>
      </c>
      <c r="AJ51" s="286">
        <v>3</v>
      </c>
      <c r="AK51" s="286">
        <v>2460</v>
      </c>
      <c r="AL51" s="286">
        <v>8</v>
      </c>
      <c r="AM51" s="286">
        <v>1048</v>
      </c>
      <c r="AN51" s="287">
        <v>148</v>
      </c>
      <c r="AO51" s="287">
        <v>27</v>
      </c>
      <c r="AP51" s="286">
        <v>587</v>
      </c>
      <c r="AQ51" s="286">
        <v>286</v>
      </c>
      <c r="AR51" s="286">
        <v>0</v>
      </c>
      <c r="AU51" s="375">
        <f t="shared" si="7"/>
        <v>0</v>
      </c>
      <c r="AV51" s="375">
        <f t="shared" si="8"/>
        <v>0</v>
      </c>
      <c r="AW51" s="375">
        <f t="shared" si="9"/>
        <v>0</v>
      </c>
      <c r="AX51" s="375">
        <f t="shared" si="10"/>
        <v>0</v>
      </c>
      <c r="AY51" s="375">
        <f t="shared" si="11"/>
        <v>0</v>
      </c>
      <c r="AZ51" s="375">
        <f t="shared" si="12"/>
        <v>0</v>
      </c>
      <c r="BA51" s="375">
        <f t="shared" si="13"/>
        <v>0</v>
      </c>
      <c r="BB51" s="375">
        <f t="shared" si="14"/>
        <v>0</v>
      </c>
      <c r="BC51" s="375">
        <f t="shared" si="15"/>
        <v>0</v>
      </c>
      <c r="BD51" s="375">
        <f t="shared" si="16"/>
        <v>0</v>
      </c>
      <c r="BE51" s="375">
        <f t="shared" si="17"/>
        <v>0</v>
      </c>
      <c r="BF51" s="375">
        <f t="shared" si="18"/>
        <v>0</v>
      </c>
      <c r="BG51" s="375">
        <f t="shared" si="19"/>
        <v>0</v>
      </c>
      <c r="BH51" s="375">
        <f t="shared" si="20"/>
        <v>0</v>
      </c>
    </row>
    <row r="52" spans="1:60" s="43" customFormat="1" ht="12.75">
      <c r="A52" s="218" t="s">
        <v>66</v>
      </c>
      <c r="B52" s="280">
        <v>35</v>
      </c>
      <c r="C52" s="281">
        <f t="shared" si="33"/>
        <v>543</v>
      </c>
      <c r="D52" s="281">
        <v>243</v>
      </c>
      <c r="E52" s="281">
        <v>300</v>
      </c>
      <c r="F52" s="282">
        <v>15</v>
      </c>
      <c r="G52" s="282">
        <v>9</v>
      </c>
      <c r="H52" s="282">
        <v>6</v>
      </c>
      <c r="I52" s="282">
        <v>0</v>
      </c>
      <c r="J52" s="282">
        <v>0</v>
      </c>
      <c r="K52" s="282">
        <v>0</v>
      </c>
      <c r="L52" s="282">
        <v>15</v>
      </c>
      <c r="M52" s="282">
        <v>9</v>
      </c>
      <c r="N52" s="282">
        <v>6</v>
      </c>
      <c r="O52" s="282">
        <v>0</v>
      </c>
      <c r="P52" s="282">
        <v>0</v>
      </c>
      <c r="Q52" s="282">
        <v>0</v>
      </c>
      <c r="R52" s="282">
        <v>513</v>
      </c>
      <c r="S52" s="282">
        <v>230</v>
      </c>
      <c r="T52" s="282">
        <v>283</v>
      </c>
      <c r="U52" s="282">
        <v>251</v>
      </c>
      <c r="V52" s="283">
        <v>77</v>
      </c>
      <c r="W52" s="282">
        <v>174</v>
      </c>
      <c r="X52" s="218" t="s">
        <v>66</v>
      </c>
      <c r="Y52" s="280">
        <v>35</v>
      </c>
      <c r="Z52" s="283">
        <v>152</v>
      </c>
      <c r="AA52" s="283">
        <v>95</v>
      </c>
      <c r="AB52" s="283">
        <v>57</v>
      </c>
      <c r="AC52" s="284">
        <v>110</v>
      </c>
      <c r="AD52" s="284">
        <v>58</v>
      </c>
      <c r="AE52" s="284">
        <v>52</v>
      </c>
      <c r="AF52" s="285">
        <v>15</v>
      </c>
      <c r="AG52" s="286">
        <v>4</v>
      </c>
      <c r="AH52" s="286">
        <v>11</v>
      </c>
      <c r="AI52" s="286">
        <v>15</v>
      </c>
      <c r="AJ52" s="286">
        <v>16</v>
      </c>
      <c r="AK52" s="286">
        <v>511</v>
      </c>
      <c r="AL52" s="286">
        <v>1</v>
      </c>
      <c r="AM52" s="286">
        <v>313</v>
      </c>
      <c r="AN52" s="287">
        <v>15</v>
      </c>
      <c r="AO52" s="287">
        <v>0</v>
      </c>
      <c r="AP52" s="286">
        <v>110</v>
      </c>
      <c r="AQ52" s="286">
        <v>173</v>
      </c>
      <c r="AR52" s="286">
        <v>15</v>
      </c>
      <c r="AU52" s="375">
        <f t="shared" si="7"/>
        <v>0</v>
      </c>
      <c r="AV52" s="375">
        <f t="shared" si="8"/>
        <v>0</v>
      </c>
      <c r="AW52" s="375">
        <f t="shared" si="9"/>
        <v>0</v>
      </c>
      <c r="AX52" s="375">
        <f t="shared" si="10"/>
        <v>0</v>
      </c>
      <c r="AY52" s="375">
        <f t="shared" si="11"/>
        <v>0</v>
      </c>
      <c r="AZ52" s="375">
        <f t="shared" si="12"/>
        <v>0</v>
      </c>
      <c r="BA52" s="375">
        <f t="shared" si="13"/>
        <v>0</v>
      </c>
      <c r="BB52" s="375">
        <f t="shared" si="14"/>
        <v>0</v>
      </c>
      <c r="BC52" s="375">
        <f t="shared" si="15"/>
        <v>0</v>
      </c>
      <c r="BD52" s="375">
        <f t="shared" si="16"/>
        <v>0</v>
      </c>
      <c r="BE52" s="375">
        <f t="shared" si="17"/>
        <v>0</v>
      </c>
      <c r="BF52" s="375">
        <f t="shared" si="18"/>
        <v>0</v>
      </c>
      <c r="BG52" s="375">
        <f t="shared" si="19"/>
        <v>0</v>
      </c>
      <c r="BH52" s="375">
        <f t="shared" si="20"/>
        <v>0</v>
      </c>
    </row>
    <row r="53" spans="1:60" s="43" customFormat="1" ht="12.75">
      <c r="A53" s="289" t="s">
        <v>67</v>
      </c>
      <c r="B53" s="280">
        <v>36</v>
      </c>
      <c r="C53" s="284">
        <f t="shared" si="33"/>
        <v>4918</v>
      </c>
      <c r="D53" s="284">
        <v>3359</v>
      </c>
      <c r="E53" s="284">
        <v>1559</v>
      </c>
      <c r="F53" s="282">
        <v>851</v>
      </c>
      <c r="G53" s="282">
        <v>600</v>
      </c>
      <c r="H53" s="282">
        <v>251</v>
      </c>
      <c r="I53" s="282">
        <v>250</v>
      </c>
      <c r="J53" s="282">
        <v>177</v>
      </c>
      <c r="K53" s="282">
        <v>73</v>
      </c>
      <c r="L53" s="282">
        <v>530</v>
      </c>
      <c r="M53" s="282">
        <v>369</v>
      </c>
      <c r="N53" s="282">
        <v>161</v>
      </c>
      <c r="O53" s="282">
        <v>71</v>
      </c>
      <c r="P53" s="282">
        <v>54</v>
      </c>
      <c r="Q53" s="282">
        <v>17</v>
      </c>
      <c r="R53" s="282">
        <v>4067</v>
      </c>
      <c r="S53" s="282">
        <v>2759</v>
      </c>
      <c r="T53" s="282">
        <v>1308</v>
      </c>
      <c r="U53" s="282">
        <v>1909</v>
      </c>
      <c r="V53" s="283">
        <v>1217</v>
      </c>
      <c r="W53" s="282">
        <v>692</v>
      </c>
      <c r="X53" s="289" t="s">
        <v>67</v>
      </c>
      <c r="Y53" s="280">
        <v>36</v>
      </c>
      <c r="Z53" s="283">
        <v>1189</v>
      </c>
      <c r="AA53" s="283">
        <v>851</v>
      </c>
      <c r="AB53" s="283">
        <v>338</v>
      </c>
      <c r="AC53" s="284">
        <v>969</v>
      </c>
      <c r="AD53" s="284">
        <v>691</v>
      </c>
      <c r="AE53" s="284">
        <v>278</v>
      </c>
      <c r="AF53" s="285">
        <v>0</v>
      </c>
      <c r="AG53" s="286">
        <v>0</v>
      </c>
      <c r="AH53" s="286">
        <v>0</v>
      </c>
      <c r="AI53" s="286">
        <v>2418</v>
      </c>
      <c r="AJ53" s="286">
        <v>1</v>
      </c>
      <c r="AK53" s="286">
        <v>2294</v>
      </c>
      <c r="AL53" s="286">
        <v>205</v>
      </c>
      <c r="AM53" s="286">
        <v>2227</v>
      </c>
      <c r="AN53" s="287">
        <v>433</v>
      </c>
      <c r="AO53" s="287">
        <v>71</v>
      </c>
      <c r="AP53" s="286">
        <v>969</v>
      </c>
      <c r="AQ53" s="286">
        <v>754</v>
      </c>
      <c r="AR53" s="286">
        <v>0</v>
      </c>
      <c r="AU53" s="375">
        <f t="shared" si="7"/>
        <v>0</v>
      </c>
      <c r="AV53" s="375">
        <f t="shared" si="8"/>
        <v>0</v>
      </c>
      <c r="AW53" s="375">
        <f t="shared" si="9"/>
        <v>0</v>
      </c>
      <c r="AX53" s="375">
        <f t="shared" si="10"/>
        <v>0</v>
      </c>
      <c r="AY53" s="375">
        <f t="shared" si="11"/>
        <v>0</v>
      </c>
      <c r="AZ53" s="375">
        <f t="shared" si="12"/>
        <v>0</v>
      </c>
      <c r="BA53" s="375">
        <f t="shared" si="13"/>
        <v>0</v>
      </c>
      <c r="BB53" s="375">
        <f t="shared" si="14"/>
        <v>0</v>
      </c>
      <c r="BC53" s="375">
        <f t="shared" si="15"/>
        <v>0</v>
      </c>
      <c r="BD53" s="375">
        <f t="shared" si="16"/>
        <v>0</v>
      </c>
      <c r="BE53" s="375">
        <f t="shared" si="17"/>
        <v>0</v>
      </c>
      <c r="BF53" s="375">
        <f t="shared" si="18"/>
        <v>0</v>
      </c>
      <c r="BG53" s="375">
        <f t="shared" si="19"/>
        <v>0</v>
      </c>
      <c r="BH53" s="375">
        <f t="shared" si="20"/>
        <v>0</v>
      </c>
    </row>
    <row r="54" spans="1:60" s="43" customFormat="1" ht="12.75">
      <c r="A54" s="31" t="s">
        <v>17</v>
      </c>
      <c r="B54" s="280">
        <v>37</v>
      </c>
      <c r="C54" s="284">
        <f t="shared" ref="C54:C55" si="34">+D54+E54</f>
        <v>29531</v>
      </c>
      <c r="D54" s="284">
        <v>20407</v>
      </c>
      <c r="E54" s="284">
        <v>9124</v>
      </c>
      <c r="F54" s="282">
        <v>4192</v>
      </c>
      <c r="G54" s="282">
        <v>2839</v>
      </c>
      <c r="H54" s="282">
        <v>1353</v>
      </c>
      <c r="I54" s="282">
        <v>1454</v>
      </c>
      <c r="J54" s="282">
        <v>965</v>
      </c>
      <c r="K54" s="282">
        <v>489</v>
      </c>
      <c r="L54" s="282">
        <v>2261</v>
      </c>
      <c r="M54" s="282">
        <v>1560</v>
      </c>
      <c r="N54" s="282">
        <v>701</v>
      </c>
      <c r="O54" s="282">
        <v>477</v>
      </c>
      <c r="P54" s="282">
        <v>314</v>
      </c>
      <c r="Q54" s="282">
        <v>163</v>
      </c>
      <c r="R54" s="282">
        <v>24764</v>
      </c>
      <c r="S54" s="282">
        <v>17141</v>
      </c>
      <c r="T54" s="282">
        <v>7623</v>
      </c>
      <c r="U54" s="282">
        <v>12680</v>
      </c>
      <c r="V54" s="283">
        <v>8454</v>
      </c>
      <c r="W54" s="282">
        <v>4226</v>
      </c>
      <c r="X54" s="31" t="s">
        <v>17</v>
      </c>
      <c r="Y54" s="280">
        <v>37</v>
      </c>
      <c r="Z54" s="283">
        <v>6487</v>
      </c>
      <c r="AA54" s="283">
        <v>4704</v>
      </c>
      <c r="AB54" s="283">
        <v>1783</v>
      </c>
      <c r="AC54" s="284">
        <v>5597</v>
      </c>
      <c r="AD54" s="284">
        <v>3983</v>
      </c>
      <c r="AE54" s="284">
        <v>1614</v>
      </c>
      <c r="AF54" s="285">
        <v>575</v>
      </c>
      <c r="AG54" s="286">
        <v>427</v>
      </c>
      <c r="AH54" s="286">
        <v>148</v>
      </c>
      <c r="AI54" s="286">
        <v>24938</v>
      </c>
      <c r="AJ54" s="286">
        <v>24</v>
      </c>
      <c r="AK54" s="286">
        <v>4556</v>
      </c>
      <c r="AL54" s="286">
        <v>13</v>
      </c>
      <c r="AM54" s="286">
        <v>14212</v>
      </c>
      <c r="AN54" s="287">
        <v>1697</v>
      </c>
      <c r="AO54" s="287">
        <v>477</v>
      </c>
      <c r="AP54" s="286">
        <v>5597</v>
      </c>
      <c r="AQ54" s="286">
        <v>5866</v>
      </c>
      <c r="AR54" s="286">
        <v>575</v>
      </c>
      <c r="AU54" s="375">
        <f t="shared" si="7"/>
        <v>0</v>
      </c>
      <c r="AV54" s="375">
        <f t="shared" si="8"/>
        <v>0</v>
      </c>
      <c r="AW54" s="375">
        <f t="shared" si="9"/>
        <v>0</v>
      </c>
      <c r="AX54" s="375">
        <f t="shared" si="10"/>
        <v>0</v>
      </c>
      <c r="AY54" s="375">
        <f t="shared" si="11"/>
        <v>0</v>
      </c>
      <c r="AZ54" s="375">
        <f t="shared" si="12"/>
        <v>0</v>
      </c>
      <c r="BA54" s="375">
        <f t="shared" si="13"/>
        <v>0</v>
      </c>
      <c r="BB54" s="375">
        <f t="shared" si="14"/>
        <v>0</v>
      </c>
      <c r="BC54" s="375">
        <f t="shared" si="15"/>
        <v>0</v>
      </c>
      <c r="BD54" s="375">
        <f t="shared" si="16"/>
        <v>0</v>
      </c>
      <c r="BE54" s="375">
        <f t="shared" si="17"/>
        <v>0</v>
      </c>
      <c r="BF54" s="375">
        <f t="shared" si="18"/>
        <v>0</v>
      </c>
      <c r="BG54" s="375">
        <f t="shared" si="19"/>
        <v>0</v>
      </c>
      <c r="BH54" s="375">
        <f t="shared" si="20"/>
        <v>0</v>
      </c>
    </row>
    <row r="55" spans="1:60" s="43" customFormat="1" ht="12.75">
      <c r="A55" s="31" t="s">
        <v>18</v>
      </c>
      <c r="B55" s="280">
        <v>38</v>
      </c>
      <c r="C55" s="284">
        <f t="shared" si="34"/>
        <v>12053</v>
      </c>
      <c r="D55" s="284">
        <v>7209</v>
      </c>
      <c r="E55" s="284">
        <v>4844</v>
      </c>
      <c r="F55" s="282">
        <v>1478</v>
      </c>
      <c r="G55" s="282">
        <v>1065</v>
      </c>
      <c r="H55" s="282">
        <v>413</v>
      </c>
      <c r="I55" s="282">
        <v>553</v>
      </c>
      <c r="J55" s="282">
        <v>418</v>
      </c>
      <c r="K55" s="282">
        <v>135</v>
      </c>
      <c r="L55" s="282">
        <v>855</v>
      </c>
      <c r="M55" s="282">
        <v>603</v>
      </c>
      <c r="N55" s="282">
        <v>252</v>
      </c>
      <c r="O55" s="282">
        <v>70</v>
      </c>
      <c r="P55" s="282">
        <v>44</v>
      </c>
      <c r="Q55" s="282">
        <v>26</v>
      </c>
      <c r="R55" s="282">
        <v>10560</v>
      </c>
      <c r="S55" s="282">
        <v>6140</v>
      </c>
      <c r="T55" s="282">
        <v>4420</v>
      </c>
      <c r="U55" s="282">
        <v>6230</v>
      </c>
      <c r="V55" s="283">
        <v>3354</v>
      </c>
      <c r="W55" s="282">
        <v>2876</v>
      </c>
      <c r="X55" s="31" t="s">
        <v>18</v>
      </c>
      <c r="Y55" s="280">
        <v>38</v>
      </c>
      <c r="Z55" s="283">
        <v>2335</v>
      </c>
      <c r="AA55" s="283">
        <v>1484</v>
      </c>
      <c r="AB55" s="283">
        <v>851</v>
      </c>
      <c r="AC55" s="284">
        <v>1995</v>
      </c>
      <c r="AD55" s="284">
        <v>1302</v>
      </c>
      <c r="AE55" s="284">
        <v>693</v>
      </c>
      <c r="AF55" s="285">
        <v>15</v>
      </c>
      <c r="AG55" s="286">
        <v>4</v>
      </c>
      <c r="AH55" s="286">
        <v>11</v>
      </c>
      <c r="AI55" s="286">
        <v>1825</v>
      </c>
      <c r="AJ55" s="286">
        <v>93</v>
      </c>
      <c r="AK55" s="286">
        <v>9918</v>
      </c>
      <c r="AL55" s="286">
        <v>217</v>
      </c>
      <c r="AM55" s="286">
        <v>6634</v>
      </c>
      <c r="AN55" s="287">
        <v>765</v>
      </c>
      <c r="AO55" s="287">
        <v>70</v>
      </c>
      <c r="AP55" s="286">
        <v>1995</v>
      </c>
      <c r="AQ55" s="286">
        <v>3789</v>
      </c>
      <c r="AR55" s="286">
        <v>15</v>
      </c>
      <c r="AU55" s="375">
        <f t="shared" si="7"/>
        <v>0</v>
      </c>
      <c r="AV55" s="375">
        <f t="shared" si="8"/>
        <v>0</v>
      </c>
      <c r="AW55" s="375">
        <f t="shared" si="9"/>
        <v>0</v>
      </c>
      <c r="AX55" s="375">
        <f t="shared" si="10"/>
        <v>0</v>
      </c>
      <c r="AY55" s="375">
        <f t="shared" si="11"/>
        <v>0</v>
      </c>
      <c r="AZ55" s="375">
        <f t="shared" si="12"/>
        <v>0</v>
      </c>
      <c r="BA55" s="375">
        <f t="shared" si="13"/>
        <v>0</v>
      </c>
      <c r="BB55" s="375">
        <f t="shared" si="14"/>
        <v>0</v>
      </c>
      <c r="BC55" s="375">
        <f t="shared" si="15"/>
        <v>0</v>
      </c>
      <c r="BD55" s="375">
        <f t="shared" si="16"/>
        <v>0</v>
      </c>
      <c r="BE55" s="375">
        <f t="shared" si="17"/>
        <v>0</v>
      </c>
      <c r="BF55" s="375">
        <f t="shared" si="18"/>
        <v>0</v>
      </c>
      <c r="BG55" s="375">
        <f t="shared" si="19"/>
        <v>0</v>
      </c>
      <c r="BH55" s="375">
        <f t="shared" si="20"/>
        <v>0</v>
      </c>
    </row>
    <row r="56" spans="1:60" s="40" customFormat="1" ht="12" customHeight="1">
      <c r="A56" s="40" t="s">
        <v>127</v>
      </c>
      <c r="C56" s="40" t="s">
        <v>128</v>
      </c>
      <c r="AK56" s="2"/>
      <c r="AL56" s="2"/>
      <c r="AM56" s="2"/>
      <c r="AN56" s="79"/>
      <c r="AO56" s="79"/>
      <c r="AP56" s="2"/>
      <c r="AQ56" s="2"/>
      <c r="AR56" s="2"/>
    </row>
    <row r="57" spans="1:60" s="40" customFormat="1" ht="12" customHeight="1">
      <c r="AA57" s="15"/>
      <c r="AB57" s="15"/>
      <c r="AC57" s="48"/>
      <c r="AD57" s="13"/>
      <c r="AE57" s="48"/>
      <c r="AF57" s="15"/>
      <c r="AG57" s="15"/>
      <c r="AH57" s="15"/>
      <c r="AI57" s="15"/>
      <c r="AJ57" s="2"/>
      <c r="AN57" s="65"/>
      <c r="AO57" s="65"/>
    </row>
    <row r="58" spans="1:60" s="40" customFormat="1" ht="12" customHeight="1">
      <c r="AA58" s="46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N58" s="65"/>
      <c r="AO58" s="65"/>
    </row>
    <row r="59" spans="1:60" ht="12" customHeight="1"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39"/>
      <c r="AC59" s="239"/>
      <c r="AD59" s="48"/>
      <c r="AE59" s="248"/>
      <c r="AF59" s="249"/>
      <c r="AG59" s="249"/>
      <c r="AH59" s="239"/>
      <c r="AI59" s="239"/>
      <c r="AJ59" s="239"/>
      <c r="AK59" s="251"/>
      <c r="AL59" s="290"/>
      <c r="AM59" s="290"/>
      <c r="AN59" s="290"/>
      <c r="AO59" s="290"/>
      <c r="AP59" s="290"/>
      <c r="AQ59" s="290"/>
      <c r="AR59" s="290"/>
    </row>
    <row r="60" spans="1:60" ht="12" customHeight="1">
      <c r="A60" s="2"/>
      <c r="B60" s="2"/>
      <c r="C60" s="2"/>
      <c r="D60" s="46"/>
      <c r="E60" s="46"/>
      <c r="F60" s="46"/>
      <c r="G60" s="46"/>
      <c r="H60" s="46"/>
      <c r="I60" s="46"/>
      <c r="J60" s="46"/>
      <c r="K60" s="46"/>
      <c r="L60" s="46"/>
      <c r="M60" s="48"/>
      <c r="N60" s="65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2"/>
      <c r="AB60" s="2"/>
      <c r="AC60" s="47"/>
      <c r="AD60" s="46"/>
      <c r="AE60" s="47"/>
      <c r="AF60" s="46"/>
      <c r="AG60" s="46"/>
      <c r="AH60" s="47"/>
      <c r="AI60" s="47"/>
      <c r="AJ60" s="47"/>
      <c r="AK60" s="58"/>
      <c r="AN60" s="65"/>
      <c r="AO60" s="65"/>
    </row>
    <row r="61" spans="1:60" ht="12" customHeight="1">
      <c r="A61" s="2"/>
      <c r="B61" s="2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"/>
      <c r="AC61" s="47"/>
      <c r="AD61" s="48"/>
      <c r="AE61" s="47"/>
      <c r="AF61" s="46"/>
      <c r="AG61" s="46"/>
      <c r="AH61" s="47"/>
      <c r="AI61" s="47"/>
      <c r="AJ61" s="47"/>
      <c r="AK61" s="59"/>
      <c r="AL61" s="291"/>
      <c r="AM61" s="291"/>
      <c r="AN61" s="291"/>
      <c r="AO61" s="291"/>
      <c r="AP61" s="291"/>
      <c r="AQ61" s="291"/>
      <c r="AR61" s="291"/>
    </row>
    <row r="62" spans="1:60" ht="12" customHeight="1">
      <c r="A62" s="2"/>
      <c r="B62" s="2"/>
      <c r="C62" s="2"/>
      <c r="D62" s="46"/>
      <c r="E62" s="46"/>
      <c r="F62" s="46"/>
      <c r="G62" s="46"/>
      <c r="H62" s="46"/>
      <c r="I62" s="46"/>
      <c r="J62" s="46"/>
      <c r="K62" s="46"/>
      <c r="L62" s="46"/>
      <c r="M62" s="48"/>
      <c r="N62" s="65"/>
      <c r="O62" s="43"/>
      <c r="P62" s="43"/>
      <c r="Q62" s="2"/>
      <c r="R62" s="2"/>
      <c r="S62" s="2"/>
      <c r="T62" s="2"/>
      <c r="U62" s="2"/>
      <c r="V62" s="2"/>
      <c r="W62" s="2"/>
      <c r="X62" s="2"/>
      <c r="Y62" s="2"/>
      <c r="Z62" s="2"/>
      <c r="AA62" s="259"/>
      <c r="AB62" s="47"/>
      <c r="AC62" s="47"/>
      <c r="AD62" s="46"/>
      <c r="AE62" s="47"/>
      <c r="AF62" s="54"/>
      <c r="AG62" s="54"/>
      <c r="AH62" s="47"/>
      <c r="AI62" s="47"/>
      <c r="AJ62" s="47"/>
      <c r="AK62" s="59"/>
      <c r="AN62" s="65"/>
      <c r="AO62" s="65"/>
    </row>
    <row r="63" spans="1:60" ht="12" customHeight="1">
      <c r="A63" s="2"/>
      <c r="B63" s="2"/>
      <c r="C63" s="2"/>
      <c r="D63" s="46"/>
      <c r="E63" s="46"/>
      <c r="F63" s="48"/>
      <c r="G63" s="48"/>
      <c r="H63" s="48"/>
      <c r="I63" s="48"/>
      <c r="J63" s="48"/>
      <c r="K63" s="48"/>
      <c r="L63" s="48"/>
      <c r="M63" s="48"/>
      <c r="N63" s="65"/>
      <c r="O63" s="43"/>
      <c r="P63" s="43"/>
      <c r="Q63" s="2"/>
      <c r="R63" s="2"/>
      <c r="S63" s="2"/>
      <c r="T63" s="2"/>
      <c r="U63" s="2"/>
      <c r="V63" s="2"/>
      <c r="W63" s="2"/>
      <c r="X63" s="2"/>
      <c r="Y63" s="2"/>
      <c r="Z63" s="2"/>
      <c r="AA63" s="48"/>
      <c r="AB63" s="48"/>
      <c r="AC63" s="48"/>
      <c r="AD63" s="47"/>
      <c r="AE63" s="272"/>
      <c r="AF63" s="47"/>
      <c r="AG63" s="47"/>
      <c r="AH63" s="47"/>
      <c r="AI63" s="47"/>
      <c r="AJ63" s="47"/>
      <c r="AK63" s="59"/>
      <c r="AL63" s="48"/>
      <c r="AM63" s="48"/>
      <c r="AN63" s="48"/>
      <c r="AO63" s="65"/>
      <c r="AP63" s="65"/>
      <c r="AQ63" s="65"/>
      <c r="AR63" s="65"/>
    </row>
    <row r="64" spans="1: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3"/>
      <c r="O64" s="43"/>
      <c r="P64" s="43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7" spans="3:44" ht="84.75" customHeight="1"/>
    <row r="68" spans="3:44">
      <c r="C68" s="290">
        <f>+C54+C55-C18</f>
        <v>0</v>
      </c>
      <c r="D68" s="290">
        <f t="shared" ref="D68:AR68" si="35">+D54+D55-D18</f>
        <v>0</v>
      </c>
      <c r="E68" s="290">
        <f t="shared" si="35"/>
        <v>0</v>
      </c>
      <c r="F68" s="290">
        <f t="shared" si="35"/>
        <v>0</v>
      </c>
      <c r="G68" s="290">
        <f t="shared" si="35"/>
        <v>0</v>
      </c>
      <c r="H68" s="290">
        <f t="shared" si="35"/>
        <v>0</v>
      </c>
      <c r="I68" s="290">
        <f t="shared" si="35"/>
        <v>0</v>
      </c>
      <c r="J68" s="290">
        <f t="shared" si="35"/>
        <v>0</v>
      </c>
      <c r="K68" s="290">
        <f t="shared" si="35"/>
        <v>0</v>
      </c>
      <c r="L68" s="290">
        <f t="shared" si="35"/>
        <v>0</v>
      </c>
      <c r="M68" s="290">
        <f t="shared" si="35"/>
        <v>0</v>
      </c>
      <c r="N68" s="290">
        <f t="shared" si="35"/>
        <v>0</v>
      </c>
      <c r="O68" s="290">
        <f t="shared" si="35"/>
        <v>0</v>
      </c>
      <c r="P68" s="290">
        <f t="shared" si="35"/>
        <v>0</v>
      </c>
      <c r="Q68" s="290">
        <f t="shared" si="35"/>
        <v>0</v>
      </c>
      <c r="R68" s="290">
        <f t="shared" si="35"/>
        <v>0</v>
      </c>
      <c r="S68" s="290">
        <f t="shared" si="35"/>
        <v>0</v>
      </c>
      <c r="T68" s="290">
        <f t="shared" si="35"/>
        <v>0</v>
      </c>
      <c r="U68" s="290">
        <f t="shared" si="35"/>
        <v>0</v>
      </c>
      <c r="V68" s="290">
        <f t="shared" si="35"/>
        <v>0</v>
      </c>
      <c r="W68" s="290">
        <f t="shared" si="35"/>
        <v>0</v>
      </c>
      <c r="X68" s="290"/>
      <c r="Y68" s="290"/>
      <c r="Z68" s="290">
        <f t="shared" si="35"/>
        <v>0</v>
      </c>
      <c r="AA68" s="290">
        <f t="shared" si="35"/>
        <v>0</v>
      </c>
      <c r="AB68" s="290">
        <f t="shared" si="35"/>
        <v>0</v>
      </c>
      <c r="AC68" s="290">
        <f t="shared" si="35"/>
        <v>0</v>
      </c>
      <c r="AD68" s="290">
        <f t="shared" si="35"/>
        <v>0</v>
      </c>
      <c r="AE68" s="290">
        <f t="shared" si="35"/>
        <v>0</v>
      </c>
      <c r="AF68" s="290">
        <f t="shared" si="35"/>
        <v>0</v>
      </c>
      <c r="AG68" s="290">
        <f t="shared" si="35"/>
        <v>0</v>
      </c>
      <c r="AH68" s="290">
        <f t="shared" si="35"/>
        <v>0</v>
      </c>
      <c r="AI68" s="290">
        <f t="shared" si="35"/>
        <v>0</v>
      </c>
      <c r="AJ68" s="290">
        <f t="shared" si="35"/>
        <v>0</v>
      </c>
      <c r="AK68" s="290">
        <f t="shared" si="35"/>
        <v>0</v>
      </c>
      <c r="AL68" s="290">
        <f t="shared" si="35"/>
        <v>0</v>
      </c>
      <c r="AM68" s="290">
        <f t="shared" si="35"/>
        <v>0</v>
      </c>
      <c r="AN68" s="290">
        <f t="shared" si="35"/>
        <v>0</v>
      </c>
      <c r="AO68" s="290">
        <f t="shared" si="35"/>
        <v>0</v>
      </c>
      <c r="AP68" s="290">
        <f t="shared" si="35"/>
        <v>0</v>
      </c>
      <c r="AQ68" s="290">
        <f t="shared" si="35"/>
        <v>0</v>
      </c>
      <c r="AR68" s="290">
        <f t="shared" si="35"/>
        <v>0</v>
      </c>
    </row>
    <row r="69" spans="3:44">
      <c r="C69" s="290">
        <f>+C18-C19-C25-C32-C40-C44</f>
        <v>0</v>
      </c>
      <c r="D69" s="290">
        <f t="shared" ref="D69:AR69" si="36">+D18-D19-D25-D32-D40-D44</f>
        <v>0</v>
      </c>
      <c r="E69" s="290">
        <f t="shared" si="36"/>
        <v>0</v>
      </c>
      <c r="F69" s="290">
        <f t="shared" si="36"/>
        <v>0</v>
      </c>
      <c r="G69" s="290">
        <f t="shared" si="36"/>
        <v>0</v>
      </c>
      <c r="H69" s="290">
        <f t="shared" si="36"/>
        <v>0</v>
      </c>
      <c r="I69" s="290">
        <f t="shared" si="36"/>
        <v>0</v>
      </c>
      <c r="J69" s="290">
        <f t="shared" si="36"/>
        <v>0</v>
      </c>
      <c r="K69" s="290">
        <f t="shared" si="36"/>
        <v>0</v>
      </c>
      <c r="L69" s="290">
        <f t="shared" si="36"/>
        <v>0</v>
      </c>
      <c r="M69" s="290">
        <f t="shared" si="36"/>
        <v>0</v>
      </c>
      <c r="N69" s="290">
        <f t="shared" si="36"/>
        <v>0</v>
      </c>
      <c r="O69" s="290">
        <f t="shared" si="36"/>
        <v>0</v>
      </c>
      <c r="P69" s="290">
        <f t="shared" si="36"/>
        <v>0</v>
      </c>
      <c r="Q69" s="290">
        <f t="shared" si="36"/>
        <v>0</v>
      </c>
      <c r="R69" s="290">
        <f t="shared" si="36"/>
        <v>0</v>
      </c>
      <c r="S69" s="290">
        <f t="shared" si="36"/>
        <v>0</v>
      </c>
      <c r="T69" s="290">
        <f t="shared" si="36"/>
        <v>0</v>
      </c>
      <c r="U69" s="290">
        <f t="shared" si="36"/>
        <v>0</v>
      </c>
      <c r="V69" s="290">
        <f t="shared" si="36"/>
        <v>0</v>
      </c>
      <c r="W69" s="290">
        <f t="shared" si="36"/>
        <v>0</v>
      </c>
      <c r="X69" s="290"/>
      <c r="Y69" s="290"/>
      <c r="Z69" s="290">
        <f t="shared" si="36"/>
        <v>0</v>
      </c>
      <c r="AA69" s="290">
        <f t="shared" si="36"/>
        <v>0</v>
      </c>
      <c r="AB69" s="290">
        <f t="shared" si="36"/>
        <v>0</v>
      </c>
      <c r="AC69" s="290">
        <f t="shared" si="36"/>
        <v>0</v>
      </c>
      <c r="AD69" s="290">
        <f t="shared" si="36"/>
        <v>0</v>
      </c>
      <c r="AE69" s="290">
        <f t="shared" si="36"/>
        <v>0</v>
      </c>
      <c r="AF69" s="290">
        <f t="shared" si="36"/>
        <v>0</v>
      </c>
      <c r="AG69" s="290">
        <f t="shared" si="36"/>
        <v>0</v>
      </c>
      <c r="AH69" s="290">
        <f t="shared" si="36"/>
        <v>0</v>
      </c>
      <c r="AI69" s="290">
        <f t="shared" si="36"/>
        <v>0</v>
      </c>
      <c r="AJ69" s="290">
        <f t="shared" si="36"/>
        <v>0</v>
      </c>
      <c r="AK69" s="290">
        <f t="shared" si="36"/>
        <v>0</v>
      </c>
      <c r="AL69" s="290">
        <f t="shared" si="36"/>
        <v>0</v>
      </c>
      <c r="AM69" s="290">
        <f t="shared" si="36"/>
        <v>0</v>
      </c>
      <c r="AN69" s="290">
        <f t="shared" si="36"/>
        <v>0</v>
      </c>
      <c r="AO69" s="290">
        <f t="shared" si="36"/>
        <v>0</v>
      </c>
      <c r="AP69" s="290">
        <f t="shared" si="36"/>
        <v>0</v>
      </c>
      <c r="AQ69" s="290">
        <f t="shared" si="36"/>
        <v>0</v>
      </c>
      <c r="AR69" s="290">
        <f t="shared" si="36"/>
        <v>0</v>
      </c>
    </row>
    <row r="70" spans="3:44">
      <c r="C70" s="290">
        <f>+C54+C55-C18</f>
        <v>0</v>
      </c>
      <c r="D70" s="290">
        <f t="shared" ref="D70:AR70" si="37">+D54+D55-D18</f>
        <v>0</v>
      </c>
      <c r="E70" s="290">
        <f t="shared" si="37"/>
        <v>0</v>
      </c>
      <c r="F70" s="290">
        <f t="shared" si="37"/>
        <v>0</v>
      </c>
      <c r="G70" s="290">
        <f t="shared" si="37"/>
        <v>0</v>
      </c>
      <c r="H70" s="290">
        <f t="shared" si="37"/>
        <v>0</v>
      </c>
      <c r="I70" s="290">
        <f t="shared" si="37"/>
        <v>0</v>
      </c>
      <c r="J70" s="290">
        <f t="shared" si="37"/>
        <v>0</v>
      </c>
      <c r="K70" s="290">
        <f t="shared" si="37"/>
        <v>0</v>
      </c>
      <c r="L70" s="290">
        <f t="shared" si="37"/>
        <v>0</v>
      </c>
      <c r="M70" s="290">
        <f t="shared" si="37"/>
        <v>0</v>
      </c>
      <c r="N70" s="290">
        <f t="shared" si="37"/>
        <v>0</v>
      </c>
      <c r="O70" s="290">
        <f t="shared" si="37"/>
        <v>0</v>
      </c>
      <c r="P70" s="290">
        <f t="shared" si="37"/>
        <v>0</v>
      </c>
      <c r="Q70" s="290">
        <f t="shared" si="37"/>
        <v>0</v>
      </c>
      <c r="R70" s="290">
        <f t="shared" si="37"/>
        <v>0</v>
      </c>
      <c r="S70" s="290">
        <f t="shared" si="37"/>
        <v>0</v>
      </c>
      <c r="T70" s="290">
        <f t="shared" si="37"/>
        <v>0</v>
      </c>
      <c r="U70" s="290">
        <f t="shared" si="37"/>
        <v>0</v>
      </c>
      <c r="V70" s="290">
        <f t="shared" si="37"/>
        <v>0</v>
      </c>
      <c r="W70" s="290">
        <f t="shared" si="37"/>
        <v>0</v>
      </c>
      <c r="X70" s="290"/>
      <c r="Y70" s="290"/>
      <c r="Z70" s="290">
        <f t="shared" si="37"/>
        <v>0</v>
      </c>
      <c r="AA70" s="290">
        <f t="shared" si="37"/>
        <v>0</v>
      </c>
      <c r="AB70" s="290">
        <f t="shared" si="37"/>
        <v>0</v>
      </c>
      <c r="AC70" s="290">
        <f t="shared" si="37"/>
        <v>0</v>
      </c>
      <c r="AD70" s="290">
        <f t="shared" si="37"/>
        <v>0</v>
      </c>
      <c r="AE70" s="290">
        <f t="shared" si="37"/>
        <v>0</v>
      </c>
      <c r="AF70" s="290">
        <f t="shared" si="37"/>
        <v>0</v>
      </c>
      <c r="AG70" s="290">
        <f t="shared" si="37"/>
        <v>0</v>
      </c>
      <c r="AH70" s="290">
        <f t="shared" si="37"/>
        <v>0</v>
      </c>
      <c r="AI70" s="290">
        <f t="shared" si="37"/>
        <v>0</v>
      </c>
      <c r="AJ70" s="290">
        <f t="shared" si="37"/>
        <v>0</v>
      </c>
      <c r="AK70" s="290">
        <f t="shared" si="37"/>
        <v>0</v>
      </c>
      <c r="AL70" s="290">
        <f t="shared" si="37"/>
        <v>0</v>
      </c>
      <c r="AM70" s="290">
        <f t="shared" si="37"/>
        <v>0</v>
      </c>
      <c r="AN70" s="290">
        <f t="shared" si="37"/>
        <v>0</v>
      </c>
      <c r="AO70" s="290">
        <f t="shared" si="37"/>
        <v>0</v>
      </c>
      <c r="AP70" s="290">
        <f t="shared" si="37"/>
        <v>0</v>
      </c>
      <c r="AQ70" s="290">
        <f t="shared" si="37"/>
        <v>0</v>
      </c>
      <c r="AR70" s="290">
        <f t="shared" si="37"/>
        <v>0</v>
      </c>
    </row>
  </sheetData>
  <mergeCells count="32">
    <mergeCell ref="AN8:AR8"/>
    <mergeCell ref="E4:Q4"/>
    <mergeCell ref="B10:E10"/>
    <mergeCell ref="Z13:AH13"/>
    <mergeCell ref="O15:O16"/>
    <mergeCell ref="R14:R16"/>
    <mergeCell ref="S15:S16"/>
    <mergeCell ref="T15:T16"/>
    <mergeCell ref="X13:X16"/>
    <mergeCell ref="Y13:Y16"/>
    <mergeCell ref="Z15:Z16"/>
    <mergeCell ref="AC15:AC16"/>
    <mergeCell ref="Z14:AE14"/>
    <mergeCell ref="AF14:AF16"/>
    <mergeCell ref="AG15:AH15"/>
    <mergeCell ref="AM13:AM16"/>
    <mergeCell ref="V1:W1"/>
    <mergeCell ref="F14:F16"/>
    <mergeCell ref="G15:G16"/>
    <mergeCell ref="H15:H16"/>
    <mergeCell ref="I15:I16"/>
    <mergeCell ref="L15:L16"/>
    <mergeCell ref="U15:U16"/>
    <mergeCell ref="AR13:AR16"/>
    <mergeCell ref="AN13:AO15"/>
    <mergeCell ref="AP13:AQ15"/>
    <mergeCell ref="AI13:AL15"/>
    <mergeCell ref="A13:A16"/>
    <mergeCell ref="B13:B16"/>
    <mergeCell ref="C13:C16"/>
    <mergeCell ref="D14:D16"/>
    <mergeCell ref="E14:E16"/>
  </mergeCells>
  <printOptions horizontalCentered="1"/>
  <pageMargins left="0.2" right="0.2" top="0.44" bottom="0" header="0.43" footer="0.2"/>
  <pageSetup paperSize="9" scale="56" orientation="landscape" r:id="rId1"/>
  <colBreaks count="1" manualBreakCount="1">
    <brk id="23" max="6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64"/>
  <sheetViews>
    <sheetView view="pageBreakPreview" zoomScale="85" zoomScaleNormal="100" zoomScaleSheetLayoutView="85" workbookViewId="0">
      <selection activeCell="AR9" sqref="AR9"/>
    </sheetView>
  </sheetViews>
  <sheetFormatPr defaultColWidth="4.28515625" defaultRowHeight="11.25"/>
  <cols>
    <col min="1" max="1" width="20.42578125" style="106" customWidth="1"/>
    <col min="2" max="2" width="4.28515625" style="106" customWidth="1"/>
    <col min="3" max="3" width="11.7109375" style="106" customWidth="1"/>
    <col min="4" max="5" width="9" style="106" customWidth="1"/>
    <col min="6" max="6" width="10.85546875" style="106" customWidth="1"/>
    <col min="7" max="8" width="9" style="106" customWidth="1"/>
    <col min="9" max="9" width="11.42578125" style="106" customWidth="1"/>
    <col min="10" max="11" width="9.5703125" style="106" customWidth="1"/>
    <col min="12" max="12" width="11.28515625" style="106" customWidth="1"/>
    <col min="13" max="14" width="9.42578125" style="106" customWidth="1"/>
    <col min="15" max="15" width="4.28515625" style="106"/>
    <col min="16" max="16" width="6.140625" style="106" customWidth="1"/>
    <col min="17" max="17" width="5.85546875" style="106" customWidth="1"/>
    <col min="18" max="18" width="5" style="106" bestFit="1" customWidth="1"/>
    <col min="19" max="156" width="4.28515625" style="106"/>
    <col min="157" max="157" width="5.85546875" style="106" customWidth="1"/>
    <col min="158" max="158" width="11.7109375" style="106" customWidth="1"/>
    <col min="159" max="165" width="6.42578125" style="106" customWidth="1"/>
    <col min="166" max="166" width="7.140625" style="106" customWidth="1"/>
    <col min="167" max="167" width="6.42578125" style="106" customWidth="1"/>
    <col min="168" max="168" width="5.7109375" style="106" customWidth="1"/>
    <col min="169" max="169" width="6.42578125" style="106" customWidth="1"/>
    <col min="170" max="170" width="5.85546875" style="106" customWidth="1"/>
    <col min="171" max="171" width="7" style="106" customWidth="1"/>
    <col min="172" max="172" width="6.7109375" style="106" customWidth="1"/>
    <col min="173" max="173" width="6.42578125" style="106" customWidth="1"/>
    <col min="174" max="176" width="8.140625" style="106" customWidth="1"/>
    <col min="177" max="183" width="10.42578125" style="106" customWidth="1"/>
    <col min="184" max="184" width="7" style="106" customWidth="1"/>
    <col min="185" max="185" width="6.85546875" style="106" customWidth="1"/>
    <col min="186" max="186" width="6.42578125" style="106" customWidth="1"/>
    <col min="187" max="187" width="6.85546875" style="106" customWidth="1"/>
    <col min="188" max="188" width="6.7109375" style="106" customWidth="1"/>
    <col min="189" max="189" width="6.42578125" style="106" customWidth="1"/>
    <col min="190" max="190" width="5.140625" style="106" customWidth="1"/>
    <col min="191" max="191" width="5.7109375" style="106" customWidth="1"/>
    <col min="192" max="192" width="5.42578125" style="106" customWidth="1"/>
    <col min="193" max="193" width="6.28515625" style="106" customWidth="1"/>
    <col min="194" max="194" width="5.140625" style="106" customWidth="1"/>
    <col min="195" max="197" width="7.42578125" style="106" customWidth="1"/>
    <col min="198" max="201" width="5.42578125" style="106" customWidth="1"/>
    <col min="202" max="202" width="7" style="106" customWidth="1"/>
    <col min="203" max="203" width="6.140625" style="106" customWidth="1"/>
    <col min="204" max="205" width="5.85546875" style="106" customWidth="1"/>
    <col min="206" max="207" width="6.42578125" style="106" customWidth="1"/>
    <col min="208" max="208" width="5.85546875" style="106" customWidth="1"/>
    <col min="209" max="209" width="6.85546875" style="106" customWidth="1"/>
    <col min="210" max="211" width="8.42578125" style="106" customWidth="1"/>
    <col min="212" max="212" width="50.42578125" style="106" customWidth="1"/>
    <col min="213" max="222" width="4.42578125" style="106" customWidth="1"/>
    <col min="223" max="224" width="4.28515625" style="106" customWidth="1"/>
    <col min="225" max="412" width="4.28515625" style="106"/>
    <col min="413" max="413" width="5.85546875" style="106" customWidth="1"/>
    <col min="414" max="414" width="11.7109375" style="106" customWidth="1"/>
    <col min="415" max="421" width="6.42578125" style="106" customWidth="1"/>
    <col min="422" max="422" width="7.140625" style="106" customWidth="1"/>
    <col min="423" max="423" width="6.42578125" style="106" customWidth="1"/>
    <col min="424" max="424" width="5.7109375" style="106" customWidth="1"/>
    <col min="425" max="425" width="6.42578125" style="106" customWidth="1"/>
    <col min="426" max="426" width="5.85546875" style="106" customWidth="1"/>
    <col min="427" max="427" width="7" style="106" customWidth="1"/>
    <col min="428" max="428" width="6.7109375" style="106" customWidth="1"/>
    <col min="429" max="429" width="6.42578125" style="106" customWidth="1"/>
    <col min="430" max="432" width="8.140625" style="106" customWidth="1"/>
    <col min="433" max="439" width="10.42578125" style="106" customWidth="1"/>
    <col min="440" max="440" width="7" style="106" customWidth="1"/>
    <col min="441" max="441" width="6.85546875" style="106" customWidth="1"/>
    <col min="442" max="442" width="6.42578125" style="106" customWidth="1"/>
    <col min="443" max="443" width="6.85546875" style="106" customWidth="1"/>
    <col min="444" max="444" width="6.7109375" style="106" customWidth="1"/>
    <col min="445" max="445" width="6.42578125" style="106" customWidth="1"/>
    <col min="446" max="446" width="5.140625" style="106" customWidth="1"/>
    <col min="447" max="447" width="5.7109375" style="106" customWidth="1"/>
    <col min="448" max="448" width="5.42578125" style="106" customWidth="1"/>
    <col min="449" max="449" width="6.28515625" style="106" customWidth="1"/>
    <col min="450" max="450" width="5.140625" style="106" customWidth="1"/>
    <col min="451" max="453" width="7.42578125" style="106" customWidth="1"/>
    <col min="454" max="457" width="5.42578125" style="106" customWidth="1"/>
    <col min="458" max="458" width="7" style="106" customWidth="1"/>
    <col min="459" max="459" width="6.140625" style="106" customWidth="1"/>
    <col min="460" max="461" width="5.85546875" style="106" customWidth="1"/>
    <col min="462" max="463" width="6.42578125" style="106" customWidth="1"/>
    <col min="464" max="464" width="5.85546875" style="106" customWidth="1"/>
    <col min="465" max="465" width="6.85546875" style="106" customWidth="1"/>
    <col min="466" max="467" width="8.42578125" style="106" customWidth="1"/>
    <col min="468" max="468" width="50.42578125" style="106" customWidth="1"/>
    <col min="469" max="478" width="4.42578125" style="106" customWidth="1"/>
    <col min="479" max="480" width="4.28515625" style="106" customWidth="1"/>
    <col min="481" max="668" width="4.28515625" style="106"/>
    <col min="669" max="669" width="5.85546875" style="106" customWidth="1"/>
    <col min="670" max="670" width="11.7109375" style="106" customWidth="1"/>
    <col min="671" max="677" width="6.42578125" style="106" customWidth="1"/>
    <col min="678" max="678" width="7.140625" style="106" customWidth="1"/>
    <col min="679" max="679" width="6.42578125" style="106" customWidth="1"/>
    <col min="680" max="680" width="5.7109375" style="106" customWidth="1"/>
    <col min="681" max="681" width="6.42578125" style="106" customWidth="1"/>
    <col min="682" max="682" width="5.85546875" style="106" customWidth="1"/>
    <col min="683" max="683" width="7" style="106" customWidth="1"/>
    <col min="684" max="684" width="6.7109375" style="106" customWidth="1"/>
    <col min="685" max="685" width="6.42578125" style="106" customWidth="1"/>
    <col min="686" max="688" width="8.140625" style="106" customWidth="1"/>
    <col min="689" max="695" width="10.42578125" style="106" customWidth="1"/>
    <col min="696" max="696" width="7" style="106" customWidth="1"/>
    <col min="697" max="697" width="6.85546875" style="106" customWidth="1"/>
    <col min="698" max="698" width="6.42578125" style="106" customWidth="1"/>
    <col min="699" max="699" width="6.85546875" style="106" customWidth="1"/>
    <col min="700" max="700" width="6.7109375" style="106" customWidth="1"/>
    <col min="701" max="701" width="6.42578125" style="106" customWidth="1"/>
    <col min="702" max="702" width="5.140625" style="106" customWidth="1"/>
    <col min="703" max="703" width="5.7109375" style="106" customWidth="1"/>
    <col min="704" max="704" width="5.42578125" style="106" customWidth="1"/>
    <col min="705" max="705" width="6.28515625" style="106" customWidth="1"/>
    <col min="706" max="706" width="5.140625" style="106" customWidth="1"/>
    <col min="707" max="709" width="7.42578125" style="106" customWidth="1"/>
    <col min="710" max="713" width="5.42578125" style="106" customWidth="1"/>
    <col min="714" max="714" width="7" style="106" customWidth="1"/>
    <col min="715" max="715" width="6.140625" style="106" customWidth="1"/>
    <col min="716" max="717" width="5.85546875" style="106" customWidth="1"/>
    <col min="718" max="719" width="6.42578125" style="106" customWidth="1"/>
    <col min="720" max="720" width="5.85546875" style="106" customWidth="1"/>
    <col min="721" max="721" width="6.85546875" style="106" customWidth="1"/>
    <col min="722" max="723" width="8.42578125" style="106" customWidth="1"/>
    <col min="724" max="724" width="50.42578125" style="106" customWidth="1"/>
    <col min="725" max="734" width="4.42578125" style="106" customWidth="1"/>
    <col min="735" max="736" width="4.28515625" style="106" customWidth="1"/>
    <col min="737" max="924" width="4.28515625" style="106"/>
    <col min="925" max="925" width="5.85546875" style="106" customWidth="1"/>
    <col min="926" max="926" width="11.7109375" style="106" customWidth="1"/>
    <col min="927" max="933" width="6.42578125" style="106" customWidth="1"/>
    <col min="934" max="934" width="7.140625" style="106" customWidth="1"/>
    <col min="935" max="935" width="6.42578125" style="106" customWidth="1"/>
    <col min="936" max="936" width="5.7109375" style="106" customWidth="1"/>
    <col min="937" max="937" width="6.42578125" style="106" customWidth="1"/>
    <col min="938" max="938" width="5.85546875" style="106" customWidth="1"/>
    <col min="939" max="939" width="7" style="106" customWidth="1"/>
    <col min="940" max="940" width="6.7109375" style="106" customWidth="1"/>
    <col min="941" max="941" width="6.42578125" style="106" customWidth="1"/>
    <col min="942" max="944" width="8.140625" style="106" customWidth="1"/>
    <col min="945" max="951" width="10.42578125" style="106" customWidth="1"/>
    <col min="952" max="952" width="7" style="106" customWidth="1"/>
    <col min="953" max="953" width="6.85546875" style="106" customWidth="1"/>
    <col min="954" max="954" width="6.42578125" style="106" customWidth="1"/>
    <col min="955" max="955" width="6.85546875" style="106" customWidth="1"/>
    <col min="956" max="956" width="6.7109375" style="106" customWidth="1"/>
    <col min="957" max="957" width="6.42578125" style="106" customWidth="1"/>
    <col min="958" max="958" width="5.140625" style="106" customWidth="1"/>
    <col min="959" max="959" width="5.7109375" style="106" customWidth="1"/>
    <col min="960" max="960" width="5.42578125" style="106" customWidth="1"/>
    <col min="961" max="961" width="6.28515625" style="106" customWidth="1"/>
    <col min="962" max="962" width="5.140625" style="106" customWidth="1"/>
    <col min="963" max="965" width="7.42578125" style="106" customWidth="1"/>
    <col min="966" max="969" width="5.42578125" style="106" customWidth="1"/>
    <col min="970" max="970" width="7" style="106" customWidth="1"/>
    <col min="971" max="971" width="6.140625" style="106" customWidth="1"/>
    <col min="972" max="973" width="5.85546875" style="106" customWidth="1"/>
    <col min="974" max="975" width="6.42578125" style="106" customWidth="1"/>
    <col min="976" max="976" width="5.85546875" style="106" customWidth="1"/>
    <col min="977" max="977" width="6.85546875" style="106" customWidth="1"/>
    <col min="978" max="979" width="8.42578125" style="106" customWidth="1"/>
    <col min="980" max="980" width="50.42578125" style="106" customWidth="1"/>
    <col min="981" max="990" width="4.42578125" style="106" customWidth="1"/>
    <col min="991" max="992" width="4.28515625" style="106" customWidth="1"/>
    <col min="993" max="1180" width="4.28515625" style="106"/>
    <col min="1181" max="1181" width="5.85546875" style="106" customWidth="1"/>
    <col min="1182" max="1182" width="11.7109375" style="106" customWidth="1"/>
    <col min="1183" max="1189" width="6.42578125" style="106" customWidth="1"/>
    <col min="1190" max="1190" width="7.140625" style="106" customWidth="1"/>
    <col min="1191" max="1191" width="6.42578125" style="106" customWidth="1"/>
    <col min="1192" max="1192" width="5.7109375" style="106" customWidth="1"/>
    <col min="1193" max="1193" width="6.42578125" style="106" customWidth="1"/>
    <col min="1194" max="1194" width="5.85546875" style="106" customWidth="1"/>
    <col min="1195" max="1195" width="7" style="106" customWidth="1"/>
    <col min="1196" max="1196" width="6.7109375" style="106" customWidth="1"/>
    <col min="1197" max="1197" width="6.42578125" style="106" customWidth="1"/>
    <col min="1198" max="1200" width="8.140625" style="106" customWidth="1"/>
    <col min="1201" max="1207" width="10.42578125" style="106" customWidth="1"/>
    <col min="1208" max="1208" width="7" style="106" customWidth="1"/>
    <col min="1209" max="1209" width="6.85546875" style="106" customWidth="1"/>
    <col min="1210" max="1210" width="6.42578125" style="106" customWidth="1"/>
    <col min="1211" max="1211" width="6.85546875" style="106" customWidth="1"/>
    <col min="1212" max="1212" width="6.7109375" style="106" customWidth="1"/>
    <col min="1213" max="1213" width="6.42578125" style="106" customWidth="1"/>
    <col min="1214" max="1214" width="5.140625" style="106" customWidth="1"/>
    <col min="1215" max="1215" width="5.7109375" style="106" customWidth="1"/>
    <col min="1216" max="1216" width="5.42578125" style="106" customWidth="1"/>
    <col min="1217" max="1217" width="6.28515625" style="106" customWidth="1"/>
    <col min="1218" max="1218" width="5.140625" style="106" customWidth="1"/>
    <col min="1219" max="1221" width="7.42578125" style="106" customWidth="1"/>
    <col min="1222" max="1225" width="5.42578125" style="106" customWidth="1"/>
    <col min="1226" max="1226" width="7" style="106" customWidth="1"/>
    <col min="1227" max="1227" width="6.140625" style="106" customWidth="1"/>
    <col min="1228" max="1229" width="5.85546875" style="106" customWidth="1"/>
    <col min="1230" max="1231" width="6.42578125" style="106" customWidth="1"/>
    <col min="1232" max="1232" width="5.85546875" style="106" customWidth="1"/>
    <col min="1233" max="1233" width="6.85546875" style="106" customWidth="1"/>
    <col min="1234" max="1235" width="8.42578125" style="106" customWidth="1"/>
    <col min="1236" max="1236" width="50.42578125" style="106" customWidth="1"/>
    <col min="1237" max="1246" width="4.42578125" style="106" customWidth="1"/>
    <col min="1247" max="1248" width="4.28515625" style="106" customWidth="1"/>
    <col min="1249" max="1436" width="4.28515625" style="106"/>
    <col min="1437" max="1437" width="5.85546875" style="106" customWidth="1"/>
    <col min="1438" max="1438" width="11.7109375" style="106" customWidth="1"/>
    <col min="1439" max="1445" width="6.42578125" style="106" customWidth="1"/>
    <col min="1446" max="1446" width="7.140625" style="106" customWidth="1"/>
    <col min="1447" max="1447" width="6.42578125" style="106" customWidth="1"/>
    <col min="1448" max="1448" width="5.7109375" style="106" customWidth="1"/>
    <col min="1449" max="1449" width="6.42578125" style="106" customWidth="1"/>
    <col min="1450" max="1450" width="5.85546875" style="106" customWidth="1"/>
    <col min="1451" max="1451" width="7" style="106" customWidth="1"/>
    <col min="1452" max="1452" width="6.7109375" style="106" customWidth="1"/>
    <col min="1453" max="1453" width="6.42578125" style="106" customWidth="1"/>
    <col min="1454" max="1456" width="8.140625" style="106" customWidth="1"/>
    <col min="1457" max="1463" width="10.42578125" style="106" customWidth="1"/>
    <col min="1464" max="1464" width="7" style="106" customWidth="1"/>
    <col min="1465" max="1465" width="6.85546875" style="106" customWidth="1"/>
    <col min="1466" max="1466" width="6.42578125" style="106" customWidth="1"/>
    <col min="1467" max="1467" width="6.85546875" style="106" customWidth="1"/>
    <col min="1468" max="1468" width="6.7109375" style="106" customWidth="1"/>
    <col min="1469" max="1469" width="6.42578125" style="106" customWidth="1"/>
    <col min="1470" max="1470" width="5.140625" style="106" customWidth="1"/>
    <col min="1471" max="1471" width="5.7109375" style="106" customWidth="1"/>
    <col min="1472" max="1472" width="5.42578125" style="106" customWidth="1"/>
    <col min="1473" max="1473" width="6.28515625" style="106" customWidth="1"/>
    <col min="1474" max="1474" width="5.140625" style="106" customWidth="1"/>
    <col min="1475" max="1477" width="7.42578125" style="106" customWidth="1"/>
    <col min="1478" max="1481" width="5.42578125" style="106" customWidth="1"/>
    <col min="1482" max="1482" width="7" style="106" customWidth="1"/>
    <col min="1483" max="1483" width="6.140625" style="106" customWidth="1"/>
    <col min="1484" max="1485" width="5.85546875" style="106" customWidth="1"/>
    <col min="1486" max="1487" width="6.42578125" style="106" customWidth="1"/>
    <col min="1488" max="1488" width="5.85546875" style="106" customWidth="1"/>
    <col min="1489" max="1489" width="6.85546875" style="106" customWidth="1"/>
    <col min="1490" max="1491" width="8.42578125" style="106" customWidth="1"/>
    <col min="1492" max="1492" width="50.42578125" style="106" customWidth="1"/>
    <col min="1493" max="1502" width="4.42578125" style="106" customWidth="1"/>
    <col min="1503" max="1504" width="4.28515625" style="106" customWidth="1"/>
    <col min="1505" max="1692" width="4.28515625" style="106"/>
    <col min="1693" max="1693" width="5.85546875" style="106" customWidth="1"/>
    <col min="1694" max="1694" width="11.7109375" style="106" customWidth="1"/>
    <col min="1695" max="1701" width="6.42578125" style="106" customWidth="1"/>
    <col min="1702" max="1702" width="7.140625" style="106" customWidth="1"/>
    <col min="1703" max="1703" width="6.42578125" style="106" customWidth="1"/>
    <col min="1704" max="1704" width="5.7109375" style="106" customWidth="1"/>
    <col min="1705" max="1705" width="6.42578125" style="106" customWidth="1"/>
    <col min="1706" max="1706" width="5.85546875" style="106" customWidth="1"/>
    <col min="1707" max="1707" width="7" style="106" customWidth="1"/>
    <col min="1708" max="1708" width="6.7109375" style="106" customWidth="1"/>
    <col min="1709" max="1709" width="6.42578125" style="106" customWidth="1"/>
    <col min="1710" max="1712" width="8.140625" style="106" customWidth="1"/>
    <col min="1713" max="1719" width="10.42578125" style="106" customWidth="1"/>
    <col min="1720" max="1720" width="7" style="106" customWidth="1"/>
    <col min="1721" max="1721" width="6.85546875" style="106" customWidth="1"/>
    <col min="1722" max="1722" width="6.42578125" style="106" customWidth="1"/>
    <col min="1723" max="1723" width="6.85546875" style="106" customWidth="1"/>
    <col min="1724" max="1724" width="6.7109375" style="106" customWidth="1"/>
    <col min="1725" max="1725" width="6.42578125" style="106" customWidth="1"/>
    <col min="1726" max="1726" width="5.140625" style="106" customWidth="1"/>
    <col min="1727" max="1727" width="5.7109375" style="106" customWidth="1"/>
    <col min="1728" max="1728" width="5.42578125" style="106" customWidth="1"/>
    <col min="1729" max="1729" width="6.28515625" style="106" customWidth="1"/>
    <col min="1730" max="1730" width="5.140625" style="106" customWidth="1"/>
    <col min="1731" max="1733" width="7.42578125" style="106" customWidth="1"/>
    <col min="1734" max="1737" width="5.42578125" style="106" customWidth="1"/>
    <col min="1738" max="1738" width="7" style="106" customWidth="1"/>
    <col min="1739" max="1739" width="6.140625" style="106" customWidth="1"/>
    <col min="1740" max="1741" width="5.85546875" style="106" customWidth="1"/>
    <col min="1742" max="1743" width="6.42578125" style="106" customWidth="1"/>
    <col min="1744" max="1744" width="5.85546875" style="106" customWidth="1"/>
    <col min="1745" max="1745" width="6.85546875" style="106" customWidth="1"/>
    <col min="1746" max="1747" width="8.42578125" style="106" customWidth="1"/>
    <col min="1748" max="1748" width="50.42578125" style="106" customWidth="1"/>
    <col min="1749" max="1758" width="4.42578125" style="106" customWidth="1"/>
    <col min="1759" max="1760" width="4.28515625" style="106" customWidth="1"/>
    <col min="1761" max="1948" width="4.28515625" style="106"/>
    <col min="1949" max="1949" width="5.85546875" style="106" customWidth="1"/>
    <col min="1950" max="1950" width="11.7109375" style="106" customWidth="1"/>
    <col min="1951" max="1957" width="6.42578125" style="106" customWidth="1"/>
    <col min="1958" max="1958" width="7.140625" style="106" customWidth="1"/>
    <col min="1959" max="1959" width="6.42578125" style="106" customWidth="1"/>
    <col min="1960" max="1960" width="5.7109375" style="106" customWidth="1"/>
    <col min="1961" max="1961" width="6.42578125" style="106" customWidth="1"/>
    <col min="1962" max="1962" width="5.85546875" style="106" customWidth="1"/>
    <col min="1963" max="1963" width="7" style="106" customWidth="1"/>
    <col min="1964" max="1964" width="6.7109375" style="106" customWidth="1"/>
    <col min="1965" max="1965" width="6.42578125" style="106" customWidth="1"/>
    <col min="1966" max="1968" width="8.140625" style="106" customWidth="1"/>
    <col min="1969" max="1975" width="10.42578125" style="106" customWidth="1"/>
    <col min="1976" max="1976" width="7" style="106" customWidth="1"/>
    <col min="1977" max="1977" width="6.85546875" style="106" customWidth="1"/>
    <col min="1978" max="1978" width="6.42578125" style="106" customWidth="1"/>
    <col min="1979" max="1979" width="6.85546875" style="106" customWidth="1"/>
    <col min="1980" max="1980" width="6.7109375" style="106" customWidth="1"/>
    <col min="1981" max="1981" width="6.42578125" style="106" customWidth="1"/>
    <col min="1982" max="1982" width="5.140625" style="106" customWidth="1"/>
    <col min="1983" max="1983" width="5.7109375" style="106" customWidth="1"/>
    <col min="1984" max="1984" width="5.42578125" style="106" customWidth="1"/>
    <col min="1985" max="1985" width="6.28515625" style="106" customWidth="1"/>
    <col min="1986" max="1986" width="5.140625" style="106" customWidth="1"/>
    <col min="1987" max="1989" width="7.42578125" style="106" customWidth="1"/>
    <col min="1990" max="1993" width="5.42578125" style="106" customWidth="1"/>
    <col min="1994" max="1994" width="7" style="106" customWidth="1"/>
    <col min="1995" max="1995" width="6.140625" style="106" customWidth="1"/>
    <col min="1996" max="1997" width="5.85546875" style="106" customWidth="1"/>
    <col min="1998" max="1999" width="6.42578125" style="106" customWidth="1"/>
    <col min="2000" max="2000" width="5.85546875" style="106" customWidth="1"/>
    <col min="2001" max="2001" width="6.85546875" style="106" customWidth="1"/>
    <col min="2002" max="2003" width="8.42578125" style="106" customWidth="1"/>
    <col min="2004" max="2004" width="50.42578125" style="106" customWidth="1"/>
    <col min="2005" max="2014" width="4.42578125" style="106" customWidth="1"/>
    <col min="2015" max="2016" width="4.28515625" style="106" customWidth="1"/>
    <col min="2017" max="2204" width="4.28515625" style="106"/>
    <col min="2205" max="2205" width="5.85546875" style="106" customWidth="1"/>
    <col min="2206" max="2206" width="11.7109375" style="106" customWidth="1"/>
    <col min="2207" max="2213" width="6.42578125" style="106" customWidth="1"/>
    <col min="2214" max="2214" width="7.140625" style="106" customWidth="1"/>
    <col min="2215" max="2215" width="6.42578125" style="106" customWidth="1"/>
    <col min="2216" max="2216" width="5.7109375" style="106" customWidth="1"/>
    <col min="2217" max="2217" width="6.42578125" style="106" customWidth="1"/>
    <col min="2218" max="2218" width="5.85546875" style="106" customWidth="1"/>
    <col min="2219" max="2219" width="7" style="106" customWidth="1"/>
    <col min="2220" max="2220" width="6.7109375" style="106" customWidth="1"/>
    <col min="2221" max="2221" width="6.42578125" style="106" customWidth="1"/>
    <col min="2222" max="2224" width="8.140625" style="106" customWidth="1"/>
    <col min="2225" max="2231" width="10.42578125" style="106" customWidth="1"/>
    <col min="2232" max="2232" width="7" style="106" customWidth="1"/>
    <col min="2233" max="2233" width="6.85546875" style="106" customWidth="1"/>
    <col min="2234" max="2234" width="6.42578125" style="106" customWidth="1"/>
    <col min="2235" max="2235" width="6.85546875" style="106" customWidth="1"/>
    <col min="2236" max="2236" width="6.7109375" style="106" customWidth="1"/>
    <col min="2237" max="2237" width="6.42578125" style="106" customWidth="1"/>
    <col min="2238" max="2238" width="5.140625" style="106" customWidth="1"/>
    <col min="2239" max="2239" width="5.7109375" style="106" customWidth="1"/>
    <col min="2240" max="2240" width="5.42578125" style="106" customWidth="1"/>
    <col min="2241" max="2241" width="6.28515625" style="106" customWidth="1"/>
    <col min="2242" max="2242" width="5.140625" style="106" customWidth="1"/>
    <col min="2243" max="2245" width="7.42578125" style="106" customWidth="1"/>
    <col min="2246" max="2249" width="5.42578125" style="106" customWidth="1"/>
    <col min="2250" max="2250" width="7" style="106" customWidth="1"/>
    <col min="2251" max="2251" width="6.140625" style="106" customWidth="1"/>
    <col min="2252" max="2253" width="5.85546875" style="106" customWidth="1"/>
    <col min="2254" max="2255" width="6.42578125" style="106" customWidth="1"/>
    <col min="2256" max="2256" width="5.85546875" style="106" customWidth="1"/>
    <col min="2257" max="2257" width="6.85546875" style="106" customWidth="1"/>
    <col min="2258" max="2259" width="8.42578125" style="106" customWidth="1"/>
    <col min="2260" max="2260" width="50.42578125" style="106" customWidth="1"/>
    <col min="2261" max="2270" width="4.42578125" style="106" customWidth="1"/>
    <col min="2271" max="2272" width="4.28515625" style="106" customWidth="1"/>
    <col min="2273" max="2460" width="4.28515625" style="106"/>
    <col min="2461" max="2461" width="5.85546875" style="106" customWidth="1"/>
    <col min="2462" max="2462" width="11.7109375" style="106" customWidth="1"/>
    <col min="2463" max="2469" width="6.42578125" style="106" customWidth="1"/>
    <col min="2470" max="2470" width="7.140625" style="106" customWidth="1"/>
    <col min="2471" max="2471" width="6.42578125" style="106" customWidth="1"/>
    <col min="2472" max="2472" width="5.7109375" style="106" customWidth="1"/>
    <col min="2473" max="2473" width="6.42578125" style="106" customWidth="1"/>
    <col min="2474" max="2474" width="5.85546875" style="106" customWidth="1"/>
    <col min="2475" max="2475" width="7" style="106" customWidth="1"/>
    <col min="2476" max="2476" width="6.7109375" style="106" customWidth="1"/>
    <col min="2477" max="2477" width="6.42578125" style="106" customWidth="1"/>
    <col min="2478" max="2480" width="8.140625" style="106" customWidth="1"/>
    <col min="2481" max="2487" width="10.42578125" style="106" customWidth="1"/>
    <col min="2488" max="2488" width="7" style="106" customWidth="1"/>
    <col min="2489" max="2489" width="6.85546875" style="106" customWidth="1"/>
    <col min="2490" max="2490" width="6.42578125" style="106" customWidth="1"/>
    <col min="2491" max="2491" width="6.85546875" style="106" customWidth="1"/>
    <col min="2492" max="2492" width="6.7109375" style="106" customWidth="1"/>
    <col min="2493" max="2493" width="6.42578125" style="106" customWidth="1"/>
    <col min="2494" max="2494" width="5.140625" style="106" customWidth="1"/>
    <col min="2495" max="2495" width="5.7109375" style="106" customWidth="1"/>
    <col min="2496" max="2496" width="5.42578125" style="106" customWidth="1"/>
    <col min="2497" max="2497" width="6.28515625" style="106" customWidth="1"/>
    <col min="2498" max="2498" width="5.140625" style="106" customWidth="1"/>
    <col min="2499" max="2501" width="7.42578125" style="106" customWidth="1"/>
    <col min="2502" max="2505" width="5.42578125" style="106" customWidth="1"/>
    <col min="2506" max="2506" width="7" style="106" customWidth="1"/>
    <col min="2507" max="2507" width="6.140625" style="106" customWidth="1"/>
    <col min="2508" max="2509" width="5.85546875" style="106" customWidth="1"/>
    <col min="2510" max="2511" width="6.42578125" style="106" customWidth="1"/>
    <col min="2512" max="2512" width="5.85546875" style="106" customWidth="1"/>
    <col min="2513" max="2513" width="6.85546875" style="106" customWidth="1"/>
    <col min="2514" max="2515" width="8.42578125" style="106" customWidth="1"/>
    <col min="2516" max="2516" width="50.42578125" style="106" customWidth="1"/>
    <col min="2517" max="2526" width="4.42578125" style="106" customWidth="1"/>
    <col min="2527" max="2528" width="4.28515625" style="106" customWidth="1"/>
    <col min="2529" max="2716" width="4.28515625" style="106"/>
    <col min="2717" max="2717" width="5.85546875" style="106" customWidth="1"/>
    <col min="2718" max="2718" width="11.7109375" style="106" customWidth="1"/>
    <col min="2719" max="2725" width="6.42578125" style="106" customWidth="1"/>
    <col min="2726" max="2726" width="7.140625" style="106" customWidth="1"/>
    <col min="2727" max="2727" width="6.42578125" style="106" customWidth="1"/>
    <col min="2728" max="2728" width="5.7109375" style="106" customWidth="1"/>
    <col min="2729" max="2729" width="6.42578125" style="106" customWidth="1"/>
    <col min="2730" max="2730" width="5.85546875" style="106" customWidth="1"/>
    <col min="2731" max="2731" width="7" style="106" customWidth="1"/>
    <col min="2732" max="2732" width="6.7109375" style="106" customWidth="1"/>
    <col min="2733" max="2733" width="6.42578125" style="106" customWidth="1"/>
    <col min="2734" max="2736" width="8.140625" style="106" customWidth="1"/>
    <col min="2737" max="2743" width="10.42578125" style="106" customWidth="1"/>
    <col min="2744" max="2744" width="7" style="106" customWidth="1"/>
    <col min="2745" max="2745" width="6.85546875" style="106" customWidth="1"/>
    <col min="2746" max="2746" width="6.42578125" style="106" customWidth="1"/>
    <col min="2747" max="2747" width="6.85546875" style="106" customWidth="1"/>
    <col min="2748" max="2748" width="6.7109375" style="106" customWidth="1"/>
    <col min="2749" max="2749" width="6.42578125" style="106" customWidth="1"/>
    <col min="2750" max="2750" width="5.140625" style="106" customWidth="1"/>
    <col min="2751" max="2751" width="5.7109375" style="106" customWidth="1"/>
    <col min="2752" max="2752" width="5.42578125" style="106" customWidth="1"/>
    <col min="2753" max="2753" width="6.28515625" style="106" customWidth="1"/>
    <col min="2754" max="2754" width="5.140625" style="106" customWidth="1"/>
    <col min="2755" max="2757" width="7.42578125" style="106" customWidth="1"/>
    <col min="2758" max="2761" width="5.42578125" style="106" customWidth="1"/>
    <col min="2762" max="2762" width="7" style="106" customWidth="1"/>
    <col min="2763" max="2763" width="6.140625" style="106" customWidth="1"/>
    <col min="2764" max="2765" width="5.85546875" style="106" customWidth="1"/>
    <col min="2766" max="2767" width="6.42578125" style="106" customWidth="1"/>
    <col min="2768" max="2768" width="5.85546875" style="106" customWidth="1"/>
    <col min="2769" max="2769" width="6.85546875" style="106" customWidth="1"/>
    <col min="2770" max="2771" width="8.42578125" style="106" customWidth="1"/>
    <col min="2772" max="2772" width="50.42578125" style="106" customWidth="1"/>
    <col min="2773" max="2782" width="4.42578125" style="106" customWidth="1"/>
    <col min="2783" max="2784" width="4.28515625" style="106" customWidth="1"/>
    <col min="2785" max="2972" width="4.28515625" style="106"/>
    <col min="2973" max="2973" width="5.85546875" style="106" customWidth="1"/>
    <col min="2974" max="2974" width="11.7109375" style="106" customWidth="1"/>
    <col min="2975" max="2981" width="6.42578125" style="106" customWidth="1"/>
    <col min="2982" max="2982" width="7.140625" style="106" customWidth="1"/>
    <col min="2983" max="2983" width="6.42578125" style="106" customWidth="1"/>
    <col min="2984" max="2984" width="5.7109375" style="106" customWidth="1"/>
    <col min="2985" max="2985" width="6.42578125" style="106" customWidth="1"/>
    <col min="2986" max="2986" width="5.85546875" style="106" customWidth="1"/>
    <col min="2987" max="2987" width="7" style="106" customWidth="1"/>
    <col min="2988" max="2988" width="6.7109375" style="106" customWidth="1"/>
    <col min="2989" max="2989" width="6.42578125" style="106" customWidth="1"/>
    <col min="2990" max="2992" width="8.140625" style="106" customWidth="1"/>
    <col min="2993" max="2999" width="10.42578125" style="106" customWidth="1"/>
    <col min="3000" max="3000" width="7" style="106" customWidth="1"/>
    <col min="3001" max="3001" width="6.85546875" style="106" customWidth="1"/>
    <col min="3002" max="3002" width="6.42578125" style="106" customWidth="1"/>
    <col min="3003" max="3003" width="6.85546875" style="106" customWidth="1"/>
    <col min="3004" max="3004" width="6.7109375" style="106" customWidth="1"/>
    <col min="3005" max="3005" width="6.42578125" style="106" customWidth="1"/>
    <col min="3006" max="3006" width="5.140625" style="106" customWidth="1"/>
    <col min="3007" max="3007" width="5.7109375" style="106" customWidth="1"/>
    <col min="3008" max="3008" width="5.42578125" style="106" customWidth="1"/>
    <col min="3009" max="3009" width="6.28515625" style="106" customWidth="1"/>
    <col min="3010" max="3010" width="5.140625" style="106" customWidth="1"/>
    <col min="3011" max="3013" width="7.42578125" style="106" customWidth="1"/>
    <col min="3014" max="3017" width="5.42578125" style="106" customWidth="1"/>
    <col min="3018" max="3018" width="7" style="106" customWidth="1"/>
    <col min="3019" max="3019" width="6.140625" style="106" customWidth="1"/>
    <col min="3020" max="3021" width="5.85546875" style="106" customWidth="1"/>
    <col min="3022" max="3023" width="6.42578125" style="106" customWidth="1"/>
    <col min="3024" max="3024" width="5.85546875" style="106" customWidth="1"/>
    <col min="3025" max="3025" width="6.85546875" style="106" customWidth="1"/>
    <col min="3026" max="3027" width="8.42578125" style="106" customWidth="1"/>
    <col min="3028" max="3028" width="50.42578125" style="106" customWidth="1"/>
    <col min="3029" max="3038" width="4.42578125" style="106" customWidth="1"/>
    <col min="3039" max="3040" width="4.28515625" style="106" customWidth="1"/>
    <col min="3041" max="3228" width="4.28515625" style="106"/>
    <col min="3229" max="3229" width="5.85546875" style="106" customWidth="1"/>
    <col min="3230" max="3230" width="11.7109375" style="106" customWidth="1"/>
    <col min="3231" max="3237" width="6.42578125" style="106" customWidth="1"/>
    <col min="3238" max="3238" width="7.140625" style="106" customWidth="1"/>
    <col min="3239" max="3239" width="6.42578125" style="106" customWidth="1"/>
    <col min="3240" max="3240" width="5.7109375" style="106" customWidth="1"/>
    <col min="3241" max="3241" width="6.42578125" style="106" customWidth="1"/>
    <col min="3242" max="3242" width="5.85546875" style="106" customWidth="1"/>
    <col min="3243" max="3243" width="7" style="106" customWidth="1"/>
    <col min="3244" max="3244" width="6.7109375" style="106" customWidth="1"/>
    <col min="3245" max="3245" width="6.42578125" style="106" customWidth="1"/>
    <col min="3246" max="3248" width="8.140625" style="106" customWidth="1"/>
    <col min="3249" max="3255" width="10.42578125" style="106" customWidth="1"/>
    <col min="3256" max="3256" width="7" style="106" customWidth="1"/>
    <col min="3257" max="3257" width="6.85546875" style="106" customWidth="1"/>
    <col min="3258" max="3258" width="6.42578125" style="106" customWidth="1"/>
    <col min="3259" max="3259" width="6.85546875" style="106" customWidth="1"/>
    <col min="3260" max="3260" width="6.7109375" style="106" customWidth="1"/>
    <col min="3261" max="3261" width="6.42578125" style="106" customWidth="1"/>
    <col min="3262" max="3262" width="5.140625" style="106" customWidth="1"/>
    <col min="3263" max="3263" width="5.7109375" style="106" customWidth="1"/>
    <col min="3264" max="3264" width="5.42578125" style="106" customWidth="1"/>
    <col min="3265" max="3265" width="6.28515625" style="106" customWidth="1"/>
    <col min="3266" max="3266" width="5.140625" style="106" customWidth="1"/>
    <col min="3267" max="3269" width="7.42578125" style="106" customWidth="1"/>
    <col min="3270" max="3273" width="5.42578125" style="106" customWidth="1"/>
    <col min="3274" max="3274" width="7" style="106" customWidth="1"/>
    <col min="3275" max="3275" width="6.140625" style="106" customWidth="1"/>
    <col min="3276" max="3277" width="5.85546875" style="106" customWidth="1"/>
    <col min="3278" max="3279" width="6.42578125" style="106" customWidth="1"/>
    <col min="3280" max="3280" width="5.85546875" style="106" customWidth="1"/>
    <col min="3281" max="3281" width="6.85546875" style="106" customWidth="1"/>
    <col min="3282" max="3283" width="8.42578125" style="106" customWidth="1"/>
    <col min="3284" max="3284" width="50.42578125" style="106" customWidth="1"/>
    <col min="3285" max="3294" width="4.42578125" style="106" customWidth="1"/>
    <col min="3295" max="3296" width="4.28515625" style="106" customWidth="1"/>
    <col min="3297" max="3484" width="4.28515625" style="106"/>
    <col min="3485" max="3485" width="5.85546875" style="106" customWidth="1"/>
    <col min="3486" max="3486" width="11.7109375" style="106" customWidth="1"/>
    <col min="3487" max="3493" width="6.42578125" style="106" customWidth="1"/>
    <col min="3494" max="3494" width="7.140625" style="106" customWidth="1"/>
    <col min="3495" max="3495" width="6.42578125" style="106" customWidth="1"/>
    <col min="3496" max="3496" width="5.7109375" style="106" customWidth="1"/>
    <col min="3497" max="3497" width="6.42578125" style="106" customWidth="1"/>
    <col min="3498" max="3498" width="5.85546875" style="106" customWidth="1"/>
    <col min="3499" max="3499" width="7" style="106" customWidth="1"/>
    <col min="3500" max="3500" width="6.7109375" style="106" customWidth="1"/>
    <col min="3501" max="3501" width="6.42578125" style="106" customWidth="1"/>
    <col min="3502" max="3504" width="8.140625" style="106" customWidth="1"/>
    <col min="3505" max="3511" width="10.42578125" style="106" customWidth="1"/>
    <col min="3512" max="3512" width="7" style="106" customWidth="1"/>
    <col min="3513" max="3513" width="6.85546875" style="106" customWidth="1"/>
    <col min="3514" max="3514" width="6.42578125" style="106" customWidth="1"/>
    <col min="3515" max="3515" width="6.85546875" style="106" customWidth="1"/>
    <col min="3516" max="3516" width="6.7109375" style="106" customWidth="1"/>
    <col min="3517" max="3517" width="6.42578125" style="106" customWidth="1"/>
    <col min="3518" max="3518" width="5.140625" style="106" customWidth="1"/>
    <col min="3519" max="3519" width="5.7109375" style="106" customWidth="1"/>
    <col min="3520" max="3520" width="5.42578125" style="106" customWidth="1"/>
    <col min="3521" max="3521" width="6.28515625" style="106" customWidth="1"/>
    <col min="3522" max="3522" width="5.140625" style="106" customWidth="1"/>
    <col min="3523" max="3525" width="7.42578125" style="106" customWidth="1"/>
    <col min="3526" max="3529" width="5.42578125" style="106" customWidth="1"/>
    <col min="3530" max="3530" width="7" style="106" customWidth="1"/>
    <col min="3531" max="3531" width="6.140625" style="106" customWidth="1"/>
    <col min="3532" max="3533" width="5.85546875" style="106" customWidth="1"/>
    <col min="3534" max="3535" width="6.42578125" style="106" customWidth="1"/>
    <col min="3536" max="3536" width="5.85546875" style="106" customWidth="1"/>
    <col min="3537" max="3537" width="6.85546875" style="106" customWidth="1"/>
    <col min="3538" max="3539" width="8.42578125" style="106" customWidth="1"/>
    <col min="3540" max="3540" width="50.42578125" style="106" customWidth="1"/>
    <col min="3541" max="3550" width="4.42578125" style="106" customWidth="1"/>
    <col min="3551" max="3552" width="4.28515625" style="106" customWidth="1"/>
    <col min="3553" max="3740" width="4.28515625" style="106"/>
    <col min="3741" max="3741" width="5.85546875" style="106" customWidth="1"/>
    <col min="3742" max="3742" width="11.7109375" style="106" customWidth="1"/>
    <col min="3743" max="3749" width="6.42578125" style="106" customWidth="1"/>
    <col min="3750" max="3750" width="7.140625" style="106" customWidth="1"/>
    <col min="3751" max="3751" width="6.42578125" style="106" customWidth="1"/>
    <col min="3752" max="3752" width="5.7109375" style="106" customWidth="1"/>
    <col min="3753" max="3753" width="6.42578125" style="106" customWidth="1"/>
    <col min="3754" max="3754" width="5.85546875" style="106" customWidth="1"/>
    <col min="3755" max="3755" width="7" style="106" customWidth="1"/>
    <col min="3756" max="3756" width="6.7109375" style="106" customWidth="1"/>
    <col min="3757" max="3757" width="6.42578125" style="106" customWidth="1"/>
    <col min="3758" max="3760" width="8.140625" style="106" customWidth="1"/>
    <col min="3761" max="3767" width="10.42578125" style="106" customWidth="1"/>
    <col min="3768" max="3768" width="7" style="106" customWidth="1"/>
    <col min="3769" max="3769" width="6.85546875" style="106" customWidth="1"/>
    <col min="3770" max="3770" width="6.42578125" style="106" customWidth="1"/>
    <col min="3771" max="3771" width="6.85546875" style="106" customWidth="1"/>
    <col min="3772" max="3772" width="6.7109375" style="106" customWidth="1"/>
    <col min="3773" max="3773" width="6.42578125" style="106" customWidth="1"/>
    <col min="3774" max="3774" width="5.140625" style="106" customWidth="1"/>
    <col min="3775" max="3775" width="5.7109375" style="106" customWidth="1"/>
    <col min="3776" max="3776" width="5.42578125" style="106" customWidth="1"/>
    <col min="3777" max="3777" width="6.28515625" style="106" customWidth="1"/>
    <col min="3778" max="3778" width="5.140625" style="106" customWidth="1"/>
    <col min="3779" max="3781" width="7.42578125" style="106" customWidth="1"/>
    <col min="3782" max="3785" width="5.42578125" style="106" customWidth="1"/>
    <col min="3786" max="3786" width="7" style="106" customWidth="1"/>
    <col min="3787" max="3787" width="6.140625" style="106" customWidth="1"/>
    <col min="3788" max="3789" width="5.85546875" style="106" customWidth="1"/>
    <col min="3790" max="3791" width="6.42578125" style="106" customWidth="1"/>
    <col min="3792" max="3792" width="5.85546875" style="106" customWidth="1"/>
    <col min="3793" max="3793" width="6.85546875" style="106" customWidth="1"/>
    <col min="3794" max="3795" width="8.42578125" style="106" customWidth="1"/>
    <col min="3796" max="3796" width="50.42578125" style="106" customWidth="1"/>
    <col min="3797" max="3806" width="4.42578125" style="106" customWidth="1"/>
    <col min="3807" max="3808" width="4.28515625" style="106" customWidth="1"/>
    <col min="3809" max="3996" width="4.28515625" style="106"/>
    <col min="3997" max="3997" width="5.85546875" style="106" customWidth="1"/>
    <col min="3998" max="3998" width="11.7109375" style="106" customWidth="1"/>
    <col min="3999" max="4005" width="6.42578125" style="106" customWidth="1"/>
    <col min="4006" max="4006" width="7.140625" style="106" customWidth="1"/>
    <col min="4007" max="4007" width="6.42578125" style="106" customWidth="1"/>
    <col min="4008" max="4008" width="5.7109375" style="106" customWidth="1"/>
    <col min="4009" max="4009" width="6.42578125" style="106" customWidth="1"/>
    <col min="4010" max="4010" width="5.85546875" style="106" customWidth="1"/>
    <col min="4011" max="4011" width="7" style="106" customWidth="1"/>
    <col min="4012" max="4012" width="6.7109375" style="106" customWidth="1"/>
    <col min="4013" max="4013" width="6.42578125" style="106" customWidth="1"/>
    <col min="4014" max="4016" width="8.140625" style="106" customWidth="1"/>
    <col min="4017" max="4023" width="10.42578125" style="106" customWidth="1"/>
    <col min="4024" max="4024" width="7" style="106" customWidth="1"/>
    <col min="4025" max="4025" width="6.85546875" style="106" customWidth="1"/>
    <col min="4026" max="4026" width="6.42578125" style="106" customWidth="1"/>
    <col min="4027" max="4027" width="6.85546875" style="106" customWidth="1"/>
    <col min="4028" max="4028" width="6.7109375" style="106" customWidth="1"/>
    <col min="4029" max="4029" width="6.42578125" style="106" customWidth="1"/>
    <col min="4030" max="4030" width="5.140625" style="106" customWidth="1"/>
    <col min="4031" max="4031" width="5.7109375" style="106" customWidth="1"/>
    <col min="4032" max="4032" width="5.42578125" style="106" customWidth="1"/>
    <col min="4033" max="4033" width="6.28515625" style="106" customWidth="1"/>
    <col min="4034" max="4034" width="5.140625" style="106" customWidth="1"/>
    <col min="4035" max="4037" width="7.42578125" style="106" customWidth="1"/>
    <col min="4038" max="4041" width="5.42578125" style="106" customWidth="1"/>
    <col min="4042" max="4042" width="7" style="106" customWidth="1"/>
    <col min="4043" max="4043" width="6.140625" style="106" customWidth="1"/>
    <col min="4044" max="4045" width="5.85546875" style="106" customWidth="1"/>
    <col min="4046" max="4047" width="6.42578125" style="106" customWidth="1"/>
    <col min="4048" max="4048" width="5.85546875" style="106" customWidth="1"/>
    <col min="4049" max="4049" width="6.85546875" style="106" customWidth="1"/>
    <col min="4050" max="4051" width="8.42578125" style="106" customWidth="1"/>
    <col min="4052" max="4052" width="50.42578125" style="106" customWidth="1"/>
    <col min="4053" max="4062" width="4.42578125" style="106" customWidth="1"/>
    <col min="4063" max="4064" width="4.28515625" style="106" customWidth="1"/>
    <col min="4065" max="4252" width="4.28515625" style="106"/>
    <col min="4253" max="4253" width="5.85546875" style="106" customWidth="1"/>
    <col min="4254" max="4254" width="11.7109375" style="106" customWidth="1"/>
    <col min="4255" max="4261" width="6.42578125" style="106" customWidth="1"/>
    <col min="4262" max="4262" width="7.140625" style="106" customWidth="1"/>
    <col min="4263" max="4263" width="6.42578125" style="106" customWidth="1"/>
    <col min="4264" max="4264" width="5.7109375" style="106" customWidth="1"/>
    <col min="4265" max="4265" width="6.42578125" style="106" customWidth="1"/>
    <col min="4266" max="4266" width="5.85546875" style="106" customWidth="1"/>
    <col min="4267" max="4267" width="7" style="106" customWidth="1"/>
    <col min="4268" max="4268" width="6.7109375" style="106" customWidth="1"/>
    <col min="4269" max="4269" width="6.42578125" style="106" customWidth="1"/>
    <col min="4270" max="4272" width="8.140625" style="106" customWidth="1"/>
    <col min="4273" max="4279" width="10.42578125" style="106" customWidth="1"/>
    <col min="4280" max="4280" width="7" style="106" customWidth="1"/>
    <col min="4281" max="4281" width="6.85546875" style="106" customWidth="1"/>
    <col min="4282" max="4282" width="6.42578125" style="106" customWidth="1"/>
    <col min="4283" max="4283" width="6.85546875" style="106" customWidth="1"/>
    <col min="4284" max="4284" width="6.7109375" style="106" customWidth="1"/>
    <col min="4285" max="4285" width="6.42578125" style="106" customWidth="1"/>
    <col min="4286" max="4286" width="5.140625" style="106" customWidth="1"/>
    <col min="4287" max="4287" width="5.7109375" style="106" customWidth="1"/>
    <col min="4288" max="4288" width="5.42578125" style="106" customWidth="1"/>
    <col min="4289" max="4289" width="6.28515625" style="106" customWidth="1"/>
    <col min="4290" max="4290" width="5.140625" style="106" customWidth="1"/>
    <col min="4291" max="4293" width="7.42578125" style="106" customWidth="1"/>
    <col min="4294" max="4297" width="5.42578125" style="106" customWidth="1"/>
    <col min="4298" max="4298" width="7" style="106" customWidth="1"/>
    <col min="4299" max="4299" width="6.140625" style="106" customWidth="1"/>
    <col min="4300" max="4301" width="5.85546875" style="106" customWidth="1"/>
    <col min="4302" max="4303" width="6.42578125" style="106" customWidth="1"/>
    <col min="4304" max="4304" width="5.85546875" style="106" customWidth="1"/>
    <col min="4305" max="4305" width="6.85546875" style="106" customWidth="1"/>
    <col min="4306" max="4307" width="8.42578125" style="106" customWidth="1"/>
    <col min="4308" max="4308" width="50.42578125" style="106" customWidth="1"/>
    <col min="4309" max="4318" width="4.42578125" style="106" customWidth="1"/>
    <col min="4319" max="4320" width="4.28515625" style="106" customWidth="1"/>
    <col min="4321" max="4508" width="4.28515625" style="106"/>
    <col min="4509" max="4509" width="5.85546875" style="106" customWidth="1"/>
    <col min="4510" max="4510" width="11.7109375" style="106" customWidth="1"/>
    <col min="4511" max="4517" width="6.42578125" style="106" customWidth="1"/>
    <col min="4518" max="4518" width="7.140625" style="106" customWidth="1"/>
    <col min="4519" max="4519" width="6.42578125" style="106" customWidth="1"/>
    <col min="4520" max="4520" width="5.7109375" style="106" customWidth="1"/>
    <col min="4521" max="4521" width="6.42578125" style="106" customWidth="1"/>
    <col min="4522" max="4522" width="5.85546875" style="106" customWidth="1"/>
    <col min="4523" max="4523" width="7" style="106" customWidth="1"/>
    <col min="4524" max="4524" width="6.7109375" style="106" customWidth="1"/>
    <col min="4525" max="4525" width="6.42578125" style="106" customWidth="1"/>
    <col min="4526" max="4528" width="8.140625" style="106" customWidth="1"/>
    <col min="4529" max="4535" width="10.42578125" style="106" customWidth="1"/>
    <col min="4536" max="4536" width="7" style="106" customWidth="1"/>
    <col min="4537" max="4537" width="6.85546875" style="106" customWidth="1"/>
    <col min="4538" max="4538" width="6.42578125" style="106" customWidth="1"/>
    <col min="4539" max="4539" width="6.85546875" style="106" customWidth="1"/>
    <col min="4540" max="4540" width="6.7109375" style="106" customWidth="1"/>
    <col min="4541" max="4541" width="6.42578125" style="106" customWidth="1"/>
    <col min="4542" max="4542" width="5.140625" style="106" customWidth="1"/>
    <col min="4543" max="4543" width="5.7109375" style="106" customWidth="1"/>
    <col min="4544" max="4544" width="5.42578125" style="106" customWidth="1"/>
    <col min="4545" max="4545" width="6.28515625" style="106" customWidth="1"/>
    <col min="4546" max="4546" width="5.140625" style="106" customWidth="1"/>
    <col min="4547" max="4549" width="7.42578125" style="106" customWidth="1"/>
    <col min="4550" max="4553" width="5.42578125" style="106" customWidth="1"/>
    <col min="4554" max="4554" width="7" style="106" customWidth="1"/>
    <col min="4555" max="4555" width="6.140625" style="106" customWidth="1"/>
    <col min="4556" max="4557" width="5.85546875" style="106" customWidth="1"/>
    <col min="4558" max="4559" width="6.42578125" style="106" customWidth="1"/>
    <col min="4560" max="4560" width="5.85546875" style="106" customWidth="1"/>
    <col min="4561" max="4561" width="6.85546875" style="106" customWidth="1"/>
    <col min="4562" max="4563" width="8.42578125" style="106" customWidth="1"/>
    <col min="4564" max="4564" width="50.42578125" style="106" customWidth="1"/>
    <col min="4565" max="4574" width="4.42578125" style="106" customWidth="1"/>
    <col min="4575" max="4576" width="4.28515625" style="106" customWidth="1"/>
    <col min="4577" max="4764" width="4.28515625" style="106"/>
    <col min="4765" max="4765" width="5.85546875" style="106" customWidth="1"/>
    <col min="4766" max="4766" width="11.7109375" style="106" customWidth="1"/>
    <col min="4767" max="4773" width="6.42578125" style="106" customWidth="1"/>
    <col min="4774" max="4774" width="7.140625" style="106" customWidth="1"/>
    <col min="4775" max="4775" width="6.42578125" style="106" customWidth="1"/>
    <col min="4776" max="4776" width="5.7109375" style="106" customWidth="1"/>
    <col min="4777" max="4777" width="6.42578125" style="106" customWidth="1"/>
    <col min="4778" max="4778" width="5.85546875" style="106" customWidth="1"/>
    <col min="4779" max="4779" width="7" style="106" customWidth="1"/>
    <col min="4780" max="4780" width="6.7109375" style="106" customWidth="1"/>
    <col min="4781" max="4781" width="6.42578125" style="106" customWidth="1"/>
    <col min="4782" max="4784" width="8.140625" style="106" customWidth="1"/>
    <col min="4785" max="4791" width="10.42578125" style="106" customWidth="1"/>
    <col min="4792" max="4792" width="7" style="106" customWidth="1"/>
    <col min="4793" max="4793" width="6.85546875" style="106" customWidth="1"/>
    <col min="4794" max="4794" width="6.42578125" style="106" customWidth="1"/>
    <col min="4795" max="4795" width="6.85546875" style="106" customWidth="1"/>
    <col min="4796" max="4796" width="6.7109375" style="106" customWidth="1"/>
    <col min="4797" max="4797" width="6.42578125" style="106" customWidth="1"/>
    <col min="4798" max="4798" width="5.140625" style="106" customWidth="1"/>
    <col min="4799" max="4799" width="5.7109375" style="106" customWidth="1"/>
    <col min="4800" max="4800" width="5.42578125" style="106" customWidth="1"/>
    <col min="4801" max="4801" width="6.28515625" style="106" customWidth="1"/>
    <col min="4802" max="4802" width="5.140625" style="106" customWidth="1"/>
    <col min="4803" max="4805" width="7.42578125" style="106" customWidth="1"/>
    <col min="4806" max="4809" width="5.42578125" style="106" customWidth="1"/>
    <col min="4810" max="4810" width="7" style="106" customWidth="1"/>
    <col min="4811" max="4811" width="6.140625" style="106" customWidth="1"/>
    <col min="4812" max="4813" width="5.85546875" style="106" customWidth="1"/>
    <col min="4814" max="4815" width="6.42578125" style="106" customWidth="1"/>
    <col min="4816" max="4816" width="5.85546875" style="106" customWidth="1"/>
    <col min="4817" max="4817" width="6.85546875" style="106" customWidth="1"/>
    <col min="4818" max="4819" width="8.42578125" style="106" customWidth="1"/>
    <col min="4820" max="4820" width="50.42578125" style="106" customWidth="1"/>
    <col min="4821" max="4830" width="4.42578125" style="106" customWidth="1"/>
    <col min="4831" max="4832" width="4.28515625" style="106" customWidth="1"/>
    <col min="4833" max="5020" width="4.28515625" style="106"/>
    <col min="5021" max="5021" width="5.85546875" style="106" customWidth="1"/>
    <col min="5022" max="5022" width="11.7109375" style="106" customWidth="1"/>
    <col min="5023" max="5029" width="6.42578125" style="106" customWidth="1"/>
    <col min="5030" max="5030" width="7.140625" style="106" customWidth="1"/>
    <col min="5031" max="5031" width="6.42578125" style="106" customWidth="1"/>
    <col min="5032" max="5032" width="5.7109375" style="106" customWidth="1"/>
    <col min="5033" max="5033" width="6.42578125" style="106" customWidth="1"/>
    <col min="5034" max="5034" width="5.85546875" style="106" customWidth="1"/>
    <col min="5035" max="5035" width="7" style="106" customWidth="1"/>
    <col min="5036" max="5036" width="6.7109375" style="106" customWidth="1"/>
    <col min="5037" max="5037" width="6.42578125" style="106" customWidth="1"/>
    <col min="5038" max="5040" width="8.140625" style="106" customWidth="1"/>
    <col min="5041" max="5047" width="10.42578125" style="106" customWidth="1"/>
    <col min="5048" max="5048" width="7" style="106" customWidth="1"/>
    <col min="5049" max="5049" width="6.85546875" style="106" customWidth="1"/>
    <col min="5050" max="5050" width="6.42578125" style="106" customWidth="1"/>
    <col min="5051" max="5051" width="6.85546875" style="106" customWidth="1"/>
    <col min="5052" max="5052" width="6.7109375" style="106" customWidth="1"/>
    <col min="5053" max="5053" width="6.42578125" style="106" customWidth="1"/>
    <col min="5054" max="5054" width="5.140625" style="106" customWidth="1"/>
    <col min="5055" max="5055" width="5.7109375" style="106" customWidth="1"/>
    <col min="5056" max="5056" width="5.42578125" style="106" customWidth="1"/>
    <col min="5057" max="5057" width="6.28515625" style="106" customWidth="1"/>
    <col min="5058" max="5058" width="5.140625" style="106" customWidth="1"/>
    <col min="5059" max="5061" width="7.42578125" style="106" customWidth="1"/>
    <col min="5062" max="5065" width="5.42578125" style="106" customWidth="1"/>
    <col min="5066" max="5066" width="7" style="106" customWidth="1"/>
    <col min="5067" max="5067" width="6.140625" style="106" customWidth="1"/>
    <col min="5068" max="5069" width="5.85546875" style="106" customWidth="1"/>
    <col min="5070" max="5071" width="6.42578125" style="106" customWidth="1"/>
    <col min="5072" max="5072" width="5.85546875" style="106" customWidth="1"/>
    <col min="5073" max="5073" width="6.85546875" style="106" customWidth="1"/>
    <col min="5074" max="5075" width="8.42578125" style="106" customWidth="1"/>
    <col min="5076" max="5076" width="50.42578125" style="106" customWidth="1"/>
    <col min="5077" max="5086" width="4.42578125" style="106" customWidth="1"/>
    <col min="5087" max="5088" width="4.28515625" style="106" customWidth="1"/>
    <col min="5089" max="5276" width="4.28515625" style="106"/>
    <col min="5277" max="5277" width="5.85546875" style="106" customWidth="1"/>
    <col min="5278" max="5278" width="11.7109375" style="106" customWidth="1"/>
    <col min="5279" max="5285" width="6.42578125" style="106" customWidth="1"/>
    <col min="5286" max="5286" width="7.140625" style="106" customWidth="1"/>
    <col min="5287" max="5287" width="6.42578125" style="106" customWidth="1"/>
    <col min="5288" max="5288" width="5.7109375" style="106" customWidth="1"/>
    <col min="5289" max="5289" width="6.42578125" style="106" customWidth="1"/>
    <col min="5290" max="5290" width="5.85546875" style="106" customWidth="1"/>
    <col min="5291" max="5291" width="7" style="106" customWidth="1"/>
    <col min="5292" max="5292" width="6.7109375" style="106" customWidth="1"/>
    <col min="5293" max="5293" width="6.42578125" style="106" customWidth="1"/>
    <col min="5294" max="5296" width="8.140625" style="106" customWidth="1"/>
    <col min="5297" max="5303" width="10.42578125" style="106" customWidth="1"/>
    <col min="5304" max="5304" width="7" style="106" customWidth="1"/>
    <col min="5305" max="5305" width="6.85546875" style="106" customWidth="1"/>
    <col min="5306" max="5306" width="6.42578125" style="106" customWidth="1"/>
    <col min="5307" max="5307" width="6.85546875" style="106" customWidth="1"/>
    <col min="5308" max="5308" width="6.7109375" style="106" customWidth="1"/>
    <col min="5309" max="5309" width="6.42578125" style="106" customWidth="1"/>
    <col min="5310" max="5310" width="5.140625" style="106" customWidth="1"/>
    <col min="5311" max="5311" width="5.7109375" style="106" customWidth="1"/>
    <col min="5312" max="5312" width="5.42578125" style="106" customWidth="1"/>
    <col min="5313" max="5313" width="6.28515625" style="106" customWidth="1"/>
    <col min="5314" max="5314" width="5.140625" style="106" customWidth="1"/>
    <col min="5315" max="5317" width="7.42578125" style="106" customWidth="1"/>
    <col min="5318" max="5321" width="5.42578125" style="106" customWidth="1"/>
    <col min="5322" max="5322" width="7" style="106" customWidth="1"/>
    <col min="5323" max="5323" width="6.140625" style="106" customWidth="1"/>
    <col min="5324" max="5325" width="5.85546875" style="106" customWidth="1"/>
    <col min="5326" max="5327" width="6.42578125" style="106" customWidth="1"/>
    <col min="5328" max="5328" width="5.85546875" style="106" customWidth="1"/>
    <col min="5329" max="5329" width="6.85546875" style="106" customWidth="1"/>
    <col min="5330" max="5331" width="8.42578125" style="106" customWidth="1"/>
    <col min="5332" max="5332" width="50.42578125" style="106" customWidth="1"/>
    <col min="5333" max="5342" width="4.42578125" style="106" customWidth="1"/>
    <col min="5343" max="5344" width="4.28515625" style="106" customWidth="1"/>
    <col min="5345" max="5532" width="4.28515625" style="106"/>
    <col min="5533" max="5533" width="5.85546875" style="106" customWidth="1"/>
    <col min="5534" max="5534" width="11.7109375" style="106" customWidth="1"/>
    <col min="5535" max="5541" width="6.42578125" style="106" customWidth="1"/>
    <col min="5542" max="5542" width="7.140625" style="106" customWidth="1"/>
    <col min="5543" max="5543" width="6.42578125" style="106" customWidth="1"/>
    <col min="5544" max="5544" width="5.7109375" style="106" customWidth="1"/>
    <col min="5545" max="5545" width="6.42578125" style="106" customWidth="1"/>
    <col min="5546" max="5546" width="5.85546875" style="106" customWidth="1"/>
    <col min="5547" max="5547" width="7" style="106" customWidth="1"/>
    <col min="5548" max="5548" width="6.7109375" style="106" customWidth="1"/>
    <col min="5549" max="5549" width="6.42578125" style="106" customWidth="1"/>
    <col min="5550" max="5552" width="8.140625" style="106" customWidth="1"/>
    <col min="5553" max="5559" width="10.42578125" style="106" customWidth="1"/>
    <col min="5560" max="5560" width="7" style="106" customWidth="1"/>
    <col min="5561" max="5561" width="6.85546875" style="106" customWidth="1"/>
    <col min="5562" max="5562" width="6.42578125" style="106" customWidth="1"/>
    <col min="5563" max="5563" width="6.85546875" style="106" customWidth="1"/>
    <col min="5564" max="5564" width="6.7109375" style="106" customWidth="1"/>
    <col min="5565" max="5565" width="6.42578125" style="106" customWidth="1"/>
    <col min="5566" max="5566" width="5.140625" style="106" customWidth="1"/>
    <col min="5567" max="5567" width="5.7109375" style="106" customWidth="1"/>
    <col min="5568" max="5568" width="5.42578125" style="106" customWidth="1"/>
    <col min="5569" max="5569" width="6.28515625" style="106" customWidth="1"/>
    <col min="5570" max="5570" width="5.140625" style="106" customWidth="1"/>
    <col min="5571" max="5573" width="7.42578125" style="106" customWidth="1"/>
    <col min="5574" max="5577" width="5.42578125" style="106" customWidth="1"/>
    <col min="5578" max="5578" width="7" style="106" customWidth="1"/>
    <col min="5579" max="5579" width="6.140625" style="106" customWidth="1"/>
    <col min="5580" max="5581" width="5.85546875" style="106" customWidth="1"/>
    <col min="5582" max="5583" width="6.42578125" style="106" customWidth="1"/>
    <col min="5584" max="5584" width="5.85546875" style="106" customWidth="1"/>
    <col min="5585" max="5585" width="6.85546875" style="106" customWidth="1"/>
    <col min="5586" max="5587" width="8.42578125" style="106" customWidth="1"/>
    <col min="5588" max="5588" width="50.42578125" style="106" customWidth="1"/>
    <col min="5589" max="5598" width="4.42578125" style="106" customWidth="1"/>
    <col min="5599" max="5600" width="4.28515625" style="106" customWidth="1"/>
    <col min="5601" max="5788" width="4.28515625" style="106"/>
    <col min="5789" max="5789" width="5.85546875" style="106" customWidth="1"/>
    <col min="5790" max="5790" width="11.7109375" style="106" customWidth="1"/>
    <col min="5791" max="5797" width="6.42578125" style="106" customWidth="1"/>
    <col min="5798" max="5798" width="7.140625" style="106" customWidth="1"/>
    <col min="5799" max="5799" width="6.42578125" style="106" customWidth="1"/>
    <col min="5800" max="5800" width="5.7109375" style="106" customWidth="1"/>
    <col min="5801" max="5801" width="6.42578125" style="106" customWidth="1"/>
    <col min="5802" max="5802" width="5.85546875" style="106" customWidth="1"/>
    <col min="5803" max="5803" width="7" style="106" customWidth="1"/>
    <col min="5804" max="5804" width="6.7109375" style="106" customWidth="1"/>
    <col min="5805" max="5805" width="6.42578125" style="106" customWidth="1"/>
    <col min="5806" max="5808" width="8.140625" style="106" customWidth="1"/>
    <col min="5809" max="5815" width="10.42578125" style="106" customWidth="1"/>
    <col min="5816" max="5816" width="7" style="106" customWidth="1"/>
    <col min="5817" max="5817" width="6.85546875" style="106" customWidth="1"/>
    <col min="5818" max="5818" width="6.42578125" style="106" customWidth="1"/>
    <col min="5819" max="5819" width="6.85546875" style="106" customWidth="1"/>
    <col min="5820" max="5820" width="6.7109375" style="106" customWidth="1"/>
    <col min="5821" max="5821" width="6.42578125" style="106" customWidth="1"/>
    <col min="5822" max="5822" width="5.140625" style="106" customWidth="1"/>
    <col min="5823" max="5823" width="5.7109375" style="106" customWidth="1"/>
    <col min="5824" max="5824" width="5.42578125" style="106" customWidth="1"/>
    <col min="5825" max="5825" width="6.28515625" style="106" customWidth="1"/>
    <col min="5826" max="5826" width="5.140625" style="106" customWidth="1"/>
    <col min="5827" max="5829" width="7.42578125" style="106" customWidth="1"/>
    <col min="5830" max="5833" width="5.42578125" style="106" customWidth="1"/>
    <col min="5834" max="5834" width="7" style="106" customWidth="1"/>
    <col min="5835" max="5835" width="6.140625" style="106" customWidth="1"/>
    <col min="5836" max="5837" width="5.85546875" style="106" customWidth="1"/>
    <col min="5838" max="5839" width="6.42578125" style="106" customWidth="1"/>
    <col min="5840" max="5840" width="5.85546875" style="106" customWidth="1"/>
    <col min="5841" max="5841" width="6.85546875" style="106" customWidth="1"/>
    <col min="5842" max="5843" width="8.42578125" style="106" customWidth="1"/>
    <col min="5844" max="5844" width="50.42578125" style="106" customWidth="1"/>
    <col min="5845" max="5854" width="4.42578125" style="106" customWidth="1"/>
    <col min="5855" max="5856" width="4.28515625" style="106" customWidth="1"/>
    <col min="5857" max="6044" width="4.28515625" style="106"/>
    <col min="6045" max="6045" width="5.85546875" style="106" customWidth="1"/>
    <col min="6046" max="6046" width="11.7109375" style="106" customWidth="1"/>
    <col min="6047" max="6053" width="6.42578125" style="106" customWidth="1"/>
    <col min="6054" max="6054" width="7.140625" style="106" customWidth="1"/>
    <col min="6055" max="6055" width="6.42578125" style="106" customWidth="1"/>
    <col min="6056" max="6056" width="5.7109375" style="106" customWidth="1"/>
    <col min="6057" max="6057" width="6.42578125" style="106" customWidth="1"/>
    <col min="6058" max="6058" width="5.85546875" style="106" customWidth="1"/>
    <col min="6059" max="6059" width="7" style="106" customWidth="1"/>
    <col min="6060" max="6060" width="6.7109375" style="106" customWidth="1"/>
    <col min="6061" max="6061" width="6.42578125" style="106" customWidth="1"/>
    <col min="6062" max="6064" width="8.140625" style="106" customWidth="1"/>
    <col min="6065" max="6071" width="10.42578125" style="106" customWidth="1"/>
    <col min="6072" max="6072" width="7" style="106" customWidth="1"/>
    <col min="6073" max="6073" width="6.85546875" style="106" customWidth="1"/>
    <col min="6074" max="6074" width="6.42578125" style="106" customWidth="1"/>
    <col min="6075" max="6075" width="6.85546875" style="106" customWidth="1"/>
    <col min="6076" max="6076" width="6.7109375" style="106" customWidth="1"/>
    <col min="6077" max="6077" width="6.42578125" style="106" customWidth="1"/>
    <col min="6078" max="6078" width="5.140625" style="106" customWidth="1"/>
    <col min="6079" max="6079" width="5.7109375" style="106" customWidth="1"/>
    <col min="6080" max="6080" width="5.42578125" style="106" customWidth="1"/>
    <col min="6081" max="6081" width="6.28515625" style="106" customWidth="1"/>
    <col min="6082" max="6082" width="5.140625" style="106" customWidth="1"/>
    <col min="6083" max="6085" width="7.42578125" style="106" customWidth="1"/>
    <col min="6086" max="6089" width="5.42578125" style="106" customWidth="1"/>
    <col min="6090" max="6090" width="7" style="106" customWidth="1"/>
    <col min="6091" max="6091" width="6.140625" style="106" customWidth="1"/>
    <col min="6092" max="6093" width="5.85546875" style="106" customWidth="1"/>
    <col min="6094" max="6095" width="6.42578125" style="106" customWidth="1"/>
    <col min="6096" max="6096" width="5.85546875" style="106" customWidth="1"/>
    <col min="6097" max="6097" width="6.85546875" style="106" customWidth="1"/>
    <col min="6098" max="6099" width="8.42578125" style="106" customWidth="1"/>
    <col min="6100" max="6100" width="50.42578125" style="106" customWidth="1"/>
    <col min="6101" max="6110" width="4.42578125" style="106" customWidth="1"/>
    <col min="6111" max="6112" width="4.28515625" style="106" customWidth="1"/>
    <col min="6113" max="6300" width="4.28515625" style="106"/>
    <col min="6301" max="6301" width="5.85546875" style="106" customWidth="1"/>
    <col min="6302" max="6302" width="11.7109375" style="106" customWidth="1"/>
    <col min="6303" max="6309" width="6.42578125" style="106" customWidth="1"/>
    <col min="6310" max="6310" width="7.140625" style="106" customWidth="1"/>
    <col min="6311" max="6311" width="6.42578125" style="106" customWidth="1"/>
    <col min="6312" max="6312" width="5.7109375" style="106" customWidth="1"/>
    <col min="6313" max="6313" width="6.42578125" style="106" customWidth="1"/>
    <col min="6314" max="6314" width="5.85546875" style="106" customWidth="1"/>
    <col min="6315" max="6315" width="7" style="106" customWidth="1"/>
    <col min="6316" max="6316" width="6.7109375" style="106" customWidth="1"/>
    <col min="6317" max="6317" width="6.42578125" style="106" customWidth="1"/>
    <col min="6318" max="6320" width="8.140625" style="106" customWidth="1"/>
    <col min="6321" max="6327" width="10.42578125" style="106" customWidth="1"/>
    <col min="6328" max="6328" width="7" style="106" customWidth="1"/>
    <col min="6329" max="6329" width="6.85546875" style="106" customWidth="1"/>
    <col min="6330" max="6330" width="6.42578125" style="106" customWidth="1"/>
    <col min="6331" max="6331" width="6.85546875" style="106" customWidth="1"/>
    <col min="6332" max="6332" width="6.7109375" style="106" customWidth="1"/>
    <col min="6333" max="6333" width="6.42578125" style="106" customWidth="1"/>
    <col min="6334" max="6334" width="5.140625" style="106" customWidth="1"/>
    <col min="6335" max="6335" width="5.7109375" style="106" customWidth="1"/>
    <col min="6336" max="6336" width="5.42578125" style="106" customWidth="1"/>
    <col min="6337" max="6337" width="6.28515625" style="106" customWidth="1"/>
    <col min="6338" max="6338" width="5.140625" style="106" customWidth="1"/>
    <col min="6339" max="6341" width="7.42578125" style="106" customWidth="1"/>
    <col min="6342" max="6345" width="5.42578125" style="106" customWidth="1"/>
    <col min="6346" max="6346" width="7" style="106" customWidth="1"/>
    <col min="6347" max="6347" width="6.140625" style="106" customWidth="1"/>
    <col min="6348" max="6349" width="5.85546875" style="106" customWidth="1"/>
    <col min="6350" max="6351" width="6.42578125" style="106" customWidth="1"/>
    <col min="6352" max="6352" width="5.85546875" style="106" customWidth="1"/>
    <col min="6353" max="6353" width="6.85546875" style="106" customWidth="1"/>
    <col min="6354" max="6355" width="8.42578125" style="106" customWidth="1"/>
    <col min="6356" max="6356" width="50.42578125" style="106" customWidth="1"/>
    <col min="6357" max="6366" width="4.42578125" style="106" customWidth="1"/>
    <col min="6367" max="6368" width="4.28515625" style="106" customWidth="1"/>
    <col min="6369" max="6556" width="4.28515625" style="106"/>
    <col min="6557" max="6557" width="5.85546875" style="106" customWidth="1"/>
    <col min="6558" max="6558" width="11.7109375" style="106" customWidth="1"/>
    <col min="6559" max="6565" width="6.42578125" style="106" customWidth="1"/>
    <col min="6566" max="6566" width="7.140625" style="106" customWidth="1"/>
    <col min="6567" max="6567" width="6.42578125" style="106" customWidth="1"/>
    <col min="6568" max="6568" width="5.7109375" style="106" customWidth="1"/>
    <col min="6569" max="6569" width="6.42578125" style="106" customWidth="1"/>
    <col min="6570" max="6570" width="5.85546875" style="106" customWidth="1"/>
    <col min="6571" max="6571" width="7" style="106" customWidth="1"/>
    <col min="6572" max="6572" width="6.7109375" style="106" customWidth="1"/>
    <col min="6573" max="6573" width="6.42578125" style="106" customWidth="1"/>
    <col min="6574" max="6576" width="8.140625" style="106" customWidth="1"/>
    <col min="6577" max="6583" width="10.42578125" style="106" customWidth="1"/>
    <col min="6584" max="6584" width="7" style="106" customWidth="1"/>
    <col min="6585" max="6585" width="6.85546875" style="106" customWidth="1"/>
    <col min="6586" max="6586" width="6.42578125" style="106" customWidth="1"/>
    <col min="6587" max="6587" width="6.85546875" style="106" customWidth="1"/>
    <col min="6588" max="6588" width="6.7109375" style="106" customWidth="1"/>
    <col min="6589" max="6589" width="6.42578125" style="106" customWidth="1"/>
    <col min="6590" max="6590" width="5.140625" style="106" customWidth="1"/>
    <col min="6591" max="6591" width="5.7109375" style="106" customWidth="1"/>
    <col min="6592" max="6592" width="5.42578125" style="106" customWidth="1"/>
    <col min="6593" max="6593" width="6.28515625" style="106" customWidth="1"/>
    <col min="6594" max="6594" width="5.140625" style="106" customWidth="1"/>
    <col min="6595" max="6597" width="7.42578125" style="106" customWidth="1"/>
    <col min="6598" max="6601" width="5.42578125" style="106" customWidth="1"/>
    <col min="6602" max="6602" width="7" style="106" customWidth="1"/>
    <col min="6603" max="6603" width="6.140625" style="106" customWidth="1"/>
    <col min="6604" max="6605" width="5.85546875" style="106" customWidth="1"/>
    <col min="6606" max="6607" width="6.42578125" style="106" customWidth="1"/>
    <col min="6608" max="6608" width="5.85546875" style="106" customWidth="1"/>
    <col min="6609" max="6609" width="6.85546875" style="106" customWidth="1"/>
    <col min="6610" max="6611" width="8.42578125" style="106" customWidth="1"/>
    <col min="6612" max="6612" width="50.42578125" style="106" customWidth="1"/>
    <col min="6613" max="6622" width="4.42578125" style="106" customWidth="1"/>
    <col min="6623" max="6624" width="4.28515625" style="106" customWidth="1"/>
    <col min="6625" max="6812" width="4.28515625" style="106"/>
    <col min="6813" max="6813" width="5.85546875" style="106" customWidth="1"/>
    <col min="6814" max="6814" width="11.7109375" style="106" customWidth="1"/>
    <col min="6815" max="6821" width="6.42578125" style="106" customWidth="1"/>
    <col min="6822" max="6822" width="7.140625" style="106" customWidth="1"/>
    <col min="6823" max="6823" width="6.42578125" style="106" customWidth="1"/>
    <col min="6824" max="6824" width="5.7109375" style="106" customWidth="1"/>
    <col min="6825" max="6825" width="6.42578125" style="106" customWidth="1"/>
    <col min="6826" max="6826" width="5.85546875" style="106" customWidth="1"/>
    <col min="6827" max="6827" width="7" style="106" customWidth="1"/>
    <col min="6828" max="6828" width="6.7109375" style="106" customWidth="1"/>
    <col min="6829" max="6829" width="6.42578125" style="106" customWidth="1"/>
    <col min="6830" max="6832" width="8.140625" style="106" customWidth="1"/>
    <col min="6833" max="6839" width="10.42578125" style="106" customWidth="1"/>
    <col min="6840" max="6840" width="7" style="106" customWidth="1"/>
    <col min="6841" max="6841" width="6.85546875" style="106" customWidth="1"/>
    <col min="6842" max="6842" width="6.42578125" style="106" customWidth="1"/>
    <col min="6843" max="6843" width="6.85546875" style="106" customWidth="1"/>
    <col min="6844" max="6844" width="6.7109375" style="106" customWidth="1"/>
    <col min="6845" max="6845" width="6.42578125" style="106" customWidth="1"/>
    <col min="6846" max="6846" width="5.140625" style="106" customWidth="1"/>
    <col min="6847" max="6847" width="5.7109375" style="106" customWidth="1"/>
    <col min="6848" max="6848" width="5.42578125" style="106" customWidth="1"/>
    <col min="6849" max="6849" width="6.28515625" style="106" customWidth="1"/>
    <col min="6850" max="6850" width="5.140625" style="106" customWidth="1"/>
    <col min="6851" max="6853" width="7.42578125" style="106" customWidth="1"/>
    <col min="6854" max="6857" width="5.42578125" style="106" customWidth="1"/>
    <col min="6858" max="6858" width="7" style="106" customWidth="1"/>
    <col min="6859" max="6859" width="6.140625" style="106" customWidth="1"/>
    <col min="6860" max="6861" width="5.85546875" style="106" customWidth="1"/>
    <col min="6862" max="6863" width="6.42578125" style="106" customWidth="1"/>
    <col min="6864" max="6864" width="5.85546875" style="106" customWidth="1"/>
    <col min="6865" max="6865" width="6.85546875" style="106" customWidth="1"/>
    <col min="6866" max="6867" width="8.42578125" style="106" customWidth="1"/>
    <col min="6868" max="6868" width="50.42578125" style="106" customWidth="1"/>
    <col min="6869" max="6878" width="4.42578125" style="106" customWidth="1"/>
    <col min="6879" max="6880" width="4.28515625" style="106" customWidth="1"/>
    <col min="6881" max="7068" width="4.28515625" style="106"/>
    <col min="7069" max="7069" width="5.85546875" style="106" customWidth="1"/>
    <col min="7070" max="7070" width="11.7109375" style="106" customWidth="1"/>
    <col min="7071" max="7077" width="6.42578125" style="106" customWidth="1"/>
    <col min="7078" max="7078" width="7.140625" style="106" customWidth="1"/>
    <col min="7079" max="7079" width="6.42578125" style="106" customWidth="1"/>
    <col min="7080" max="7080" width="5.7109375" style="106" customWidth="1"/>
    <col min="7081" max="7081" width="6.42578125" style="106" customWidth="1"/>
    <col min="7082" max="7082" width="5.85546875" style="106" customWidth="1"/>
    <col min="7083" max="7083" width="7" style="106" customWidth="1"/>
    <col min="7084" max="7084" width="6.7109375" style="106" customWidth="1"/>
    <col min="7085" max="7085" width="6.42578125" style="106" customWidth="1"/>
    <col min="7086" max="7088" width="8.140625" style="106" customWidth="1"/>
    <col min="7089" max="7095" width="10.42578125" style="106" customWidth="1"/>
    <col min="7096" max="7096" width="7" style="106" customWidth="1"/>
    <col min="7097" max="7097" width="6.85546875" style="106" customWidth="1"/>
    <col min="7098" max="7098" width="6.42578125" style="106" customWidth="1"/>
    <col min="7099" max="7099" width="6.85546875" style="106" customWidth="1"/>
    <col min="7100" max="7100" width="6.7109375" style="106" customWidth="1"/>
    <col min="7101" max="7101" width="6.42578125" style="106" customWidth="1"/>
    <col min="7102" max="7102" width="5.140625" style="106" customWidth="1"/>
    <col min="7103" max="7103" width="5.7109375" style="106" customWidth="1"/>
    <col min="7104" max="7104" width="5.42578125" style="106" customWidth="1"/>
    <col min="7105" max="7105" width="6.28515625" style="106" customWidth="1"/>
    <col min="7106" max="7106" width="5.140625" style="106" customWidth="1"/>
    <col min="7107" max="7109" width="7.42578125" style="106" customWidth="1"/>
    <col min="7110" max="7113" width="5.42578125" style="106" customWidth="1"/>
    <col min="7114" max="7114" width="7" style="106" customWidth="1"/>
    <col min="7115" max="7115" width="6.140625" style="106" customWidth="1"/>
    <col min="7116" max="7117" width="5.85546875" style="106" customWidth="1"/>
    <col min="7118" max="7119" width="6.42578125" style="106" customWidth="1"/>
    <col min="7120" max="7120" width="5.85546875" style="106" customWidth="1"/>
    <col min="7121" max="7121" width="6.85546875" style="106" customWidth="1"/>
    <col min="7122" max="7123" width="8.42578125" style="106" customWidth="1"/>
    <col min="7124" max="7124" width="50.42578125" style="106" customWidth="1"/>
    <col min="7125" max="7134" width="4.42578125" style="106" customWidth="1"/>
    <col min="7135" max="7136" width="4.28515625" style="106" customWidth="1"/>
    <col min="7137" max="7324" width="4.28515625" style="106"/>
    <col min="7325" max="7325" width="5.85546875" style="106" customWidth="1"/>
    <col min="7326" max="7326" width="11.7109375" style="106" customWidth="1"/>
    <col min="7327" max="7333" width="6.42578125" style="106" customWidth="1"/>
    <col min="7334" max="7334" width="7.140625" style="106" customWidth="1"/>
    <col min="7335" max="7335" width="6.42578125" style="106" customWidth="1"/>
    <col min="7336" max="7336" width="5.7109375" style="106" customWidth="1"/>
    <col min="7337" max="7337" width="6.42578125" style="106" customWidth="1"/>
    <col min="7338" max="7338" width="5.85546875" style="106" customWidth="1"/>
    <col min="7339" max="7339" width="7" style="106" customWidth="1"/>
    <col min="7340" max="7340" width="6.7109375" style="106" customWidth="1"/>
    <col min="7341" max="7341" width="6.42578125" style="106" customWidth="1"/>
    <col min="7342" max="7344" width="8.140625" style="106" customWidth="1"/>
    <col min="7345" max="7351" width="10.42578125" style="106" customWidth="1"/>
    <col min="7352" max="7352" width="7" style="106" customWidth="1"/>
    <col min="7353" max="7353" width="6.85546875" style="106" customWidth="1"/>
    <col min="7354" max="7354" width="6.42578125" style="106" customWidth="1"/>
    <col min="7355" max="7355" width="6.85546875" style="106" customWidth="1"/>
    <col min="7356" max="7356" width="6.7109375" style="106" customWidth="1"/>
    <col min="7357" max="7357" width="6.42578125" style="106" customWidth="1"/>
    <col min="7358" max="7358" width="5.140625" style="106" customWidth="1"/>
    <col min="7359" max="7359" width="5.7109375" style="106" customWidth="1"/>
    <col min="7360" max="7360" width="5.42578125" style="106" customWidth="1"/>
    <col min="7361" max="7361" width="6.28515625" style="106" customWidth="1"/>
    <col min="7362" max="7362" width="5.140625" style="106" customWidth="1"/>
    <col min="7363" max="7365" width="7.42578125" style="106" customWidth="1"/>
    <col min="7366" max="7369" width="5.42578125" style="106" customWidth="1"/>
    <col min="7370" max="7370" width="7" style="106" customWidth="1"/>
    <col min="7371" max="7371" width="6.140625" style="106" customWidth="1"/>
    <col min="7372" max="7373" width="5.85546875" style="106" customWidth="1"/>
    <col min="7374" max="7375" width="6.42578125" style="106" customWidth="1"/>
    <col min="7376" max="7376" width="5.85546875" style="106" customWidth="1"/>
    <col min="7377" max="7377" width="6.85546875" style="106" customWidth="1"/>
    <col min="7378" max="7379" width="8.42578125" style="106" customWidth="1"/>
    <col min="7380" max="7380" width="50.42578125" style="106" customWidth="1"/>
    <col min="7381" max="7390" width="4.42578125" style="106" customWidth="1"/>
    <col min="7391" max="7392" width="4.28515625" style="106" customWidth="1"/>
    <col min="7393" max="7580" width="4.28515625" style="106"/>
    <col min="7581" max="7581" width="5.85546875" style="106" customWidth="1"/>
    <col min="7582" max="7582" width="11.7109375" style="106" customWidth="1"/>
    <col min="7583" max="7589" width="6.42578125" style="106" customWidth="1"/>
    <col min="7590" max="7590" width="7.140625" style="106" customWidth="1"/>
    <col min="7591" max="7591" width="6.42578125" style="106" customWidth="1"/>
    <col min="7592" max="7592" width="5.7109375" style="106" customWidth="1"/>
    <col min="7593" max="7593" width="6.42578125" style="106" customWidth="1"/>
    <col min="7594" max="7594" width="5.85546875" style="106" customWidth="1"/>
    <col min="7595" max="7595" width="7" style="106" customWidth="1"/>
    <col min="7596" max="7596" width="6.7109375" style="106" customWidth="1"/>
    <col min="7597" max="7597" width="6.42578125" style="106" customWidth="1"/>
    <col min="7598" max="7600" width="8.140625" style="106" customWidth="1"/>
    <col min="7601" max="7607" width="10.42578125" style="106" customWidth="1"/>
    <col min="7608" max="7608" width="7" style="106" customWidth="1"/>
    <col min="7609" max="7609" width="6.85546875" style="106" customWidth="1"/>
    <col min="7610" max="7610" width="6.42578125" style="106" customWidth="1"/>
    <col min="7611" max="7611" width="6.85546875" style="106" customWidth="1"/>
    <col min="7612" max="7612" width="6.7109375" style="106" customWidth="1"/>
    <col min="7613" max="7613" width="6.42578125" style="106" customWidth="1"/>
    <col min="7614" max="7614" width="5.140625" style="106" customWidth="1"/>
    <col min="7615" max="7615" width="5.7109375" style="106" customWidth="1"/>
    <col min="7616" max="7616" width="5.42578125" style="106" customWidth="1"/>
    <col min="7617" max="7617" width="6.28515625" style="106" customWidth="1"/>
    <col min="7618" max="7618" width="5.140625" style="106" customWidth="1"/>
    <col min="7619" max="7621" width="7.42578125" style="106" customWidth="1"/>
    <col min="7622" max="7625" width="5.42578125" style="106" customWidth="1"/>
    <col min="7626" max="7626" width="7" style="106" customWidth="1"/>
    <col min="7627" max="7627" width="6.140625" style="106" customWidth="1"/>
    <col min="7628" max="7629" width="5.85546875" style="106" customWidth="1"/>
    <col min="7630" max="7631" width="6.42578125" style="106" customWidth="1"/>
    <col min="7632" max="7632" width="5.85546875" style="106" customWidth="1"/>
    <col min="7633" max="7633" width="6.85546875" style="106" customWidth="1"/>
    <col min="7634" max="7635" width="8.42578125" style="106" customWidth="1"/>
    <col min="7636" max="7636" width="50.42578125" style="106" customWidth="1"/>
    <col min="7637" max="7646" width="4.42578125" style="106" customWidth="1"/>
    <col min="7647" max="7648" width="4.28515625" style="106" customWidth="1"/>
    <col min="7649" max="7836" width="4.28515625" style="106"/>
    <col min="7837" max="7837" width="5.85546875" style="106" customWidth="1"/>
    <col min="7838" max="7838" width="11.7109375" style="106" customWidth="1"/>
    <col min="7839" max="7845" width="6.42578125" style="106" customWidth="1"/>
    <col min="7846" max="7846" width="7.140625" style="106" customWidth="1"/>
    <col min="7847" max="7847" width="6.42578125" style="106" customWidth="1"/>
    <col min="7848" max="7848" width="5.7109375" style="106" customWidth="1"/>
    <col min="7849" max="7849" width="6.42578125" style="106" customWidth="1"/>
    <col min="7850" max="7850" width="5.85546875" style="106" customWidth="1"/>
    <col min="7851" max="7851" width="7" style="106" customWidth="1"/>
    <col min="7852" max="7852" width="6.7109375" style="106" customWidth="1"/>
    <col min="7853" max="7853" width="6.42578125" style="106" customWidth="1"/>
    <col min="7854" max="7856" width="8.140625" style="106" customWidth="1"/>
    <col min="7857" max="7863" width="10.42578125" style="106" customWidth="1"/>
    <col min="7864" max="7864" width="7" style="106" customWidth="1"/>
    <col min="7865" max="7865" width="6.85546875" style="106" customWidth="1"/>
    <col min="7866" max="7866" width="6.42578125" style="106" customWidth="1"/>
    <col min="7867" max="7867" width="6.85546875" style="106" customWidth="1"/>
    <col min="7868" max="7868" width="6.7109375" style="106" customWidth="1"/>
    <col min="7869" max="7869" width="6.42578125" style="106" customWidth="1"/>
    <col min="7870" max="7870" width="5.140625" style="106" customWidth="1"/>
    <col min="7871" max="7871" width="5.7109375" style="106" customWidth="1"/>
    <col min="7872" max="7872" width="5.42578125" style="106" customWidth="1"/>
    <col min="7873" max="7873" width="6.28515625" style="106" customWidth="1"/>
    <col min="7874" max="7874" width="5.140625" style="106" customWidth="1"/>
    <col min="7875" max="7877" width="7.42578125" style="106" customWidth="1"/>
    <col min="7878" max="7881" width="5.42578125" style="106" customWidth="1"/>
    <col min="7882" max="7882" width="7" style="106" customWidth="1"/>
    <col min="7883" max="7883" width="6.140625" style="106" customWidth="1"/>
    <col min="7884" max="7885" width="5.85546875" style="106" customWidth="1"/>
    <col min="7886" max="7887" width="6.42578125" style="106" customWidth="1"/>
    <col min="7888" max="7888" width="5.85546875" style="106" customWidth="1"/>
    <col min="7889" max="7889" width="6.85546875" style="106" customWidth="1"/>
    <col min="7890" max="7891" width="8.42578125" style="106" customWidth="1"/>
    <col min="7892" max="7892" width="50.42578125" style="106" customWidth="1"/>
    <col min="7893" max="7902" width="4.42578125" style="106" customWidth="1"/>
    <col min="7903" max="7904" width="4.28515625" style="106" customWidth="1"/>
    <col min="7905" max="8092" width="4.28515625" style="106"/>
    <col min="8093" max="8093" width="5.85546875" style="106" customWidth="1"/>
    <col min="8094" max="8094" width="11.7109375" style="106" customWidth="1"/>
    <col min="8095" max="8101" width="6.42578125" style="106" customWidth="1"/>
    <col min="8102" max="8102" width="7.140625" style="106" customWidth="1"/>
    <col min="8103" max="8103" width="6.42578125" style="106" customWidth="1"/>
    <col min="8104" max="8104" width="5.7109375" style="106" customWidth="1"/>
    <col min="8105" max="8105" width="6.42578125" style="106" customWidth="1"/>
    <col min="8106" max="8106" width="5.85546875" style="106" customWidth="1"/>
    <col min="8107" max="8107" width="7" style="106" customWidth="1"/>
    <col min="8108" max="8108" width="6.7109375" style="106" customWidth="1"/>
    <col min="8109" max="8109" width="6.42578125" style="106" customWidth="1"/>
    <col min="8110" max="8112" width="8.140625" style="106" customWidth="1"/>
    <col min="8113" max="8119" width="10.42578125" style="106" customWidth="1"/>
    <col min="8120" max="8120" width="7" style="106" customWidth="1"/>
    <col min="8121" max="8121" width="6.85546875" style="106" customWidth="1"/>
    <col min="8122" max="8122" width="6.42578125" style="106" customWidth="1"/>
    <col min="8123" max="8123" width="6.85546875" style="106" customWidth="1"/>
    <col min="8124" max="8124" width="6.7109375" style="106" customWidth="1"/>
    <col min="8125" max="8125" width="6.42578125" style="106" customWidth="1"/>
    <col min="8126" max="8126" width="5.140625" style="106" customWidth="1"/>
    <col min="8127" max="8127" width="5.7109375" style="106" customWidth="1"/>
    <col min="8128" max="8128" width="5.42578125" style="106" customWidth="1"/>
    <col min="8129" max="8129" width="6.28515625" style="106" customWidth="1"/>
    <col min="8130" max="8130" width="5.140625" style="106" customWidth="1"/>
    <col min="8131" max="8133" width="7.42578125" style="106" customWidth="1"/>
    <col min="8134" max="8137" width="5.42578125" style="106" customWidth="1"/>
    <col min="8138" max="8138" width="7" style="106" customWidth="1"/>
    <col min="8139" max="8139" width="6.140625" style="106" customWidth="1"/>
    <col min="8140" max="8141" width="5.85546875" style="106" customWidth="1"/>
    <col min="8142" max="8143" width="6.42578125" style="106" customWidth="1"/>
    <col min="8144" max="8144" width="5.85546875" style="106" customWidth="1"/>
    <col min="8145" max="8145" width="6.85546875" style="106" customWidth="1"/>
    <col min="8146" max="8147" width="8.42578125" style="106" customWidth="1"/>
    <col min="8148" max="8148" width="50.42578125" style="106" customWidth="1"/>
    <col min="8149" max="8158" width="4.42578125" style="106" customWidth="1"/>
    <col min="8159" max="8160" width="4.28515625" style="106" customWidth="1"/>
    <col min="8161" max="8348" width="4.28515625" style="106"/>
    <col min="8349" max="8349" width="5.85546875" style="106" customWidth="1"/>
    <col min="8350" max="8350" width="11.7109375" style="106" customWidth="1"/>
    <col min="8351" max="8357" width="6.42578125" style="106" customWidth="1"/>
    <col min="8358" max="8358" width="7.140625" style="106" customWidth="1"/>
    <col min="8359" max="8359" width="6.42578125" style="106" customWidth="1"/>
    <col min="8360" max="8360" width="5.7109375" style="106" customWidth="1"/>
    <col min="8361" max="8361" width="6.42578125" style="106" customWidth="1"/>
    <col min="8362" max="8362" width="5.85546875" style="106" customWidth="1"/>
    <col min="8363" max="8363" width="7" style="106" customWidth="1"/>
    <col min="8364" max="8364" width="6.7109375" style="106" customWidth="1"/>
    <col min="8365" max="8365" width="6.42578125" style="106" customWidth="1"/>
    <col min="8366" max="8368" width="8.140625" style="106" customWidth="1"/>
    <col min="8369" max="8375" width="10.42578125" style="106" customWidth="1"/>
    <col min="8376" max="8376" width="7" style="106" customWidth="1"/>
    <col min="8377" max="8377" width="6.85546875" style="106" customWidth="1"/>
    <col min="8378" max="8378" width="6.42578125" style="106" customWidth="1"/>
    <col min="8379" max="8379" width="6.85546875" style="106" customWidth="1"/>
    <col min="8380" max="8380" width="6.7109375" style="106" customWidth="1"/>
    <col min="8381" max="8381" width="6.42578125" style="106" customWidth="1"/>
    <col min="8382" max="8382" width="5.140625" style="106" customWidth="1"/>
    <col min="8383" max="8383" width="5.7109375" style="106" customWidth="1"/>
    <col min="8384" max="8384" width="5.42578125" style="106" customWidth="1"/>
    <col min="8385" max="8385" width="6.28515625" style="106" customWidth="1"/>
    <col min="8386" max="8386" width="5.140625" style="106" customWidth="1"/>
    <col min="8387" max="8389" width="7.42578125" style="106" customWidth="1"/>
    <col min="8390" max="8393" width="5.42578125" style="106" customWidth="1"/>
    <col min="8394" max="8394" width="7" style="106" customWidth="1"/>
    <col min="8395" max="8395" width="6.140625" style="106" customWidth="1"/>
    <col min="8396" max="8397" width="5.85546875" style="106" customWidth="1"/>
    <col min="8398" max="8399" width="6.42578125" style="106" customWidth="1"/>
    <col min="8400" max="8400" width="5.85546875" style="106" customWidth="1"/>
    <col min="8401" max="8401" width="6.85546875" style="106" customWidth="1"/>
    <col min="8402" max="8403" width="8.42578125" style="106" customWidth="1"/>
    <col min="8404" max="8404" width="50.42578125" style="106" customWidth="1"/>
    <col min="8405" max="8414" width="4.42578125" style="106" customWidth="1"/>
    <col min="8415" max="8416" width="4.28515625" style="106" customWidth="1"/>
    <col min="8417" max="8604" width="4.28515625" style="106"/>
    <col min="8605" max="8605" width="5.85546875" style="106" customWidth="1"/>
    <col min="8606" max="8606" width="11.7109375" style="106" customWidth="1"/>
    <col min="8607" max="8613" width="6.42578125" style="106" customWidth="1"/>
    <col min="8614" max="8614" width="7.140625" style="106" customWidth="1"/>
    <col min="8615" max="8615" width="6.42578125" style="106" customWidth="1"/>
    <col min="8616" max="8616" width="5.7109375" style="106" customWidth="1"/>
    <col min="8617" max="8617" width="6.42578125" style="106" customWidth="1"/>
    <col min="8618" max="8618" width="5.85546875" style="106" customWidth="1"/>
    <col min="8619" max="8619" width="7" style="106" customWidth="1"/>
    <col min="8620" max="8620" width="6.7109375" style="106" customWidth="1"/>
    <col min="8621" max="8621" width="6.42578125" style="106" customWidth="1"/>
    <col min="8622" max="8624" width="8.140625" style="106" customWidth="1"/>
    <col min="8625" max="8631" width="10.42578125" style="106" customWidth="1"/>
    <col min="8632" max="8632" width="7" style="106" customWidth="1"/>
    <col min="8633" max="8633" width="6.85546875" style="106" customWidth="1"/>
    <col min="8634" max="8634" width="6.42578125" style="106" customWidth="1"/>
    <col min="8635" max="8635" width="6.85546875" style="106" customWidth="1"/>
    <col min="8636" max="8636" width="6.7109375" style="106" customWidth="1"/>
    <col min="8637" max="8637" width="6.42578125" style="106" customWidth="1"/>
    <col min="8638" max="8638" width="5.140625" style="106" customWidth="1"/>
    <col min="8639" max="8639" width="5.7109375" style="106" customWidth="1"/>
    <col min="8640" max="8640" width="5.42578125" style="106" customWidth="1"/>
    <col min="8641" max="8641" width="6.28515625" style="106" customWidth="1"/>
    <col min="8642" max="8642" width="5.140625" style="106" customWidth="1"/>
    <col min="8643" max="8645" width="7.42578125" style="106" customWidth="1"/>
    <col min="8646" max="8649" width="5.42578125" style="106" customWidth="1"/>
    <col min="8650" max="8650" width="7" style="106" customWidth="1"/>
    <col min="8651" max="8651" width="6.140625" style="106" customWidth="1"/>
    <col min="8652" max="8653" width="5.85546875" style="106" customWidth="1"/>
    <col min="8654" max="8655" width="6.42578125" style="106" customWidth="1"/>
    <col min="8656" max="8656" width="5.85546875" style="106" customWidth="1"/>
    <col min="8657" max="8657" width="6.85546875" style="106" customWidth="1"/>
    <col min="8658" max="8659" width="8.42578125" style="106" customWidth="1"/>
    <col min="8660" max="8660" width="50.42578125" style="106" customWidth="1"/>
    <col min="8661" max="8670" width="4.42578125" style="106" customWidth="1"/>
    <col min="8671" max="8672" width="4.28515625" style="106" customWidth="1"/>
    <col min="8673" max="8860" width="4.28515625" style="106"/>
    <col min="8861" max="8861" width="5.85546875" style="106" customWidth="1"/>
    <col min="8862" max="8862" width="11.7109375" style="106" customWidth="1"/>
    <col min="8863" max="8869" width="6.42578125" style="106" customWidth="1"/>
    <col min="8870" max="8870" width="7.140625" style="106" customWidth="1"/>
    <col min="8871" max="8871" width="6.42578125" style="106" customWidth="1"/>
    <col min="8872" max="8872" width="5.7109375" style="106" customWidth="1"/>
    <col min="8873" max="8873" width="6.42578125" style="106" customWidth="1"/>
    <col min="8874" max="8874" width="5.85546875" style="106" customWidth="1"/>
    <col min="8875" max="8875" width="7" style="106" customWidth="1"/>
    <col min="8876" max="8876" width="6.7109375" style="106" customWidth="1"/>
    <col min="8877" max="8877" width="6.42578125" style="106" customWidth="1"/>
    <col min="8878" max="8880" width="8.140625" style="106" customWidth="1"/>
    <col min="8881" max="8887" width="10.42578125" style="106" customWidth="1"/>
    <col min="8888" max="8888" width="7" style="106" customWidth="1"/>
    <col min="8889" max="8889" width="6.85546875" style="106" customWidth="1"/>
    <col min="8890" max="8890" width="6.42578125" style="106" customWidth="1"/>
    <col min="8891" max="8891" width="6.85546875" style="106" customWidth="1"/>
    <col min="8892" max="8892" width="6.7109375" style="106" customWidth="1"/>
    <col min="8893" max="8893" width="6.42578125" style="106" customWidth="1"/>
    <col min="8894" max="8894" width="5.140625" style="106" customWidth="1"/>
    <col min="8895" max="8895" width="5.7109375" style="106" customWidth="1"/>
    <col min="8896" max="8896" width="5.42578125" style="106" customWidth="1"/>
    <col min="8897" max="8897" width="6.28515625" style="106" customWidth="1"/>
    <col min="8898" max="8898" width="5.140625" style="106" customWidth="1"/>
    <col min="8899" max="8901" width="7.42578125" style="106" customWidth="1"/>
    <col min="8902" max="8905" width="5.42578125" style="106" customWidth="1"/>
    <col min="8906" max="8906" width="7" style="106" customWidth="1"/>
    <col min="8907" max="8907" width="6.140625" style="106" customWidth="1"/>
    <col min="8908" max="8909" width="5.85546875" style="106" customWidth="1"/>
    <col min="8910" max="8911" width="6.42578125" style="106" customWidth="1"/>
    <col min="8912" max="8912" width="5.85546875" style="106" customWidth="1"/>
    <col min="8913" max="8913" width="6.85546875" style="106" customWidth="1"/>
    <col min="8914" max="8915" width="8.42578125" style="106" customWidth="1"/>
    <col min="8916" max="8916" width="50.42578125" style="106" customWidth="1"/>
    <col min="8917" max="8926" width="4.42578125" style="106" customWidth="1"/>
    <col min="8927" max="8928" width="4.28515625" style="106" customWidth="1"/>
    <col min="8929" max="9116" width="4.28515625" style="106"/>
    <col min="9117" max="9117" width="5.85546875" style="106" customWidth="1"/>
    <col min="9118" max="9118" width="11.7109375" style="106" customWidth="1"/>
    <col min="9119" max="9125" width="6.42578125" style="106" customWidth="1"/>
    <col min="9126" max="9126" width="7.140625" style="106" customWidth="1"/>
    <col min="9127" max="9127" width="6.42578125" style="106" customWidth="1"/>
    <col min="9128" max="9128" width="5.7109375" style="106" customWidth="1"/>
    <col min="9129" max="9129" width="6.42578125" style="106" customWidth="1"/>
    <col min="9130" max="9130" width="5.85546875" style="106" customWidth="1"/>
    <col min="9131" max="9131" width="7" style="106" customWidth="1"/>
    <col min="9132" max="9132" width="6.7109375" style="106" customWidth="1"/>
    <col min="9133" max="9133" width="6.42578125" style="106" customWidth="1"/>
    <col min="9134" max="9136" width="8.140625" style="106" customWidth="1"/>
    <col min="9137" max="9143" width="10.42578125" style="106" customWidth="1"/>
    <col min="9144" max="9144" width="7" style="106" customWidth="1"/>
    <col min="9145" max="9145" width="6.85546875" style="106" customWidth="1"/>
    <col min="9146" max="9146" width="6.42578125" style="106" customWidth="1"/>
    <col min="9147" max="9147" width="6.85546875" style="106" customWidth="1"/>
    <col min="9148" max="9148" width="6.7109375" style="106" customWidth="1"/>
    <col min="9149" max="9149" width="6.42578125" style="106" customWidth="1"/>
    <col min="9150" max="9150" width="5.140625" style="106" customWidth="1"/>
    <col min="9151" max="9151" width="5.7109375" style="106" customWidth="1"/>
    <col min="9152" max="9152" width="5.42578125" style="106" customWidth="1"/>
    <col min="9153" max="9153" width="6.28515625" style="106" customWidth="1"/>
    <col min="9154" max="9154" width="5.140625" style="106" customWidth="1"/>
    <col min="9155" max="9157" width="7.42578125" style="106" customWidth="1"/>
    <col min="9158" max="9161" width="5.42578125" style="106" customWidth="1"/>
    <col min="9162" max="9162" width="7" style="106" customWidth="1"/>
    <col min="9163" max="9163" width="6.140625" style="106" customWidth="1"/>
    <col min="9164" max="9165" width="5.85546875" style="106" customWidth="1"/>
    <col min="9166" max="9167" width="6.42578125" style="106" customWidth="1"/>
    <col min="9168" max="9168" width="5.85546875" style="106" customWidth="1"/>
    <col min="9169" max="9169" width="6.85546875" style="106" customWidth="1"/>
    <col min="9170" max="9171" width="8.42578125" style="106" customWidth="1"/>
    <col min="9172" max="9172" width="50.42578125" style="106" customWidth="1"/>
    <col min="9173" max="9182" width="4.42578125" style="106" customWidth="1"/>
    <col min="9183" max="9184" width="4.28515625" style="106" customWidth="1"/>
    <col min="9185" max="9372" width="4.28515625" style="106"/>
    <col min="9373" max="9373" width="5.85546875" style="106" customWidth="1"/>
    <col min="9374" max="9374" width="11.7109375" style="106" customWidth="1"/>
    <col min="9375" max="9381" width="6.42578125" style="106" customWidth="1"/>
    <col min="9382" max="9382" width="7.140625" style="106" customWidth="1"/>
    <col min="9383" max="9383" width="6.42578125" style="106" customWidth="1"/>
    <col min="9384" max="9384" width="5.7109375" style="106" customWidth="1"/>
    <col min="9385" max="9385" width="6.42578125" style="106" customWidth="1"/>
    <col min="9386" max="9386" width="5.85546875" style="106" customWidth="1"/>
    <col min="9387" max="9387" width="7" style="106" customWidth="1"/>
    <col min="9388" max="9388" width="6.7109375" style="106" customWidth="1"/>
    <col min="9389" max="9389" width="6.42578125" style="106" customWidth="1"/>
    <col min="9390" max="9392" width="8.140625" style="106" customWidth="1"/>
    <col min="9393" max="9399" width="10.42578125" style="106" customWidth="1"/>
    <col min="9400" max="9400" width="7" style="106" customWidth="1"/>
    <col min="9401" max="9401" width="6.85546875" style="106" customWidth="1"/>
    <col min="9402" max="9402" width="6.42578125" style="106" customWidth="1"/>
    <col min="9403" max="9403" width="6.85546875" style="106" customWidth="1"/>
    <col min="9404" max="9404" width="6.7109375" style="106" customWidth="1"/>
    <col min="9405" max="9405" width="6.42578125" style="106" customWidth="1"/>
    <col min="9406" max="9406" width="5.140625" style="106" customWidth="1"/>
    <col min="9407" max="9407" width="5.7109375" style="106" customWidth="1"/>
    <col min="9408" max="9408" width="5.42578125" style="106" customWidth="1"/>
    <col min="9409" max="9409" width="6.28515625" style="106" customWidth="1"/>
    <col min="9410" max="9410" width="5.140625" style="106" customWidth="1"/>
    <col min="9411" max="9413" width="7.42578125" style="106" customWidth="1"/>
    <col min="9414" max="9417" width="5.42578125" style="106" customWidth="1"/>
    <col min="9418" max="9418" width="7" style="106" customWidth="1"/>
    <col min="9419" max="9419" width="6.140625" style="106" customWidth="1"/>
    <col min="9420" max="9421" width="5.85546875" style="106" customWidth="1"/>
    <col min="9422" max="9423" width="6.42578125" style="106" customWidth="1"/>
    <col min="9424" max="9424" width="5.85546875" style="106" customWidth="1"/>
    <col min="9425" max="9425" width="6.85546875" style="106" customWidth="1"/>
    <col min="9426" max="9427" width="8.42578125" style="106" customWidth="1"/>
    <col min="9428" max="9428" width="50.42578125" style="106" customWidth="1"/>
    <col min="9429" max="9438" width="4.42578125" style="106" customWidth="1"/>
    <col min="9439" max="9440" width="4.28515625" style="106" customWidth="1"/>
    <col min="9441" max="9628" width="4.28515625" style="106"/>
    <col min="9629" max="9629" width="5.85546875" style="106" customWidth="1"/>
    <col min="9630" max="9630" width="11.7109375" style="106" customWidth="1"/>
    <col min="9631" max="9637" width="6.42578125" style="106" customWidth="1"/>
    <col min="9638" max="9638" width="7.140625" style="106" customWidth="1"/>
    <col min="9639" max="9639" width="6.42578125" style="106" customWidth="1"/>
    <col min="9640" max="9640" width="5.7109375" style="106" customWidth="1"/>
    <col min="9641" max="9641" width="6.42578125" style="106" customWidth="1"/>
    <col min="9642" max="9642" width="5.85546875" style="106" customWidth="1"/>
    <col min="9643" max="9643" width="7" style="106" customWidth="1"/>
    <col min="9644" max="9644" width="6.7109375" style="106" customWidth="1"/>
    <col min="9645" max="9645" width="6.42578125" style="106" customWidth="1"/>
    <col min="9646" max="9648" width="8.140625" style="106" customWidth="1"/>
    <col min="9649" max="9655" width="10.42578125" style="106" customWidth="1"/>
    <col min="9656" max="9656" width="7" style="106" customWidth="1"/>
    <col min="9657" max="9657" width="6.85546875" style="106" customWidth="1"/>
    <col min="9658" max="9658" width="6.42578125" style="106" customWidth="1"/>
    <col min="9659" max="9659" width="6.85546875" style="106" customWidth="1"/>
    <col min="9660" max="9660" width="6.7109375" style="106" customWidth="1"/>
    <col min="9661" max="9661" width="6.42578125" style="106" customWidth="1"/>
    <col min="9662" max="9662" width="5.140625" style="106" customWidth="1"/>
    <col min="9663" max="9663" width="5.7109375" style="106" customWidth="1"/>
    <col min="9664" max="9664" width="5.42578125" style="106" customWidth="1"/>
    <col min="9665" max="9665" width="6.28515625" style="106" customWidth="1"/>
    <col min="9666" max="9666" width="5.140625" style="106" customWidth="1"/>
    <col min="9667" max="9669" width="7.42578125" style="106" customWidth="1"/>
    <col min="9670" max="9673" width="5.42578125" style="106" customWidth="1"/>
    <col min="9674" max="9674" width="7" style="106" customWidth="1"/>
    <col min="9675" max="9675" width="6.140625" style="106" customWidth="1"/>
    <col min="9676" max="9677" width="5.85546875" style="106" customWidth="1"/>
    <col min="9678" max="9679" width="6.42578125" style="106" customWidth="1"/>
    <col min="9680" max="9680" width="5.85546875" style="106" customWidth="1"/>
    <col min="9681" max="9681" width="6.85546875" style="106" customWidth="1"/>
    <col min="9682" max="9683" width="8.42578125" style="106" customWidth="1"/>
    <col min="9684" max="9684" width="50.42578125" style="106" customWidth="1"/>
    <col min="9685" max="9694" width="4.42578125" style="106" customWidth="1"/>
    <col min="9695" max="9696" width="4.28515625" style="106" customWidth="1"/>
    <col min="9697" max="9884" width="4.28515625" style="106"/>
    <col min="9885" max="9885" width="5.85546875" style="106" customWidth="1"/>
    <col min="9886" max="9886" width="11.7109375" style="106" customWidth="1"/>
    <col min="9887" max="9893" width="6.42578125" style="106" customWidth="1"/>
    <col min="9894" max="9894" width="7.140625" style="106" customWidth="1"/>
    <col min="9895" max="9895" width="6.42578125" style="106" customWidth="1"/>
    <col min="9896" max="9896" width="5.7109375" style="106" customWidth="1"/>
    <col min="9897" max="9897" width="6.42578125" style="106" customWidth="1"/>
    <col min="9898" max="9898" width="5.85546875" style="106" customWidth="1"/>
    <col min="9899" max="9899" width="7" style="106" customWidth="1"/>
    <col min="9900" max="9900" width="6.7109375" style="106" customWidth="1"/>
    <col min="9901" max="9901" width="6.42578125" style="106" customWidth="1"/>
    <col min="9902" max="9904" width="8.140625" style="106" customWidth="1"/>
    <col min="9905" max="9911" width="10.42578125" style="106" customWidth="1"/>
    <col min="9912" max="9912" width="7" style="106" customWidth="1"/>
    <col min="9913" max="9913" width="6.85546875" style="106" customWidth="1"/>
    <col min="9914" max="9914" width="6.42578125" style="106" customWidth="1"/>
    <col min="9915" max="9915" width="6.85546875" style="106" customWidth="1"/>
    <col min="9916" max="9916" width="6.7109375" style="106" customWidth="1"/>
    <col min="9917" max="9917" width="6.42578125" style="106" customWidth="1"/>
    <col min="9918" max="9918" width="5.140625" style="106" customWidth="1"/>
    <col min="9919" max="9919" width="5.7109375" style="106" customWidth="1"/>
    <col min="9920" max="9920" width="5.42578125" style="106" customWidth="1"/>
    <col min="9921" max="9921" width="6.28515625" style="106" customWidth="1"/>
    <col min="9922" max="9922" width="5.140625" style="106" customWidth="1"/>
    <col min="9923" max="9925" width="7.42578125" style="106" customWidth="1"/>
    <col min="9926" max="9929" width="5.42578125" style="106" customWidth="1"/>
    <col min="9930" max="9930" width="7" style="106" customWidth="1"/>
    <col min="9931" max="9931" width="6.140625" style="106" customWidth="1"/>
    <col min="9932" max="9933" width="5.85546875" style="106" customWidth="1"/>
    <col min="9934" max="9935" width="6.42578125" style="106" customWidth="1"/>
    <col min="9936" max="9936" width="5.85546875" style="106" customWidth="1"/>
    <col min="9937" max="9937" width="6.85546875" style="106" customWidth="1"/>
    <col min="9938" max="9939" width="8.42578125" style="106" customWidth="1"/>
    <col min="9940" max="9940" width="50.42578125" style="106" customWidth="1"/>
    <col min="9941" max="9950" width="4.42578125" style="106" customWidth="1"/>
    <col min="9951" max="9952" width="4.28515625" style="106" customWidth="1"/>
    <col min="9953" max="10140" width="4.28515625" style="106"/>
    <col min="10141" max="10141" width="5.85546875" style="106" customWidth="1"/>
    <col min="10142" max="10142" width="11.7109375" style="106" customWidth="1"/>
    <col min="10143" max="10149" width="6.42578125" style="106" customWidth="1"/>
    <col min="10150" max="10150" width="7.140625" style="106" customWidth="1"/>
    <col min="10151" max="10151" width="6.42578125" style="106" customWidth="1"/>
    <col min="10152" max="10152" width="5.7109375" style="106" customWidth="1"/>
    <col min="10153" max="10153" width="6.42578125" style="106" customWidth="1"/>
    <col min="10154" max="10154" width="5.85546875" style="106" customWidth="1"/>
    <col min="10155" max="10155" width="7" style="106" customWidth="1"/>
    <col min="10156" max="10156" width="6.7109375" style="106" customWidth="1"/>
    <col min="10157" max="10157" width="6.42578125" style="106" customWidth="1"/>
    <col min="10158" max="10160" width="8.140625" style="106" customWidth="1"/>
    <col min="10161" max="10167" width="10.42578125" style="106" customWidth="1"/>
    <col min="10168" max="10168" width="7" style="106" customWidth="1"/>
    <col min="10169" max="10169" width="6.85546875" style="106" customWidth="1"/>
    <col min="10170" max="10170" width="6.42578125" style="106" customWidth="1"/>
    <col min="10171" max="10171" width="6.85546875" style="106" customWidth="1"/>
    <col min="10172" max="10172" width="6.7109375" style="106" customWidth="1"/>
    <col min="10173" max="10173" width="6.42578125" style="106" customWidth="1"/>
    <col min="10174" max="10174" width="5.140625" style="106" customWidth="1"/>
    <col min="10175" max="10175" width="5.7109375" style="106" customWidth="1"/>
    <col min="10176" max="10176" width="5.42578125" style="106" customWidth="1"/>
    <col min="10177" max="10177" width="6.28515625" style="106" customWidth="1"/>
    <col min="10178" max="10178" width="5.140625" style="106" customWidth="1"/>
    <col min="10179" max="10181" width="7.42578125" style="106" customWidth="1"/>
    <col min="10182" max="10185" width="5.42578125" style="106" customWidth="1"/>
    <col min="10186" max="10186" width="7" style="106" customWidth="1"/>
    <col min="10187" max="10187" width="6.140625" style="106" customWidth="1"/>
    <col min="10188" max="10189" width="5.85546875" style="106" customWidth="1"/>
    <col min="10190" max="10191" width="6.42578125" style="106" customWidth="1"/>
    <col min="10192" max="10192" width="5.85546875" style="106" customWidth="1"/>
    <col min="10193" max="10193" width="6.85546875" style="106" customWidth="1"/>
    <col min="10194" max="10195" width="8.42578125" style="106" customWidth="1"/>
    <col min="10196" max="10196" width="50.42578125" style="106" customWidth="1"/>
    <col min="10197" max="10206" width="4.42578125" style="106" customWidth="1"/>
    <col min="10207" max="10208" width="4.28515625" style="106" customWidth="1"/>
    <col min="10209" max="10396" width="4.28515625" style="106"/>
    <col min="10397" max="10397" width="5.85546875" style="106" customWidth="1"/>
    <col min="10398" max="10398" width="11.7109375" style="106" customWidth="1"/>
    <col min="10399" max="10405" width="6.42578125" style="106" customWidth="1"/>
    <col min="10406" max="10406" width="7.140625" style="106" customWidth="1"/>
    <col min="10407" max="10407" width="6.42578125" style="106" customWidth="1"/>
    <col min="10408" max="10408" width="5.7109375" style="106" customWidth="1"/>
    <col min="10409" max="10409" width="6.42578125" style="106" customWidth="1"/>
    <col min="10410" max="10410" width="5.85546875" style="106" customWidth="1"/>
    <col min="10411" max="10411" width="7" style="106" customWidth="1"/>
    <col min="10412" max="10412" width="6.7109375" style="106" customWidth="1"/>
    <col min="10413" max="10413" width="6.42578125" style="106" customWidth="1"/>
    <col min="10414" max="10416" width="8.140625" style="106" customWidth="1"/>
    <col min="10417" max="10423" width="10.42578125" style="106" customWidth="1"/>
    <col min="10424" max="10424" width="7" style="106" customWidth="1"/>
    <col min="10425" max="10425" width="6.85546875" style="106" customWidth="1"/>
    <col min="10426" max="10426" width="6.42578125" style="106" customWidth="1"/>
    <col min="10427" max="10427" width="6.85546875" style="106" customWidth="1"/>
    <col min="10428" max="10428" width="6.7109375" style="106" customWidth="1"/>
    <col min="10429" max="10429" width="6.42578125" style="106" customWidth="1"/>
    <col min="10430" max="10430" width="5.140625" style="106" customWidth="1"/>
    <col min="10431" max="10431" width="5.7109375" style="106" customWidth="1"/>
    <col min="10432" max="10432" width="5.42578125" style="106" customWidth="1"/>
    <col min="10433" max="10433" width="6.28515625" style="106" customWidth="1"/>
    <col min="10434" max="10434" width="5.140625" style="106" customWidth="1"/>
    <col min="10435" max="10437" width="7.42578125" style="106" customWidth="1"/>
    <col min="10438" max="10441" width="5.42578125" style="106" customWidth="1"/>
    <col min="10442" max="10442" width="7" style="106" customWidth="1"/>
    <col min="10443" max="10443" width="6.140625" style="106" customWidth="1"/>
    <col min="10444" max="10445" width="5.85546875" style="106" customWidth="1"/>
    <col min="10446" max="10447" width="6.42578125" style="106" customWidth="1"/>
    <col min="10448" max="10448" width="5.85546875" style="106" customWidth="1"/>
    <col min="10449" max="10449" width="6.85546875" style="106" customWidth="1"/>
    <col min="10450" max="10451" width="8.42578125" style="106" customWidth="1"/>
    <col min="10452" max="10452" width="50.42578125" style="106" customWidth="1"/>
    <col min="10453" max="10462" width="4.42578125" style="106" customWidth="1"/>
    <col min="10463" max="10464" width="4.28515625" style="106" customWidth="1"/>
    <col min="10465" max="10652" width="4.28515625" style="106"/>
    <col min="10653" max="10653" width="5.85546875" style="106" customWidth="1"/>
    <col min="10654" max="10654" width="11.7109375" style="106" customWidth="1"/>
    <col min="10655" max="10661" width="6.42578125" style="106" customWidth="1"/>
    <col min="10662" max="10662" width="7.140625" style="106" customWidth="1"/>
    <col min="10663" max="10663" width="6.42578125" style="106" customWidth="1"/>
    <col min="10664" max="10664" width="5.7109375" style="106" customWidth="1"/>
    <col min="10665" max="10665" width="6.42578125" style="106" customWidth="1"/>
    <col min="10666" max="10666" width="5.85546875" style="106" customWidth="1"/>
    <col min="10667" max="10667" width="7" style="106" customWidth="1"/>
    <col min="10668" max="10668" width="6.7109375" style="106" customWidth="1"/>
    <col min="10669" max="10669" width="6.42578125" style="106" customWidth="1"/>
    <col min="10670" max="10672" width="8.140625" style="106" customWidth="1"/>
    <col min="10673" max="10679" width="10.42578125" style="106" customWidth="1"/>
    <col min="10680" max="10680" width="7" style="106" customWidth="1"/>
    <col min="10681" max="10681" width="6.85546875" style="106" customWidth="1"/>
    <col min="10682" max="10682" width="6.42578125" style="106" customWidth="1"/>
    <col min="10683" max="10683" width="6.85546875" style="106" customWidth="1"/>
    <col min="10684" max="10684" width="6.7109375" style="106" customWidth="1"/>
    <col min="10685" max="10685" width="6.42578125" style="106" customWidth="1"/>
    <col min="10686" max="10686" width="5.140625" style="106" customWidth="1"/>
    <col min="10687" max="10687" width="5.7109375" style="106" customWidth="1"/>
    <col min="10688" max="10688" width="5.42578125" style="106" customWidth="1"/>
    <col min="10689" max="10689" width="6.28515625" style="106" customWidth="1"/>
    <col min="10690" max="10690" width="5.140625" style="106" customWidth="1"/>
    <col min="10691" max="10693" width="7.42578125" style="106" customWidth="1"/>
    <col min="10694" max="10697" width="5.42578125" style="106" customWidth="1"/>
    <col min="10698" max="10698" width="7" style="106" customWidth="1"/>
    <col min="10699" max="10699" width="6.140625" style="106" customWidth="1"/>
    <col min="10700" max="10701" width="5.85546875" style="106" customWidth="1"/>
    <col min="10702" max="10703" width="6.42578125" style="106" customWidth="1"/>
    <col min="10704" max="10704" width="5.85546875" style="106" customWidth="1"/>
    <col min="10705" max="10705" width="6.85546875" style="106" customWidth="1"/>
    <col min="10706" max="10707" width="8.42578125" style="106" customWidth="1"/>
    <col min="10708" max="10708" width="50.42578125" style="106" customWidth="1"/>
    <col min="10709" max="10718" width="4.42578125" style="106" customWidth="1"/>
    <col min="10719" max="10720" width="4.28515625" style="106" customWidth="1"/>
    <col min="10721" max="10908" width="4.28515625" style="106"/>
    <col min="10909" max="10909" width="5.85546875" style="106" customWidth="1"/>
    <col min="10910" max="10910" width="11.7109375" style="106" customWidth="1"/>
    <col min="10911" max="10917" width="6.42578125" style="106" customWidth="1"/>
    <col min="10918" max="10918" width="7.140625" style="106" customWidth="1"/>
    <col min="10919" max="10919" width="6.42578125" style="106" customWidth="1"/>
    <col min="10920" max="10920" width="5.7109375" style="106" customWidth="1"/>
    <col min="10921" max="10921" width="6.42578125" style="106" customWidth="1"/>
    <col min="10922" max="10922" width="5.85546875" style="106" customWidth="1"/>
    <col min="10923" max="10923" width="7" style="106" customWidth="1"/>
    <col min="10924" max="10924" width="6.7109375" style="106" customWidth="1"/>
    <col min="10925" max="10925" width="6.42578125" style="106" customWidth="1"/>
    <col min="10926" max="10928" width="8.140625" style="106" customWidth="1"/>
    <col min="10929" max="10935" width="10.42578125" style="106" customWidth="1"/>
    <col min="10936" max="10936" width="7" style="106" customWidth="1"/>
    <col min="10937" max="10937" width="6.85546875" style="106" customWidth="1"/>
    <col min="10938" max="10938" width="6.42578125" style="106" customWidth="1"/>
    <col min="10939" max="10939" width="6.85546875" style="106" customWidth="1"/>
    <col min="10940" max="10940" width="6.7109375" style="106" customWidth="1"/>
    <col min="10941" max="10941" width="6.42578125" style="106" customWidth="1"/>
    <col min="10942" max="10942" width="5.140625" style="106" customWidth="1"/>
    <col min="10943" max="10943" width="5.7109375" style="106" customWidth="1"/>
    <col min="10944" max="10944" width="5.42578125" style="106" customWidth="1"/>
    <col min="10945" max="10945" width="6.28515625" style="106" customWidth="1"/>
    <col min="10946" max="10946" width="5.140625" style="106" customWidth="1"/>
    <col min="10947" max="10949" width="7.42578125" style="106" customWidth="1"/>
    <col min="10950" max="10953" width="5.42578125" style="106" customWidth="1"/>
    <col min="10954" max="10954" width="7" style="106" customWidth="1"/>
    <col min="10955" max="10955" width="6.140625" style="106" customWidth="1"/>
    <col min="10956" max="10957" width="5.85546875" style="106" customWidth="1"/>
    <col min="10958" max="10959" width="6.42578125" style="106" customWidth="1"/>
    <col min="10960" max="10960" width="5.85546875" style="106" customWidth="1"/>
    <col min="10961" max="10961" width="6.85546875" style="106" customWidth="1"/>
    <col min="10962" max="10963" width="8.42578125" style="106" customWidth="1"/>
    <col min="10964" max="10964" width="50.42578125" style="106" customWidth="1"/>
    <col min="10965" max="10974" width="4.42578125" style="106" customWidth="1"/>
    <col min="10975" max="10976" width="4.28515625" style="106" customWidth="1"/>
    <col min="10977" max="11164" width="4.28515625" style="106"/>
    <col min="11165" max="11165" width="5.85546875" style="106" customWidth="1"/>
    <col min="11166" max="11166" width="11.7109375" style="106" customWidth="1"/>
    <col min="11167" max="11173" width="6.42578125" style="106" customWidth="1"/>
    <col min="11174" max="11174" width="7.140625" style="106" customWidth="1"/>
    <col min="11175" max="11175" width="6.42578125" style="106" customWidth="1"/>
    <col min="11176" max="11176" width="5.7109375" style="106" customWidth="1"/>
    <col min="11177" max="11177" width="6.42578125" style="106" customWidth="1"/>
    <col min="11178" max="11178" width="5.85546875" style="106" customWidth="1"/>
    <col min="11179" max="11179" width="7" style="106" customWidth="1"/>
    <col min="11180" max="11180" width="6.7109375" style="106" customWidth="1"/>
    <col min="11181" max="11181" width="6.42578125" style="106" customWidth="1"/>
    <col min="11182" max="11184" width="8.140625" style="106" customWidth="1"/>
    <col min="11185" max="11191" width="10.42578125" style="106" customWidth="1"/>
    <col min="11192" max="11192" width="7" style="106" customWidth="1"/>
    <col min="11193" max="11193" width="6.85546875" style="106" customWidth="1"/>
    <col min="11194" max="11194" width="6.42578125" style="106" customWidth="1"/>
    <col min="11195" max="11195" width="6.85546875" style="106" customWidth="1"/>
    <col min="11196" max="11196" width="6.7109375" style="106" customWidth="1"/>
    <col min="11197" max="11197" width="6.42578125" style="106" customWidth="1"/>
    <col min="11198" max="11198" width="5.140625" style="106" customWidth="1"/>
    <col min="11199" max="11199" width="5.7109375" style="106" customWidth="1"/>
    <col min="11200" max="11200" width="5.42578125" style="106" customWidth="1"/>
    <col min="11201" max="11201" width="6.28515625" style="106" customWidth="1"/>
    <col min="11202" max="11202" width="5.140625" style="106" customWidth="1"/>
    <col min="11203" max="11205" width="7.42578125" style="106" customWidth="1"/>
    <col min="11206" max="11209" width="5.42578125" style="106" customWidth="1"/>
    <col min="11210" max="11210" width="7" style="106" customWidth="1"/>
    <col min="11211" max="11211" width="6.140625" style="106" customWidth="1"/>
    <col min="11212" max="11213" width="5.85546875" style="106" customWidth="1"/>
    <col min="11214" max="11215" width="6.42578125" style="106" customWidth="1"/>
    <col min="11216" max="11216" width="5.85546875" style="106" customWidth="1"/>
    <col min="11217" max="11217" width="6.85546875" style="106" customWidth="1"/>
    <col min="11218" max="11219" width="8.42578125" style="106" customWidth="1"/>
    <col min="11220" max="11220" width="50.42578125" style="106" customWidth="1"/>
    <col min="11221" max="11230" width="4.42578125" style="106" customWidth="1"/>
    <col min="11231" max="11232" width="4.28515625" style="106" customWidth="1"/>
    <col min="11233" max="11420" width="4.28515625" style="106"/>
    <col min="11421" max="11421" width="5.85546875" style="106" customWidth="1"/>
    <col min="11422" max="11422" width="11.7109375" style="106" customWidth="1"/>
    <col min="11423" max="11429" width="6.42578125" style="106" customWidth="1"/>
    <col min="11430" max="11430" width="7.140625" style="106" customWidth="1"/>
    <col min="11431" max="11431" width="6.42578125" style="106" customWidth="1"/>
    <col min="11432" max="11432" width="5.7109375" style="106" customWidth="1"/>
    <col min="11433" max="11433" width="6.42578125" style="106" customWidth="1"/>
    <col min="11434" max="11434" width="5.85546875" style="106" customWidth="1"/>
    <col min="11435" max="11435" width="7" style="106" customWidth="1"/>
    <col min="11436" max="11436" width="6.7109375" style="106" customWidth="1"/>
    <col min="11437" max="11437" width="6.42578125" style="106" customWidth="1"/>
    <col min="11438" max="11440" width="8.140625" style="106" customWidth="1"/>
    <col min="11441" max="11447" width="10.42578125" style="106" customWidth="1"/>
    <col min="11448" max="11448" width="7" style="106" customWidth="1"/>
    <col min="11449" max="11449" width="6.85546875" style="106" customWidth="1"/>
    <col min="11450" max="11450" width="6.42578125" style="106" customWidth="1"/>
    <col min="11451" max="11451" width="6.85546875" style="106" customWidth="1"/>
    <col min="11452" max="11452" width="6.7109375" style="106" customWidth="1"/>
    <col min="11453" max="11453" width="6.42578125" style="106" customWidth="1"/>
    <col min="11454" max="11454" width="5.140625" style="106" customWidth="1"/>
    <col min="11455" max="11455" width="5.7109375" style="106" customWidth="1"/>
    <col min="11456" max="11456" width="5.42578125" style="106" customWidth="1"/>
    <col min="11457" max="11457" width="6.28515625" style="106" customWidth="1"/>
    <col min="11458" max="11458" width="5.140625" style="106" customWidth="1"/>
    <col min="11459" max="11461" width="7.42578125" style="106" customWidth="1"/>
    <col min="11462" max="11465" width="5.42578125" style="106" customWidth="1"/>
    <col min="11466" max="11466" width="7" style="106" customWidth="1"/>
    <col min="11467" max="11467" width="6.140625" style="106" customWidth="1"/>
    <col min="11468" max="11469" width="5.85546875" style="106" customWidth="1"/>
    <col min="11470" max="11471" width="6.42578125" style="106" customWidth="1"/>
    <col min="11472" max="11472" width="5.85546875" style="106" customWidth="1"/>
    <col min="11473" max="11473" width="6.85546875" style="106" customWidth="1"/>
    <col min="11474" max="11475" width="8.42578125" style="106" customWidth="1"/>
    <col min="11476" max="11476" width="50.42578125" style="106" customWidth="1"/>
    <col min="11477" max="11486" width="4.42578125" style="106" customWidth="1"/>
    <col min="11487" max="11488" width="4.28515625" style="106" customWidth="1"/>
    <col min="11489" max="11676" width="4.28515625" style="106"/>
    <col min="11677" max="11677" width="5.85546875" style="106" customWidth="1"/>
    <col min="11678" max="11678" width="11.7109375" style="106" customWidth="1"/>
    <col min="11679" max="11685" width="6.42578125" style="106" customWidth="1"/>
    <col min="11686" max="11686" width="7.140625" style="106" customWidth="1"/>
    <col min="11687" max="11687" width="6.42578125" style="106" customWidth="1"/>
    <col min="11688" max="11688" width="5.7109375" style="106" customWidth="1"/>
    <col min="11689" max="11689" width="6.42578125" style="106" customWidth="1"/>
    <col min="11690" max="11690" width="5.85546875" style="106" customWidth="1"/>
    <col min="11691" max="11691" width="7" style="106" customWidth="1"/>
    <col min="11692" max="11692" width="6.7109375" style="106" customWidth="1"/>
    <col min="11693" max="11693" width="6.42578125" style="106" customWidth="1"/>
    <col min="11694" max="11696" width="8.140625" style="106" customWidth="1"/>
    <col min="11697" max="11703" width="10.42578125" style="106" customWidth="1"/>
    <col min="11704" max="11704" width="7" style="106" customWidth="1"/>
    <col min="11705" max="11705" width="6.85546875" style="106" customWidth="1"/>
    <col min="11706" max="11706" width="6.42578125" style="106" customWidth="1"/>
    <col min="11707" max="11707" width="6.85546875" style="106" customWidth="1"/>
    <col min="11708" max="11708" width="6.7109375" style="106" customWidth="1"/>
    <col min="11709" max="11709" width="6.42578125" style="106" customWidth="1"/>
    <col min="11710" max="11710" width="5.140625" style="106" customWidth="1"/>
    <col min="11711" max="11711" width="5.7109375" style="106" customWidth="1"/>
    <col min="11712" max="11712" width="5.42578125" style="106" customWidth="1"/>
    <col min="11713" max="11713" width="6.28515625" style="106" customWidth="1"/>
    <col min="11714" max="11714" width="5.140625" style="106" customWidth="1"/>
    <col min="11715" max="11717" width="7.42578125" style="106" customWidth="1"/>
    <col min="11718" max="11721" width="5.42578125" style="106" customWidth="1"/>
    <col min="11722" max="11722" width="7" style="106" customWidth="1"/>
    <col min="11723" max="11723" width="6.140625" style="106" customWidth="1"/>
    <col min="11724" max="11725" width="5.85546875" style="106" customWidth="1"/>
    <col min="11726" max="11727" width="6.42578125" style="106" customWidth="1"/>
    <col min="11728" max="11728" width="5.85546875" style="106" customWidth="1"/>
    <col min="11729" max="11729" width="6.85546875" style="106" customWidth="1"/>
    <col min="11730" max="11731" width="8.42578125" style="106" customWidth="1"/>
    <col min="11732" max="11732" width="50.42578125" style="106" customWidth="1"/>
    <col min="11733" max="11742" width="4.42578125" style="106" customWidth="1"/>
    <col min="11743" max="11744" width="4.28515625" style="106" customWidth="1"/>
    <col min="11745" max="11932" width="4.28515625" style="106"/>
    <col min="11933" max="11933" width="5.85546875" style="106" customWidth="1"/>
    <col min="11934" max="11934" width="11.7109375" style="106" customWidth="1"/>
    <col min="11935" max="11941" width="6.42578125" style="106" customWidth="1"/>
    <col min="11942" max="11942" width="7.140625" style="106" customWidth="1"/>
    <col min="11943" max="11943" width="6.42578125" style="106" customWidth="1"/>
    <col min="11944" max="11944" width="5.7109375" style="106" customWidth="1"/>
    <col min="11945" max="11945" width="6.42578125" style="106" customWidth="1"/>
    <col min="11946" max="11946" width="5.85546875" style="106" customWidth="1"/>
    <col min="11947" max="11947" width="7" style="106" customWidth="1"/>
    <col min="11948" max="11948" width="6.7109375" style="106" customWidth="1"/>
    <col min="11949" max="11949" width="6.42578125" style="106" customWidth="1"/>
    <col min="11950" max="11952" width="8.140625" style="106" customWidth="1"/>
    <col min="11953" max="11959" width="10.42578125" style="106" customWidth="1"/>
    <col min="11960" max="11960" width="7" style="106" customWidth="1"/>
    <col min="11961" max="11961" width="6.85546875" style="106" customWidth="1"/>
    <col min="11962" max="11962" width="6.42578125" style="106" customWidth="1"/>
    <col min="11963" max="11963" width="6.85546875" style="106" customWidth="1"/>
    <col min="11964" max="11964" width="6.7109375" style="106" customWidth="1"/>
    <col min="11965" max="11965" width="6.42578125" style="106" customWidth="1"/>
    <col min="11966" max="11966" width="5.140625" style="106" customWidth="1"/>
    <col min="11967" max="11967" width="5.7109375" style="106" customWidth="1"/>
    <col min="11968" max="11968" width="5.42578125" style="106" customWidth="1"/>
    <col min="11969" max="11969" width="6.28515625" style="106" customWidth="1"/>
    <col min="11970" max="11970" width="5.140625" style="106" customWidth="1"/>
    <col min="11971" max="11973" width="7.42578125" style="106" customWidth="1"/>
    <col min="11974" max="11977" width="5.42578125" style="106" customWidth="1"/>
    <col min="11978" max="11978" width="7" style="106" customWidth="1"/>
    <col min="11979" max="11979" width="6.140625" style="106" customWidth="1"/>
    <col min="11980" max="11981" width="5.85546875" style="106" customWidth="1"/>
    <col min="11982" max="11983" width="6.42578125" style="106" customWidth="1"/>
    <col min="11984" max="11984" width="5.85546875" style="106" customWidth="1"/>
    <col min="11985" max="11985" width="6.85546875" style="106" customWidth="1"/>
    <col min="11986" max="11987" width="8.42578125" style="106" customWidth="1"/>
    <col min="11988" max="11988" width="50.42578125" style="106" customWidth="1"/>
    <col min="11989" max="11998" width="4.42578125" style="106" customWidth="1"/>
    <col min="11999" max="12000" width="4.28515625" style="106" customWidth="1"/>
    <col min="12001" max="12188" width="4.28515625" style="106"/>
    <col min="12189" max="12189" width="5.85546875" style="106" customWidth="1"/>
    <col min="12190" max="12190" width="11.7109375" style="106" customWidth="1"/>
    <col min="12191" max="12197" width="6.42578125" style="106" customWidth="1"/>
    <col min="12198" max="12198" width="7.140625" style="106" customWidth="1"/>
    <col min="12199" max="12199" width="6.42578125" style="106" customWidth="1"/>
    <col min="12200" max="12200" width="5.7109375" style="106" customWidth="1"/>
    <col min="12201" max="12201" width="6.42578125" style="106" customWidth="1"/>
    <col min="12202" max="12202" width="5.85546875" style="106" customWidth="1"/>
    <col min="12203" max="12203" width="7" style="106" customWidth="1"/>
    <col min="12204" max="12204" width="6.7109375" style="106" customWidth="1"/>
    <col min="12205" max="12205" width="6.42578125" style="106" customWidth="1"/>
    <col min="12206" max="12208" width="8.140625" style="106" customWidth="1"/>
    <col min="12209" max="12215" width="10.42578125" style="106" customWidth="1"/>
    <col min="12216" max="12216" width="7" style="106" customWidth="1"/>
    <col min="12217" max="12217" width="6.85546875" style="106" customWidth="1"/>
    <col min="12218" max="12218" width="6.42578125" style="106" customWidth="1"/>
    <col min="12219" max="12219" width="6.85546875" style="106" customWidth="1"/>
    <col min="12220" max="12220" width="6.7109375" style="106" customWidth="1"/>
    <col min="12221" max="12221" width="6.42578125" style="106" customWidth="1"/>
    <col min="12222" max="12222" width="5.140625" style="106" customWidth="1"/>
    <col min="12223" max="12223" width="5.7109375" style="106" customWidth="1"/>
    <col min="12224" max="12224" width="5.42578125" style="106" customWidth="1"/>
    <col min="12225" max="12225" width="6.28515625" style="106" customWidth="1"/>
    <col min="12226" max="12226" width="5.140625" style="106" customWidth="1"/>
    <col min="12227" max="12229" width="7.42578125" style="106" customWidth="1"/>
    <col min="12230" max="12233" width="5.42578125" style="106" customWidth="1"/>
    <col min="12234" max="12234" width="7" style="106" customWidth="1"/>
    <col min="12235" max="12235" width="6.140625" style="106" customWidth="1"/>
    <col min="12236" max="12237" width="5.85546875" style="106" customWidth="1"/>
    <col min="12238" max="12239" width="6.42578125" style="106" customWidth="1"/>
    <col min="12240" max="12240" width="5.85546875" style="106" customWidth="1"/>
    <col min="12241" max="12241" width="6.85546875" style="106" customWidth="1"/>
    <col min="12242" max="12243" width="8.42578125" style="106" customWidth="1"/>
    <col min="12244" max="12244" width="50.42578125" style="106" customWidth="1"/>
    <col min="12245" max="12254" width="4.42578125" style="106" customWidth="1"/>
    <col min="12255" max="12256" width="4.28515625" style="106" customWidth="1"/>
    <col min="12257" max="12444" width="4.28515625" style="106"/>
    <col min="12445" max="12445" width="5.85546875" style="106" customWidth="1"/>
    <col min="12446" max="12446" width="11.7109375" style="106" customWidth="1"/>
    <col min="12447" max="12453" width="6.42578125" style="106" customWidth="1"/>
    <col min="12454" max="12454" width="7.140625" style="106" customWidth="1"/>
    <col min="12455" max="12455" width="6.42578125" style="106" customWidth="1"/>
    <col min="12456" max="12456" width="5.7109375" style="106" customWidth="1"/>
    <col min="12457" max="12457" width="6.42578125" style="106" customWidth="1"/>
    <col min="12458" max="12458" width="5.85546875" style="106" customWidth="1"/>
    <col min="12459" max="12459" width="7" style="106" customWidth="1"/>
    <col min="12460" max="12460" width="6.7109375" style="106" customWidth="1"/>
    <col min="12461" max="12461" width="6.42578125" style="106" customWidth="1"/>
    <col min="12462" max="12464" width="8.140625" style="106" customWidth="1"/>
    <col min="12465" max="12471" width="10.42578125" style="106" customWidth="1"/>
    <col min="12472" max="12472" width="7" style="106" customWidth="1"/>
    <col min="12473" max="12473" width="6.85546875" style="106" customWidth="1"/>
    <col min="12474" max="12474" width="6.42578125" style="106" customWidth="1"/>
    <col min="12475" max="12475" width="6.85546875" style="106" customWidth="1"/>
    <col min="12476" max="12476" width="6.7109375" style="106" customWidth="1"/>
    <col min="12477" max="12477" width="6.42578125" style="106" customWidth="1"/>
    <col min="12478" max="12478" width="5.140625" style="106" customWidth="1"/>
    <col min="12479" max="12479" width="5.7109375" style="106" customWidth="1"/>
    <col min="12480" max="12480" width="5.42578125" style="106" customWidth="1"/>
    <col min="12481" max="12481" width="6.28515625" style="106" customWidth="1"/>
    <col min="12482" max="12482" width="5.140625" style="106" customWidth="1"/>
    <col min="12483" max="12485" width="7.42578125" style="106" customWidth="1"/>
    <col min="12486" max="12489" width="5.42578125" style="106" customWidth="1"/>
    <col min="12490" max="12490" width="7" style="106" customWidth="1"/>
    <col min="12491" max="12491" width="6.140625" style="106" customWidth="1"/>
    <col min="12492" max="12493" width="5.85546875" style="106" customWidth="1"/>
    <col min="12494" max="12495" width="6.42578125" style="106" customWidth="1"/>
    <col min="12496" max="12496" width="5.85546875" style="106" customWidth="1"/>
    <col min="12497" max="12497" width="6.85546875" style="106" customWidth="1"/>
    <col min="12498" max="12499" width="8.42578125" style="106" customWidth="1"/>
    <col min="12500" max="12500" width="50.42578125" style="106" customWidth="1"/>
    <col min="12501" max="12510" width="4.42578125" style="106" customWidth="1"/>
    <col min="12511" max="12512" width="4.28515625" style="106" customWidth="1"/>
    <col min="12513" max="12700" width="4.28515625" style="106"/>
    <col min="12701" max="12701" width="5.85546875" style="106" customWidth="1"/>
    <col min="12702" max="12702" width="11.7109375" style="106" customWidth="1"/>
    <col min="12703" max="12709" width="6.42578125" style="106" customWidth="1"/>
    <col min="12710" max="12710" width="7.140625" style="106" customWidth="1"/>
    <col min="12711" max="12711" width="6.42578125" style="106" customWidth="1"/>
    <col min="12712" max="12712" width="5.7109375" style="106" customWidth="1"/>
    <col min="12713" max="12713" width="6.42578125" style="106" customWidth="1"/>
    <col min="12714" max="12714" width="5.85546875" style="106" customWidth="1"/>
    <col min="12715" max="12715" width="7" style="106" customWidth="1"/>
    <col min="12716" max="12716" width="6.7109375" style="106" customWidth="1"/>
    <col min="12717" max="12717" width="6.42578125" style="106" customWidth="1"/>
    <col min="12718" max="12720" width="8.140625" style="106" customWidth="1"/>
    <col min="12721" max="12727" width="10.42578125" style="106" customWidth="1"/>
    <col min="12728" max="12728" width="7" style="106" customWidth="1"/>
    <col min="12729" max="12729" width="6.85546875" style="106" customWidth="1"/>
    <col min="12730" max="12730" width="6.42578125" style="106" customWidth="1"/>
    <col min="12731" max="12731" width="6.85546875" style="106" customWidth="1"/>
    <col min="12732" max="12732" width="6.7109375" style="106" customWidth="1"/>
    <col min="12733" max="12733" width="6.42578125" style="106" customWidth="1"/>
    <col min="12734" max="12734" width="5.140625" style="106" customWidth="1"/>
    <col min="12735" max="12735" width="5.7109375" style="106" customWidth="1"/>
    <col min="12736" max="12736" width="5.42578125" style="106" customWidth="1"/>
    <col min="12737" max="12737" width="6.28515625" style="106" customWidth="1"/>
    <col min="12738" max="12738" width="5.140625" style="106" customWidth="1"/>
    <col min="12739" max="12741" width="7.42578125" style="106" customWidth="1"/>
    <col min="12742" max="12745" width="5.42578125" style="106" customWidth="1"/>
    <col min="12746" max="12746" width="7" style="106" customWidth="1"/>
    <col min="12747" max="12747" width="6.140625" style="106" customWidth="1"/>
    <col min="12748" max="12749" width="5.85546875" style="106" customWidth="1"/>
    <col min="12750" max="12751" width="6.42578125" style="106" customWidth="1"/>
    <col min="12752" max="12752" width="5.85546875" style="106" customWidth="1"/>
    <col min="12753" max="12753" width="6.85546875" style="106" customWidth="1"/>
    <col min="12754" max="12755" width="8.42578125" style="106" customWidth="1"/>
    <col min="12756" max="12756" width="50.42578125" style="106" customWidth="1"/>
    <col min="12757" max="12766" width="4.42578125" style="106" customWidth="1"/>
    <col min="12767" max="12768" width="4.28515625" style="106" customWidth="1"/>
    <col min="12769" max="12956" width="4.28515625" style="106"/>
    <col min="12957" max="12957" width="5.85546875" style="106" customWidth="1"/>
    <col min="12958" max="12958" width="11.7109375" style="106" customWidth="1"/>
    <col min="12959" max="12965" width="6.42578125" style="106" customWidth="1"/>
    <col min="12966" max="12966" width="7.140625" style="106" customWidth="1"/>
    <col min="12967" max="12967" width="6.42578125" style="106" customWidth="1"/>
    <col min="12968" max="12968" width="5.7109375" style="106" customWidth="1"/>
    <col min="12969" max="12969" width="6.42578125" style="106" customWidth="1"/>
    <col min="12970" max="12970" width="5.85546875" style="106" customWidth="1"/>
    <col min="12971" max="12971" width="7" style="106" customWidth="1"/>
    <col min="12972" max="12972" width="6.7109375" style="106" customWidth="1"/>
    <col min="12973" max="12973" width="6.42578125" style="106" customWidth="1"/>
    <col min="12974" max="12976" width="8.140625" style="106" customWidth="1"/>
    <col min="12977" max="12983" width="10.42578125" style="106" customWidth="1"/>
    <col min="12984" max="12984" width="7" style="106" customWidth="1"/>
    <col min="12985" max="12985" width="6.85546875" style="106" customWidth="1"/>
    <col min="12986" max="12986" width="6.42578125" style="106" customWidth="1"/>
    <col min="12987" max="12987" width="6.85546875" style="106" customWidth="1"/>
    <col min="12988" max="12988" width="6.7109375" style="106" customWidth="1"/>
    <col min="12989" max="12989" width="6.42578125" style="106" customWidth="1"/>
    <col min="12990" max="12990" width="5.140625" style="106" customWidth="1"/>
    <col min="12991" max="12991" width="5.7109375" style="106" customWidth="1"/>
    <col min="12992" max="12992" width="5.42578125" style="106" customWidth="1"/>
    <col min="12993" max="12993" width="6.28515625" style="106" customWidth="1"/>
    <col min="12994" max="12994" width="5.140625" style="106" customWidth="1"/>
    <col min="12995" max="12997" width="7.42578125" style="106" customWidth="1"/>
    <col min="12998" max="13001" width="5.42578125" style="106" customWidth="1"/>
    <col min="13002" max="13002" width="7" style="106" customWidth="1"/>
    <col min="13003" max="13003" width="6.140625" style="106" customWidth="1"/>
    <col min="13004" max="13005" width="5.85546875" style="106" customWidth="1"/>
    <col min="13006" max="13007" width="6.42578125" style="106" customWidth="1"/>
    <col min="13008" max="13008" width="5.85546875" style="106" customWidth="1"/>
    <col min="13009" max="13009" width="6.85546875" style="106" customWidth="1"/>
    <col min="13010" max="13011" width="8.42578125" style="106" customWidth="1"/>
    <col min="13012" max="13012" width="50.42578125" style="106" customWidth="1"/>
    <col min="13013" max="13022" width="4.42578125" style="106" customWidth="1"/>
    <col min="13023" max="13024" width="4.28515625" style="106" customWidth="1"/>
    <col min="13025" max="13212" width="4.28515625" style="106"/>
    <col min="13213" max="13213" width="5.85546875" style="106" customWidth="1"/>
    <col min="13214" max="13214" width="11.7109375" style="106" customWidth="1"/>
    <col min="13215" max="13221" width="6.42578125" style="106" customWidth="1"/>
    <col min="13222" max="13222" width="7.140625" style="106" customWidth="1"/>
    <col min="13223" max="13223" width="6.42578125" style="106" customWidth="1"/>
    <col min="13224" max="13224" width="5.7109375" style="106" customWidth="1"/>
    <col min="13225" max="13225" width="6.42578125" style="106" customWidth="1"/>
    <col min="13226" max="13226" width="5.85546875" style="106" customWidth="1"/>
    <col min="13227" max="13227" width="7" style="106" customWidth="1"/>
    <col min="13228" max="13228" width="6.7109375" style="106" customWidth="1"/>
    <col min="13229" max="13229" width="6.42578125" style="106" customWidth="1"/>
    <col min="13230" max="13232" width="8.140625" style="106" customWidth="1"/>
    <col min="13233" max="13239" width="10.42578125" style="106" customWidth="1"/>
    <col min="13240" max="13240" width="7" style="106" customWidth="1"/>
    <col min="13241" max="13241" width="6.85546875" style="106" customWidth="1"/>
    <col min="13242" max="13242" width="6.42578125" style="106" customWidth="1"/>
    <col min="13243" max="13243" width="6.85546875" style="106" customWidth="1"/>
    <col min="13244" max="13244" width="6.7109375" style="106" customWidth="1"/>
    <col min="13245" max="13245" width="6.42578125" style="106" customWidth="1"/>
    <col min="13246" max="13246" width="5.140625" style="106" customWidth="1"/>
    <col min="13247" max="13247" width="5.7109375" style="106" customWidth="1"/>
    <col min="13248" max="13248" width="5.42578125" style="106" customWidth="1"/>
    <col min="13249" max="13249" width="6.28515625" style="106" customWidth="1"/>
    <col min="13250" max="13250" width="5.140625" style="106" customWidth="1"/>
    <col min="13251" max="13253" width="7.42578125" style="106" customWidth="1"/>
    <col min="13254" max="13257" width="5.42578125" style="106" customWidth="1"/>
    <col min="13258" max="13258" width="7" style="106" customWidth="1"/>
    <col min="13259" max="13259" width="6.140625" style="106" customWidth="1"/>
    <col min="13260" max="13261" width="5.85546875" style="106" customWidth="1"/>
    <col min="13262" max="13263" width="6.42578125" style="106" customWidth="1"/>
    <col min="13264" max="13264" width="5.85546875" style="106" customWidth="1"/>
    <col min="13265" max="13265" width="6.85546875" style="106" customWidth="1"/>
    <col min="13266" max="13267" width="8.42578125" style="106" customWidth="1"/>
    <col min="13268" max="13268" width="50.42578125" style="106" customWidth="1"/>
    <col min="13269" max="13278" width="4.42578125" style="106" customWidth="1"/>
    <col min="13279" max="13280" width="4.28515625" style="106" customWidth="1"/>
    <col min="13281" max="13468" width="4.28515625" style="106"/>
    <col min="13469" max="13469" width="5.85546875" style="106" customWidth="1"/>
    <col min="13470" max="13470" width="11.7109375" style="106" customWidth="1"/>
    <col min="13471" max="13477" width="6.42578125" style="106" customWidth="1"/>
    <col min="13478" max="13478" width="7.140625" style="106" customWidth="1"/>
    <col min="13479" max="13479" width="6.42578125" style="106" customWidth="1"/>
    <col min="13480" max="13480" width="5.7109375" style="106" customWidth="1"/>
    <col min="13481" max="13481" width="6.42578125" style="106" customWidth="1"/>
    <col min="13482" max="13482" width="5.85546875" style="106" customWidth="1"/>
    <col min="13483" max="13483" width="7" style="106" customWidth="1"/>
    <col min="13484" max="13484" width="6.7109375" style="106" customWidth="1"/>
    <col min="13485" max="13485" width="6.42578125" style="106" customWidth="1"/>
    <col min="13486" max="13488" width="8.140625" style="106" customWidth="1"/>
    <col min="13489" max="13495" width="10.42578125" style="106" customWidth="1"/>
    <col min="13496" max="13496" width="7" style="106" customWidth="1"/>
    <col min="13497" max="13497" width="6.85546875" style="106" customWidth="1"/>
    <col min="13498" max="13498" width="6.42578125" style="106" customWidth="1"/>
    <col min="13499" max="13499" width="6.85546875" style="106" customWidth="1"/>
    <col min="13500" max="13500" width="6.7109375" style="106" customWidth="1"/>
    <col min="13501" max="13501" width="6.42578125" style="106" customWidth="1"/>
    <col min="13502" max="13502" width="5.140625" style="106" customWidth="1"/>
    <col min="13503" max="13503" width="5.7109375" style="106" customWidth="1"/>
    <col min="13504" max="13504" width="5.42578125" style="106" customWidth="1"/>
    <col min="13505" max="13505" width="6.28515625" style="106" customWidth="1"/>
    <col min="13506" max="13506" width="5.140625" style="106" customWidth="1"/>
    <col min="13507" max="13509" width="7.42578125" style="106" customWidth="1"/>
    <col min="13510" max="13513" width="5.42578125" style="106" customWidth="1"/>
    <col min="13514" max="13514" width="7" style="106" customWidth="1"/>
    <col min="13515" max="13515" width="6.140625" style="106" customWidth="1"/>
    <col min="13516" max="13517" width="5.85546875" style="106" customWidth="1"/>
    <col min="13518" max="13519" width="6.42578125" style="106" customWidth="1"/>
    <col min="13520" max="13520" width="5.85546875" style="106" customWidth="1"/>
    <col min="13521" max="13521" width="6.85546875" style="106" customWidth="1"/>
    <col min="13522" max="13523" width="8.42578125" style="106" customWidth="1"/>
    <col min="13524" max="13524" width="50.42578125" style="106" customWidth="1"/>
    <col min="13525" max="13534" width="4.42578125" style="106" customWidth="1"/>
    <col min="13535" max="13536" width="4.28515625" style="106" customWidth="1"/>
    <col min="13537" max="13724" width="4.28515625" style="106"/>
    <col min="13725" max="13725" width="5.85546875" style="106" customWidth="1"/>
    <col min="13726" max="13726" width="11.7109375" style="106" customWidth="1"/>
    <col min="13727" max="13733" width="6.42578125" style="106" customWidth="1"/>
    <col min="13734" max="13734" width="7.140625" style="106" customWidth="1"/>
    <col min="13735" max="13735" width="6.42578125" style="106" customWidth="1"/>
    <col min="13736" max="13736" width="5.7109375" style="106" customWidth="1"/>
    <col min="13737" max="13737" width="6.42578125" style="106" customWidth="1"/>
    <col min="13738" max="13738" width="5.85546875" style="106" customWidth="1"/>
    <col min="13739" max="13739" width="7" style="106" customWidth="1"/>
    <col min="13740" max="13740" width="6.7109375" style="106" customWidth="1"/>
    <col min="13741" max="13741" width="6.42578125" style="106" customWidth="1"/>
    <col min="13742" max="13744" width="8.140625" style="106" customWidth="1"/>
    <col min="13745" max="13751" width="10.42578125" style="106" customWidth="1"/>
    <col min="13752" max="13752" width="7" style="106" customWidth="1"/>
    <col min="13753" max="13753" width="6.85546875" style="106" customWidth="1"/>
    <col min="13754" max="13754" width="6.42578125" style="106" customWidth="1"/>
    <col min="13755" max="13755" width="6.85546875" style="106" customWidth="1"/>
    <col min="13756" max="13756" width="6.7109375" style="106" customWidth="1"/>
    <col min="13757" max="13757" width="6.42578125" style="106" customWidth="1"/>
    <col min="13758" max="13758" width="5.140625" style="106" customWidth="1"/>
    <col min="13759" max="13759" width="5.7109375" style="106" customWidth="1"/>
    <col min="13760" max="13760" width="5.42578125" style="106" customWidth="1"/>
    <col min="13761" max="13761" width="6.28515625" style="106" customWidth="1"/>
    <col min="13762" max="13762" width="5.140625" style="106" customWidth="1"/>
    <col min="13763" max="13765" width="7.42578125" style="106" customWidth="1"/>
    <col min="13766" max="13769" width="5.42578125" style="106" customWidth="1"/>
    <col min="13770" max="13770" width="7" style="106" customWidth="1"/>
    <col min="13771" max="13771" width="6.140625" style="106" customWidth="1"/>
    <col min="13772" max="13773" width="5.85546875" style="106" customWidth="1"/>
    <col min="13774" max="13775" width="6.42578125" style="106" customWidth="1"/>
    <col min="13776" max="13776" width="5.85546875" style="106" customWidth="1"/>
    <col min="13777" max="13777" width="6.85546875" style="106" customWidth="1"/>
    <col min="13778" max="13779" width="8.42578125" style="106" customWidth="1"/>
    <col min="13780" max="13780" width="50.42578125" style="106" customWidth="1"/>
    <col min="13781" max="13790" width="4.42578125" style="106" customWidth="1"/>
    <col min="13791" max="13792" width="4.28515625" style="106" customWidth="1"/>
    <col min="13793" max="13980" width="4.28515625" style="106"/>
    <col min="13981" max="13981" width="5.85546875" style="106" customWidth="1"/>
    <col min="13982" max="13982" width="11.7109375" style="106" customWidth="1"/>
    <col min="13983" max="13989" width="6.42578125" style="106" customWidth="1"/>
    <col min="13990" max="13990" width="7.140625" style="106" customWidth="1"/>
    <col min="13991" max="13991" width="6.42578125" style="106" customWidth="1"/>
    <col min="13992" max="13992" width="5.7109375" style="106" customWidth="1"/>
    <col min="13993" max="13993" width="6.42578125" style="106" customWidth="1"/>
    <col min="13994" max="13994" width="5.85546875" style="106" customWidth="1"/>
    <col min="13995" max="13995" width="7" style="106" customWidth="1"/>
    <col min="13996" max="13996" width="6.7109375" style="106" customWidth="1"/>
    <col min="13997" max="13997" width="6.42578125" style="106" customWidth="1"/>
    <col min="13998" max="14000" width="8.140625" style="106" customWidth="1"/>
    <col min="14001" max="14007" width="10.42578125" style="106" customWidth="1"/>
    <col min="14008" max="14008" width="7" style="106" customWidth="1"/>
    <col min="14009" max="14009" width="6.85546875" style="106" customWidth="1"/>
    <col min="14010" max="14010" width="6.42578125" style="106" customWidth="1"/>
    <col min="14011" max="14011" width="6.85546875" style="106" customWidth="1"/>
    <col min="14012" max="14012" width="6.7109375" style="106" customWidth="1"/>
    <col min="14013" max="14013" width="6.42578125" style="106" customWidth="1"/>
    <col min="14014" max="14014" width="5.140625" style="106" customWidth="1"/>
    <col min="14015" max="14015" width="5.7109375" style="106" customWidth="1"/>
    <col min="14016" max="14016" width="5.42578125" style="106" customWidth="1"/>
    <col min="14017" max="14017" width="6.28515625" style="106" customWidth="1"/>
    <col min="14018" max="14018" width="5.140625" style="106" customWidth="1"/>
    <col min="14019" max="14021" width="7.42578125" style="106" customWidth="1"/>
    <col min="14022" max="14025" width="5.42578125" style="106" customWidth="1"/>
    <col min="14026" max="14026" width="7" style="106" customWidth="1"/>
    <col min="14027" max="14027" width="6.140625" style="106" customWidth="1"/>
    <col min="14028" max="14029" width="5.85546875" style="106" customWidth="1"/>
    <col min="14030" max="14031" width="6.42578125" style="106" customWidth="1"/>
    <col min="14032" max="14032" width="5.85546875" style="106" customWidth="1"/>
    <col min="14033" max="14033" width="6.85546875" style="106" customWidth="1"/>
    <col min="14034" max="14035" width="8.42578125" style="106" customWidth="1"/>
    <col min="14036" max="14036" width="50.42578125" style="106" customWidth="1"/>
    <col min="14037" max="14046" width="4.42578125" style="106" customWidth="1"/>
    <col min="14047" max="14048" width="4.28515625" style="106" customWidth="1"/>
    <col min="14049" max="14236" width="4.28515625" style="106"/>
    <col min="14237" max="14237" width="5.85546875" style="106" customWidth="1"/>
    <col min="14238" max="14238" width="11.7109375" style="106" customWidth="1"/>
    <col min="14239" max="14245" width="6.42578125" style="106" customWidth="1"/>
    <col min="14246" max="14246" width="7.140625" style="106" customWidth="1"/>
    <col min="14247" max="14247" width="6.42578125" style="106" customWidth="1"/>
    <col min="14248" max="14248" width="5.7109375" style="106" customWidth="1"/>
    <col min="14249" max="14249" width="6.42578125" style="106" customWidth="1"/>
    <col min="14250" max="14250" width="5.85546875" style="106" customWidth="1"/>
    <col min="14251" max="14251" width="7" style="106" customWidth="1"/>
    <col min="14252" max="14252" width="6.7109375" style="106" customWidth="1"/>
    <col min="14253" max="14253" width="6.42578125" style="106" customWidth="1"/>
    <col min="14254" max="14256" width="8.140625" style="106" customWidth="1"/>
    <col min="14257" max="14263" width="10.42578125" style="106" customWidth="1"/>
    <col min="14264" max="14264" width="7" style="106" customWidth="1"/>
    <col min="14265" max="14265" width="6.85546875" style="106" customWidth="1"/>
    <col min="14266" max="14266" width="6.42578125" style="106" customWidth="1"/>
    <col min="14267" max="14267" width="6.85546875" style="106" customWidth="1"/>
    <col min="14268" max="14268" width="6.7109375" style="106" customWidth="1"/>
    <col min="14269" max="14269" width="6.42578125" style="106" customWidth="1"/>
    <col min="14270" max="14270" width="5.140625" style="106" customWidth="1"/>
    <col min="14271" max="14271" width="5.7109375" style="106" customWidth="1"/>
    <col min="14272" max="14272" width="5.42578125" style="106" customWidth="1"/>
    <col min="14273" max="14273" width="6.28515625" style="106" customWidth="1"/>
    <col min="14274" max="14274" width="5.140625" style="106" customWidth="1"/>
    <col min="14275" max="14277" width="7.42578125" style="106" customWidth="1"/>
    <col min="14278" max="14281" width="5.42578125" style="106" customWidth="1"/>
    <col min="14282" max="14282" width="7" style="106" customWidth="1"/>
    <col min="14283" max="14283" width="6.140625" style="106" customWidth="1"/>
    <col min="14284" max="14285" width="5.85546875" style="106" customWidth="1"/>
    <col min="14286" max="14287" width="6.42578125" style="106" customWidth="1"/>
    <col min="14288" max="14288" width="5.85546875" style="106" customWidth="1"/>
    <col min="14289" max="14289" width="6.85546875" style="106" customWidth="1"/>
    <col min="14290" max="14291" width="8.42578125" style="106" customWidth="1"/>
    <col min="14292" max="14292" width="50.42578125" style="106" customWidth="1"/>
    <col min="14293" max="14302" width="4.42578125" style="106" customWidth="1"/>
    <col min="14303" max="14304" width="4.28515625" style="106" customWidth="1"/>
    <col min="14305" max="14492" width="4.28515625" style="106"/>
    <col min="14493" max="14493" width="5.85546875" style="106" customWidth="1"/>
    <col min="14494" max="14494" width="11.7109375" style="106" customWidth="1"/>
    <col min="14495" max="14501" width="6.42578125" style="106" customWidth="1"/>
    <col min="14502" max="14502" width="7.140625" style="106" customWidth="1"/>
    <col min="14503" max="14503" width="6.42578125" style="106" customWidth="1"/>
    <col min="14504" max="14504" width="5.7109375" style="106" customWidth="1"/>
    <col min="14505" max="14505" width="6.42578125" style="106" customWidth="1"/>
    <col min="14506" max="14506" width="5.85546875" style="106" customWidth="1"/>
    <col min="14507" max="14507" width="7" style="106" customWidth="1"/>
    <col min="14508" max="14508" width="6.7109375" style="106" customWidth="1"/>
    <col min="14509" max="14509" width="6.42578125" style="106" customWidth="1"/>
    <col min="14510" max="14512" width="8.140625" style="106" customWidth="1"/>
    <col min="14513" max="14519" width="10.42578125" style="106" customWidth="1"/>
    <col min="14520" max="14520" width="7" style="106" customWidth="1"/>
    <col min="14521" max="14521" width="6.85546875" style="106" customWidth="1"/>
    <col min="14522" max="14522" width="6.42578125" style="106" customWidth="1"/>
    <col min="14523" max="14523" width="6.85546875" style="106" customWidth="1"/>
    <col min="14524" max="14524" width="6.7109375" style="106" customWidth="1"/>
    <col min="14525" max="14525" width="6.42578125" style="106" customWidth="1"/>
    <col min="14526" max="14526" width="5.140625" style="106" customWidth="1"/>
    <col min="14527" max="14527" width="5.7109375" style="106" customWidth="1"/>
    <col min="14528" max="14528" width="5.42578125" style="106" customWidth="1"/>
    <col min="14529" max="14529" width="6.28515625" style="106" customWidth="1"/>
    <col min="14530" max="14530" width="5.140625" style="106" customWidth="1"/>
    <col min="14531" max="14533" width="7.42578125" style="106" customWidth="1"/>
    <col min="14534" max="14537" width="5.42578125" style="106" customWidth="1"/>
    <col min="14538" max="14538" width="7" style="106" customWidth="1"/>
    <col min="14539" max="14539" width="6.140625" style="106" customWidth="1"/>
    <col min="14540" max="14541" width="5.85546875" style="106" customWidth="1"/>
    <col min="14542" max="14543" width="6.42578125" style="106" customWidth="1"/>
    <col min="14544" max="14544" width="5.85546875" style="106" customWidth="1"/>
    <col min="14545" max="14545" width="6.85546875" style="106" customWidth="1"/>
    <col min="14546" max="14547" width="8.42578125" style="106" customWidth="1"/>
    <col min="14548" max="14548" width="50.42578125" style="106" customWidth="1"/>
    <col min="14549" max="14558" width="4.42578125" style="106" customWidth="1"/>
    <col min="14559" max="14560" width="4.28515625" style="106" customWidth="1"/>
    <col min="14561" max="14748" width="4.28515625" style="106"/>
    <col min="14749" max="14749" width="5.85546875" style="106" customWidth="1"/>
    <col min="14750" max="14750" width="11.7109375" style="106" customWidth="1"/>
    <col min="14751" max="14757" width="6.42578125" style="106" customWidth="1"/>
    <col min="14758" max="14758" width="7.140625" style="106" customWidth="1"/>
    <col min="14759" max="14759" width="6.42578125" style="106" customWidth="1"/>
    <col min="14760" max="14760" width="5.7109375" style="106" customWidth="1"/>
    <col min="14761" max="14761" width="6.42578125" style="106" customWidth="1"/>
    <col min="14762" max="14762" width="5.85546875" style="106" customWidth="1"/>
    <col min="14763" max="14763" width="7" style="106" customWidth="1"/>
    <col min="14764" max="14764" width="6.7109375" style="106" customWidth="1"/>
    <col min="14765" max="14765" width="6.42578125" style="106" customWidth="1"/>
    <col min="14766" max="14768" width="8.140625" style="106" customWidth="1"/>
    <col min="14769" max="14775" width="10.42578125" style="106" customWidth="1"/>
    <col min="14776" max="14776" width="7" style="106" customWidth="1"/>
    <col min="14777" max="14777" width="6.85546875" style="106" customWidth="1"/>
    <col min="14778" max="14778" width="6.42578125" style="106" customWidth="1"/>
    <col min="14779" max="14779" width="6.85546875" style="106" customWidth="1"/>
    <col min="14780" max="14780" width="6.7109375" style="106" customWidth="1"/>
    <col min="14781" max="14781" width="6.42578125" style="106" customWidth="1"/>
    <col min="14782" max="14782" width="5.140625" style="106" customWidth="1"/>
    <col min="14783" max="14783" width="5.7109375" style="106" customWidth="1"/>
    <col min="14784" max="14784" width="5.42578125" style="106" customWidth="1"/>
    <col min="14785" max="14785" width="6.28515625" style="106" customWidth="1"/>
    <col min="14786" max="14786" width="5.140625" style="106" customWidth="1"/>
    <col min="14787" max="14789" width="7.42578125" style="106" customWidth="1"/>
    <col min="14790" max="14793" width="5.42578125" style="106" customWidth="1"/>
    <col min="14794" max="14794" width="7" style="106" customWidth="1"/>
    <col min="14795" max="14795" width="6.140625" style="106" customWidth="1"/>
    <col min="14796" max="14797" width="5.85546875" style="106" customWidth="1"/>
    <col min="14798" max="14799" width="6.42578125" style="106" customWidth="1"/>
    <col min="14800" max="14800" width="5.85546875" style="106" customWidth="1"/>
    <col min="14801" max="14801" width="6.85546875" style="106" customWidth="1"/>
    <col min="14802" max="14803" width="8.42578125" style="106" customWidth="1"/>
    <col min="14804" max="14804" width="50.42578125" style="106" customWidth="1"/>
    <col min="14805" max="14814" width="4.42578125" style="106" customWidth="1"/>
    <col min="14815" max="14816" width="4.28515625" style="106" customWidth="1"/>
    <col min="14817" max="15004" width="4.28515625" style="106"/>
    <col min="15005" max="15005" width="5.85546875" style="106" customWidth="1"/>
    <col min="15006" max="15006" width="11.7109375" style="106" customWidth="1"/>
    <col min="15007" max="15013" width="6.42578125" style="106" customWidth="1"/>
    <col min="15014" max="15014" width="7.140625" style="106" customWidth="1"/>
    <col min="15015" max="15015" width="6.42578125" style="106" customWidth="1"/>
    <col min="15016" max="15016" width="5.7109375" style="106" customWidth="1"/>
    <col min="15017" max="15017" width="6.42578125" style="106" customWidth="1"/>
    <col min="15018" max="15018" width="5.85546875" style="106" customWidth="1"/>
    <col min="15019" max="15019" width="7" style="106" customWidth="1"/>
    <col min="15020" max="15020" width="6.7109375" style="106" customWidth="1"/>
    <col min="15021" max="15021" width="6.42578125" style="106" customWidth="1"/>
    <col min="15022" max="15024" width="8.140625" style="106" customWidth="1"/>
    <col min="15025" max="15031" width="10.42578125" style="106" customWidth="1"/>
    <col min="15032" max="15032" width="7" style="106" customWidth="1"/>
    <col min="15033" max="15033" width="6.85546875" style="106" customWidth="1"/>
    <col min="15034" max="15034" width="6.42578125" style="106" customWidth="1"/>
    <col min="15035" max="15035" width="6.85546875" style="106" customWidth="1"/>
    <col min="15036" max="15036" width="6.7109375" style="106" customWidth="1"/>
    <col min="15037" max="15037" width="6.42578125" style="106" customWidth="1"/>
    <col min="15038" max="15038" width="5.140625" style="106" customWidth="1"/>
    <col min="15039" max="15039" width="5.7109375" style="106" customWidth="1"/>
    <col min="15040" max="15040" width="5.42578125" style="106" customWidth="1"/>
    <col min="15041" max="15041" width="6.28515625" style="106" customWidth="1"/>
    <col min="15042" max="15042" width="5.140625" style="106" customWidth="1"/>
    <col min="15043" max="15045" width="7.42578125" style="106" customWidth="1"/>
    <col min="15046" max="15049" width="5.42578125" style="106" customWidth="1"/>
    <col min="15050" max="15050" width="7" style="106" customWidth="1"/>
    <col min="15051" max="15051" width="6.140625" style="106" customWidth="1"/>
    <col min="15052" max="15053" width="5.85546875" style="106" customWidth="1"/>
    <col min="15054" max="15055" width="6.42578125" style="106" customWidth="1"/>
    <col min="15056" max="15056" width="5.85546875" style="106" customWidth="1"/>
    <col min="15057" max="15057" width="6.85546875" style="106" customWidth="1"/>
    <col min="15058" max="15059" width="8.42578125" style="106" customWidth="1"/>
    <col min="15060" max="15060" width="50.42578125" style="106" customWidth="1"/>
    <col min="15061" max="15070" width="4.42578125" style="106" customWidth="1"/>
    <col min="15071" max="15072" width="4.28515625" style="106" customWidth="1"/>
    <col min="15073" max="15260" width="4.28515625" style="106"/>
    <col min="15261" max="15261" width="5.85546875" style="106" customWidth="1"/>
    <col min="15262" max="15262" width="11.7109375" style="106" customWidth="1"/>
    <col min="15263" max="15269" width="6.42578125" style="106" customWidth="1"/>
    <col min="15270" max="15270" width="7.140625" style="106" customWidth="1"/>
    <col min="15271" max="15271" width="6.42578125" style="106" customWidth="1"/>
    <col min="15272" max="15272" width="5.7109375" style="106" customWidth="1"/>
    <col min="15273" max="15273" width="6.42578125" style="106" customWidth="1"/>
    <col min="15274" max="15274" width="5.85546875" style="106" customWidth="1"/>
    <col min="15275" max="15275" width="7" style="106" customWidth="1"/>
    <col min="15276" max="15276" width="6.7109375" style="106" customWidth="1"/>
    <col min="15277" max="15277" width="6.42578125" style="106" customWidth="1"/>
    <col min="15278" max="15280" width="8.140625" style="106" customWidth="1"/>
    <col min="15281" max="15287" width="10.42578125" style="106" customWidth="1"/>
    <col min="15288" max="15288" width="7" style="106" customWidth="1"/>
    <col min="15289" max="15289" width="6.85546875" style="106" customWidth="1"/>
    <col min="15290" max="15290" width="6.42578125" style="106" customWidth="1"/>
    <col min="15291" max="15291" width="6.85546875" style="106" customWidth="1"/>
    <col min="15292" max="15292" width="6.7109375" style="106" customWidth="1"/>
    <col min="15293" max="15293" width="6.42578125" style="106" customWidth="1"/>
    <col min="15294" max="15294" width="5.140625" style="106" customWidth="1"/>
    <col min="15295" max="15295" width="5.7109375" style="106" customWidth="1"/>
    <col min="15296" max="15296" width="5.42578125" style="106" customWidth="1"/>
    <col min="15297" max="15297" width="6.28515625" style="106" customWidth="1"/>
    <col min="15298" max="15298" width="5.140625" style="106" customWidth="1"/>
    <col min="15299" max="15301" width="7.42578125" style="106" customWidth="1"/>
    <col min="15302" max="15305" width="5.42578125" style="106" customWidth="1"/>
    <col min="15306" max="15306" width="7" style="106" customWidth="1"/>
    <col min="15307" max="15307" width="6.140625" style="106" customWidth="1"/>
    <col min="15308" max="15309" width="5.85546875" style="106" customWidth="1"/>
    <col min="15310" max="15311" width="6.42578125" style="106" customWidth="1"/>
    <col min="15312" max="15312" width="5.85546875" style="106" customWidth="1"/>
    <col min="15313" max="15313" width="6.85546875" style="106" customWidth="1"/>
    <col min="15314" max="15315" width="8.42578125" style="106" customWidth="1"/>
    <col min="15316" max="15316" width="50.42578125" style="106" customWidth="1"/>
    <col min="15317" max="15326" width="4.42578125" style="106" customWidth="1"/>
    <col min="15327" max="15328" width="4.28515625" style="106" customWidth="1"/>
    <col min="15329" max="15516" width="4.28515625" style="106"/>
    <col min="15517" max="15517" width="5.85546875" style="106" customWidth="1"/>
    <col min="15518" max="15518" width="11.7109375" style="106" customWidth="1"/>
    <col min="15519" max="15525" width="6.42578125" style="106" customWidth="1"/>
    <col min="15526" max="15526" width="7.140625" style="106" customWidth="1"/>
    <col min="15527" max="15527" width="6.42578125" style="106" customWidth="1"/>
    <col min="15528" max="15528" width="5.7109375" style="106" customWidth="1"/>
    <col min="15529" max="15529" width="6.42578125" style="106" customWidth="1"/>
    <col min="15530" max="15530" width="5.85546875" style="106" customWidth="1"/>
    <col min="15531" max="15531" width="7" style="106" customWidth="1"/>
    <col min="15532" max="15532" width="6.7109375" style="106" customWidth="1"/>
    <col min="15533" max="15533" width="6.42578125" style="106" customWidth="1"/>
    <col min="15534" max="15536" width="8.140625" style="106" customWidth="1"/>
    <col min="15537" max="15543" width="10.42578125" style="106" customWidth="1"/>
    <col min="15544" max="15544" width="7" style="106" customWidth="1"/>
    <col min="15545" max="15545" width="6.85546875" style="106" customWidth="1"/>
    <col min="15546" max="15546" width="6.42578125" style="106" customWidth="1"/>
    <col min="15547" max="15547" width="6.85546875" style="106" customWidth="1"/>
    <col min="15548" max="15548" width="6.7109375" style="106" customWidth="1"/>
    <col min="15549" max="15549" width="6.42578125" style="106" customWidth="1"/>
    <col min="15550" max="15550" width="5.140625" style="106" customWidth="1"/>
    <col min="15551" max="15551" width="5.7109375" style="106" customWidth="1"/>
    <col min="15552" max="15552" width="5.42578125" style="106" customWidth="1"/>
    <col min="15553" max="15553" width="6.28515625" style="106" customWidth="1"/>
    <col min="15554" max="15554" width="5.140625" style="106" customWidth="1"/>
    <col min="15555" max="15557" width="7.42578125" style="106" customWidth="1"/>
    <col min="15558" max="15561" width="5.42578125" style="106" customWidth="1"/>
    <col min="15562" max="15562" width="7" style="106" customWidth="1"/>
    <col min="15563" max="15563" width="6.140625" style="106" customWidth="1"/>
    <col min="15564" max="15565" width="5.85546875" style="106" customWidth="1"/>
    <col min="15566" max="15567" width="6.42578125" style="106" customWidth="1"/>
    <col min="15568" max="15568" width="5.85546875" style="106" customWidth="1"/>
    <col min="15569" max="15569" width="6.85546875" style="106" customWidth="1"/>
    <col min="15570" max="15571" width="8.42578125" style="106" customWidth="1"/>
    <col min="15572" max="15572" width="50.42578125" style="106" customWidth="1"/>
    <col min="15573" max="15582" width="4.42578125" style="106" customWidth="1"/>
    <col min="15583" max="15584" width="4.28515625" style="106" customWidth="1"/>
    <col min="15585" max="15772" width="4.28515625" style="106"/>
    <col min="15773" max="15773" width="5.85546875" style="106" customWidth="1"/>
    <col min="15774" max="15774" width="11.7109375" style="106" customWidth="1"/>
    <col min="15775" max="15781" width="6.42578125" style="106" customWidth="1"/>
    <col min="15782" max="15782" width="7.140625" style="106" customWidth="1"/>
    <col min="15783" max="15783" width="6.42578125" style="106" customWidth="1"/>
    <col min="15784" max="15784" width="5.7109375" style="106" customWidth="1"/>
    <col min="15785" max="15785" width="6.42578125" style="106" customWidth="1"/>
    <col min="15786" max="15786" width="5.85546875" style="106" customWidth="1"/>
    <col min="15787" max="15787" width="7" style="106" customWidth="1"/>
    <col min="15788" max="15788" width="6.7109375" style="106" customWidth="1"/>
    <col min="15789" max="15789" width="6.42578125" style="106" customWidth="1"/>
    <col min="15790" max="15792" width="8.140625" style="106" customWidth="1"/>
    <col min="15793" max="15799" width="10.42578125" style="106" customWidth="1"/>
    <col min="15800" max="15800" width="7" style="106" customWidth="1"/>
    <col min="15801" max="15801" width="6.85546875" style="106" customWidth="1"/>
    <col min="15802" max="15802" width="6.42578125" style="106" customWidth="1"/>
    <col min="15803" max="15803" width="6.85546875" style="106" customWidth="1"/>
    <col min="15804" max="15804" width="6.7109375" style="106" customWidth="1"/>
    <col min="15805" max="15805" width="6.42578125" style="106" customWidth="1"/>
    <col min="15806" max="15806" width="5.140625" style="106" customWidth="1"/>
    <col min="15807" max="15807" width="5.7109375" style="106" customWidth="1"/>
    <col min="15808" max="15808" width="5.42578125" style="106" customWidth="1"/>
    <col min="15809" max="15809" width="6.28515625" style="106" customWidth="1"/>
    <col min="15810" max="15810" width="5.140625" style="106" customWidth="1"/>
    <col min="15811" max="15813" width="7.42578125" style="106" customWidth="1"/>
    <col min="15814" max="15817" width="5.42578125" style="106" customWidth="1"/>
    <col min="15818" max="15818" width="7" style="106" customWidth="1"/>
    <col min="15819" max="15819" width="6.140625" style="106" customWidth="1"/>
    <col min="15820" max="15821" width="5.85546875" style="106" customWidth="1"/>
    <col min="15822" max="15823" width="6.42578125" style="106" customWidth="1"/>
    <col min="15824" max="15824" width="5.85546875" style="106" customWidth="1"/>
    <col min="15825" max="15825" width="6.85546875" style="106" customWidth="1"/>
    <col min="15826" max="15827" width="8.42578125" style="106" customWidth="1"/>
    <col min="15828" max="15828" width="50.42578125" style="106" customWidth="1"/>
    <col min="15829" max="15838" width="4.42578125" style="106" customWidth="1"/>
    <col min="15839" max="15840" width="4.28515625" style="106" customWidth="1"/>
    <col min="15841" max="16028" width="4.28515625" style="106"/>
    <col min="16029" max="16029" width="5.85546875" style="106" customWidth="1"/>
    <col min="16030" max="16030" width="11.7109375" style="106" customWidth="1"/>
    <col min="16031" max="16037" width="6.42578125" style="106" customWidth="1"/>
    <col min="16038" max="16038" width="7.140625" style="106" customWidth="1"/>
    <col min="16039" max="16039" width="6.42578125" style="106" customWidth="1"/>
    <col min="16040" max="16040" width="5.7109375" style="106" customWidth="1"/>
    <col min="16041" max="16041" width="6.42578125" style="106" customWidth="1"/>
    <col min="16042" max="16042" width="5.85546875" style="106" customWidth="1"/>
    <col min="16043" max="16043" width="7" style="106" customWidth="1"/>
    <col min="16044" max="16044" width="6.7109375" style="106" customWidth="1"/>
    <col min="16045" max="16045" width="6.42578125" style="106" customWidth="1"/>
    <col min="16046" max="16048" width="8.140625" style="106" customWidth="1"/>
    <col min="16049" max="16055" width="10.42578125" style="106" customWidth="1"/>
    <col min="16056" max="16056" width="7" style="106" customWidth="1"/>
    <col min="16057" max="16057" width="6.85546875" style="106" customWidth="1"/>
    <col min="16058" max="16058" width="6.42578125" style="106" customWidth="1"/>
    <col min="16059" max="16059" width="6.85546875" style="106" customWidth="1"/>
    <col min="16060" max="16060" width="6.7109375" style="106" customWidth="1"/>
    <col min="16061" max="16061" width="6.42578125" style="106" customWidth="1"/>
    <col min="16062" max="16062" width="5.140625" style="106" customWidth="1"/>
    <col min="16063" max="16063" width="5.7109375" style="106" customWidth="1"/>
    <col min="16064" max="16064" width="5.42578125" style="106" customWidth="1"/>
    <col min="16065" max="16065" width="6.28515625" style="106" customWidth="1"/>
    <col min="16066" max="16066" width="5.140625" style="106" customWidth="1"/>
    <col min="16067" max="16069" width="7.42578125" style="106" customWidth="1"/>
    <col min="16070" max="16073" width="5.42578125" style="106" customWidth="1"/>
    <col min="16074" max="16074" width="7" style="106" customWidth="1"/>
    <col min="16075" max="16075" width="6.140625" style="106" customWidth="1"/>
    <col min="16076" max="16077" width="5.85546875" style="106" customWidth="1"/>
    <col min="16078" max="16079" width="6.42578125" style="106" customWidth="1"/>
    <col min="16080" max="16080" width="5.85546875" style="106" customWidth="1"/>
    <col min="16081" max="16081" width="6.85546875" style="106" customWidth="1"/>
    <col min="16082" max="16083" width="8.42578125" style="106" customWidth="1"/>
    <col min="16084" max="16084" width="50.42578125" style="106" customWidth="1"/>
    <col min="16085" max="16094" width="4.42578125" style="106" customWidth="1"/>
    <col min="16095" max="16096" width="4.28515625" style="106" customWidth="1"/>
    <col min="16097" max="16384" width="4.28515625" style="106"/>
  </cols>
  <sheetData>
    <row r="1" spans="1:23" ht="19.5" customHeight="1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554" t="s">
        <v>129</v>
      </c>
      <c r="M1" s="554"/>
      <c r="N1" s="554"/>
    </row>
    <row r="2" spans="1:23" ht="19.5" customHeight="1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23" ht="19.5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23" s="184" customFormat="1" ht="55.5" customHeight="1">
      <c r="B4" s="555" t="s">
        <v>393</v>
      </c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187"/>
    </row>
    <row r="5" spans="1:23" ht="24" customHeight="1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23" ht="16.5" customHeight="1">
      <c r="A6" s="188"/>
      <c r="B6" s="188"/>
      <c r="C6" s="188"/>
      <c r="D6" s="188"/>
      <c r="E6" s="188"/>
      <c r="F6" s="188"/>
      <c r="G6" s="188"/>
      <c r="H6" s="188"/>
      <c r="I6" s="199"/>
      <c r="J6" s="199"/>
      <c r="L6" s="188"/>
      <c r="M6" s="188"/>
      <c r="N6" s="188"/>
    </row>
    <row r="7" spans="1:23" s="75" customFormat="1" ht="16.5" customHeight="1">
      <c r="A7" s="556"/>
      <c r="B7" s="556"/>
      <c r="C7" s="190"/>
    </row>
    <row r="8" spans="1:23" s="75" customFormat="1" ht="16.5" customHeight="1">
      <c r="A8" s="54"/>
      <c r="B8" s="2"/>
      <c r="C8" s="2"/>
    </row>
    <row r="9" spans="1:23" s="75" customFormat="1" ht="16.5" customHeight="1">
      <c r="A9" s="80"/>
      <c r="B9" s="548"/>
      <c r="C9" s="548"/>
      <c r="D9" s="548"/>
      <c r="E9" s="548"/>
    </row>
    <row r="10" spans="1:23" s="75" customFormat="1" ht="16.5" customHeight="1">
      <c r="A10" s="133"/>
    </row>
    <row r="11" spans="1:23" s="75" customFormat="1" ht="23.25" customHeight="1">
      <c r="A11" s="101"/>
      <c r="N11" s="13" t="s">
        <v>2</v>
      </c>
    </row>
    <row r="12" spans="1:23" s="75" customFormat="1" ht="21.75" customHeight="1">
      <c r="A12" s="559" t="s">
        <v>130</v>
      </c>
      <c r="B12" s="559" t="s">
        <v>4</v>
      </c>
      <c r="C12" s="560" t="s">
        <v>110</v>
      </c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8"/>
    </row>
    <row r="13" spans="1:23" s="75" customFormat="1" ht="18.75" customHeight="1">
      <c r="A13" s="559"/>
      <c r="B13" s="559"/>
      <c r="C13" s="560"/>
      <c r="D13" s="561" t="s">
        <v>114</v>
      </c>
      <c r="E13" s="562" t="s">
        <v>116</v>
      </c>
      <c r="F13" s="564" t="s">
        <v>15</v>
      </c>
      <c r="G13" s="131"/>
      <c r="H13" s="214"/>
      <c r="I13" s="564" t="s">
        <v>14</v>
      </c>
      <c r="J13" s="131"/>
      <c r="K13" s="133"/>
      <c r="L13" s="564" t="s">
        <v>16</v>
      </c>
      <c r="M13" s="131"/>
      <c r="N13" s="220"/>
      <c r="O13" s="221"/>
    </row>
    <row r="14" spans="1:23" s="75" customFormat="1" ht="18.75" customHeight="1">
      <c r="A14" s="559"/>
      <c r="B14" s="559"/>
      <c r="C14" s="560"/>
      <c r="D14" s="561"/>
      <c r="E14" s="563"/>
      <c r="F14" s="565"/>
      <c r="G14" s="191" t="s">
        <v>114</v>
      </c>
      <c r="H14" s="215" t="s">
        <v>116</v>
      </c>
      <c r="I14" s="565"/>
      <c r="J14" s="191" t="s">
        <v>114</v>
      </c>
      <c r="K14" s="215" t="s">
        <v>116</v>
      </c>
      <c r="L14" s="565"/>
      <c r="M14" s="191" t="s">
        <v>114</v>
      </c>
      <c r="N14" s="215" t="s">
        <v>116</v>
      </c>
    </row>
    <row r="15" spans="1:23" s="133" customFormat="1" ht="12.75">
      <c r="A15" s="193" t="s">
        <v>30</v>
      </c>
      <c r="B15" s="191" t="s">
        <v>31</v>
      </c>
      <c r="C15" s="216">
        <v>1</v>
      </c>
      <c r="D15" s="194">
        <v>2</v>
      </c>
      <c r="E15" s="216">
        <v>3</v>
      </c>
      <c r="F15" s="194">
        <v>4</v>
      </c>
      <c r="G15" s="216">
        <v>5</v>
      </c>
      <c r="H15" s="194">
        <v>6</v>
      </c>
      <c r="I15" s="216">
        <v>7</v>
      </c>
      <c r="J15" s="194">
        <v>8</v>
      </c>
      <c r="K15" s="216">
        <v>9</v>
      </c>
      <c r="L15" s="194">
        <v>10</v>
      </c>
      <c r="M15" s="216">
        <v>11</v>
      </c>
      <c r="N15" s="194">
        <v>12</v>
      </c>
    </row>
    <row r="16" spans="1:23" s="133" customFormat="1" ht="17.25" customHeight="1">
      <c r="A16" s="217" t="s">
        <v>32</v>
      </c>
      <c r="B16" s="31">
        <v>1</v>
      </c>
      <c r="C16" s="385">
        <v>41584</v>
      </c>
      <c r="D16" s="385">
        <v>27616</v>
      </c>
      <c r="E16" s="385">
        <v>13968</v>
      </c>
      <c r="F16" s="385">
        <v>5670</v>
      </c>
      <c r="G16" s="385">
        <v>3904</v>
      </c>
      <c r="H16" s="385">
        <v>1766</v>
      </c>
      <c r="I16" s="385">
        <v>35324</v>
      </c>
      <c r="J16" s="385">
        <v>23281</v>
      </c>
      <c r="K16" s="385">
        <v>12043</v>
      </c>
      <c r="L16" s="385">
        <v>590</v>
      </c>
      <c r="M16" s="385">
        <v>431</v>
      </c>
      <c r="N16" s="385">
        <v>159</v>
      </c>
      <c r="Q16" s="133">
        <f>+C16-D16-E16</f>
        <v>0</v>
      </c>
      <c r="R16" s="133">
        <f>+C16-F16-I16-L16</f>
        <v>0</v>
      </c>
      <c r="S16" s="133">
        <f t="shared" ref="S16:T16" si="0">+D16-G16-J16-M16</f>
        <v>0</v>
      </c>
      <c r="T16" s="133">
        <f t="shared" si="0"/>
        <v>0</v>
      </c>
      <c r="U16" s="133">
        <f>+F16-G16-H16</f>
        <v>0</v>
      </c>
      <c r="V16" s="133">
        <f>+I16-J16-K16</f>
        <v>0</v>
      </c>
      <c r="W16" s="133">
        <f>+L16-M16-N16</f>
        <v>0</v>
      </c>
    </row>
    <row r="17" spans="1:23" s="133" customFormat="1" ht="17.25" customHeight="1">
      <c r="A17" s="217" t="s">
        <v>33</v>
      </c>
      <c r="B17" s="31">
        <v>2</v>
      </c>
      <c r="C17" s="385">
        <v>5484</v>
      </c>
      <c r="D17" s="385">
        <v>3473</v>
      </c>
      <c r="E17" s="385">
        <v>2011</v>
      </c>
      <c r="F17" s="385">
        <v>809</v>
      </c>
      <c r="G17" s="385">
        <v>521</v>
      </c>
      <c r="H17" s="385">
        <v>288</v>
      </c>
      <c r="I17" s="385">
        <v>4427</v>
      </c>
      <c r="J17" s="385">
        <v>2809</v>
      </c>
      <c r="K17" s="385">
        <v>1618</v>
      </c>
      <c r="L17" s="385">
        <v>248</v>
      </c>
      <c r="M17" s="385">
        <v>143</v>
      </c>
      <c r="N17" s="385">
        <v>105</v>
      </c>
      <c r="Q17" s="133">
        <f t="shared" ref="Q17:Q54" si="1">+C17-D17-E17</f>
        <v>0</v>
      </c>
      <c r="R17" s="133">
        <f t="shared" ref="R17:R54" si="2">+C17-F17-I17-L17</f>
        <v>0</v>
      </c>
      <c r="S17" s="133">
        <f t="shared" ref="S17:S54" si="3">+D17-G17-J17-M17</f>
        <v>0</v>
      </c>
      <c r="T17" s="133">
        <f t="shared" ref="T17:T54" si="4">+E17-H17-K17-N17</f>
        <v>0</v>
      </c>
      <c r="U17" s="133">
        <f t="shared" ref="U17:U54" si="5">+F17-G17-H17</f>
        <v>0</v>
      </c>
      <c r="V17" s="133">
        <f t="shared" ref="V17:V54" si="6">+I17-J17-K17</f>
        <v>0</v>
      </c>
      <c r="W17" s="133">
        <f t="shared" ref="W17:W54" si="7">+L17-M17-N17</f>
        <v>0</v>
      </c>
    </row>
    <row r="18" spans="1:23" s="133" customFormat="1" ht="17.25" customHeight="1">
      <c r="A18" s="174" t="s">
        <v>34</v>
      </c>
      <c r="B18" s="31">
        <v>3</v>
      </c>
      <c r="C18" s="283">
        <v>928</v>
      </c>
      <c r="D18" s="283">
        <v>561</v>
      </c>
      <c r="E18" s="283">
        <v>367</v>
      </c>
      <c r="F18" s="283">
        <v>66</v>
      </c>
      <c r="G18" s="283">
        <v>49</v>
      </c>
      <c r="H18" s="283">
        <v>17</v>
      </c>
      <c r="I18" s="283">
        <v>722</v>
      </c>
      <c r="J18" s="283">
        <v>443</v>
      </c>
      <c r="K18" s="283">
        <v>279</v>
      </c>
      <c r="L18" s="283">
        <v>140</v>
      </c>
      <c r="M18" s="283">
        <v>69</v>
      </c>
      <c r="N18" s="283">
        <v>71</v>
      </c>
      <c r="Q18" s="133">
        <f t="shared" si="1"/>
        <v>0</v>
      </c>
      <c r="R18" s="133">
        <f t="shared" si="2"/>
        <v>0</v>
      </c>
      <c r="S18" s="133">
        <f t="shared" si="3"/>
        <v>0</v>
      </c>
      <c r="T18" s="133">
        <f t="shared" si="4"/>
        <v>0</v>
      </c>
      <c r="U18" s="133">
        <f t="shared" si="5"/>
        <v>0</v>
      </c>
      <c r="V18" s="133">
        <f t="shared" si="6"/>
        <v>0</v>
      </c>
      <c r="W18" s="133">
        <f t="shared" si="7"/>
        <v>0</v>
      </c>
    </row>
    <row r="19" spans="1:23" s="133" customFormat="1" ht="17.25" customHeight="1">
      <c r="A19" s="174" t="s">
        <v>35</v>
      </c>
      <c r="B19" s="31">
        <v>4</v>
      </c>
      <c r="C19" s="283">
        <v>741</v>
      </c>
      <c r="D19" s="283">
        <v>485</v>
      </c>
      <c r="E19" s="283">
        <v>256</v>
      </c>
      <c r="F19" s="283">
        <v>65</v>
      </c>
      <c r="G19" s="283">
        <v>45</v>
      </c>
      <c r="H19" s="283">
        <v>20</v>
      </c>
      <c r="I19" s="283">
        <v>656</v>
      </c>
      <c r="J19" s="283">
        <v>424</v>
      </c>
      <c r="K19" s="283">
        <v>232</v>
      </c>
      <c r="L19" s="283">
        <v>20</v>
      </c>
      <c r="M19" s="283">
        <v>16</v>
      </c>
      <c r="N19" s="283">
        <v>4</v>
      </c>
      <c r="Q19" s="133">
        <f t="shared" si="1"/>
        <v>0</v>
      </c>
      <c r="R19" s="133">
        <f t="shared" si="2"/>
        <v>0</v>
      </c>
      <c r="S19" s="133">
        <f t="shared" si="3"/>
        <v>0</v>
      </c>
      <c r="T19" s="133">
        <f t="shared" si="4"/>
        <v>0</v>
      </c>
      <c r="U19" s="133">
        <f t="shared" si="5"/>
        <v>0</v>
      </c>
      <c r="V19" s="133">
        <f t="shared" si="6"/>
        <v>0</v>
      </c>
      <c r="W19" s="133">
        <f t="shared" si="7"/>
        <v>0</v>
      </c>
    </row>
    <row r="20" spans="1:23" s="133" customFormat="1" ht="17.25" customHeight="1">
      <c r="A20" s="174" t="s">
        <v>36</v>
      </c>
      <c r="B20" s="31">
        <v>5</v>
      </c>
      <c r="C20" s="283">
        <v>1105</v>
      </c>
      <c r="D20" s="283">
        <v>648</v>
      </c>
      <c r="E20" s="283">
        <v>457</v>
      </c>
      <c r="F20" s="283">
        <v>143</v>
      </c>
      <c r="G20" s="283">
        <v>82</v>
      </c>
      <c r="H20" s="283">
        <v>61</v>
      </c>
      <c r="I20" s="283">
        <v>897</v>
      </c>
      <c r="J20" s="283">
        <v>531</v>
      </c>
      <c r="K20" s="283">
        <v>366</v>
      </c>
      <c r="L20" s="283">
        <v>65</v>
      </c>
      <c r="M20" s="283">
        <v>35</v>
      </c>
      <c r="N20" s="283">
        <v>30</v>
      </c>
      <c r="Q20" s="133">
        <f t="shared" si="1"/>
        <v>0</v>
      </c>
      <c r="R20" s="133">
        <f t="shared" si="2"/>
        <v>0</v>
      </c>
      <c r="S20" s="133">
        <f t="shared" si="3"/>
        <v>0</v>
      </c>
      <c r="T20" s="133">
        <f t="shared" si="4"/>
        <v>0</v>
      </c>
      <c r="U20" s="133">
        <f t="shared" si="5"/>
        <v>0</v>
      </c>
      <c r="V20" s="133">
        <f t="shared" si="6"/>
        <v>0</v>
      </c>
      <c r="W20" s="133">
        <f t="shared" si="7"/>
        <v>0</v>
      </c>
    </row>
    <row r="21" spans="1:23" s="133" customFormat="1" ht="17.25" customHeight="1">
      <c r="A21" s="174" t="s">
        <v>37</v>
      </c>
      <c r="B21" s="31">
        <v>6</v>
      </c>
      <c r="C21" s="283">
        <v>1291</v>
      </c>
      <c r="D21" s="283">
        <v>822</v>
      </c>
      <c r="E21" s="283">
        <v>469</v>
      </c>
      <c r="F21" s="283">
        <v>252</v>
      </c>
      <c r="G21" s="283">
        <v>164</v>
      </c>
      <c r="H21" s="283">
        <v>88</v>
      </c>
      <c r="I21" s="283">
        <v>1032</v>
      </c>
      <c r="J21" s="283">
        <v>651</v>
      </c>
      <c r="K21" s="283">
        <v>381</v>
      </c>
      <c r="L21" s="283">
        <v>7</v>
      </c>
      <c r="M21" s="283">
        <v>7</v>
      </c>
      <c r="N21" s="283">
        <v>0</v>
      </c>
      <c r="Q21" s="133">
        <f t="shared" si="1"/>
        <v>0</v>
      </c>
      <c r="R21" s="133">
        <f t="shared" si="2"/>
        <v>0</v>
      </c>
      <c r="S21" s="133">
        <f t="shared" si="3"/>
        <v>0</v>
      </c>
      <c r="T21" s="133">
        <f t="shared" si="4"/>
        <v>0</v>
      </c>
      <c r="U21" s="133">
        <f t="shared" si="5"/>
        <v>0</v>
      </c>
      <c r="V21" s="133">
        <f t="shared" si="6"/>
        <v>0</v>
      </c>
      <c r="W21" s="133">
        <f t="shared" si="7"/>
        <v>0</v>
      </c>
    </row>
    <row r="22" spans="1:23" s="133" customFormat="1" ht="17.25" customHeight="1">
      <c r="A22" s="174" t="s">
        <v>38</v>
      </c>
      <c r="B22" s="31">
        <v>7</v>
      </c>
      <c r="C22" s="283">
        <v>1419</v>
      </c>
      <c r="D22" s="283">
        <v>957</v>
      </c>
      <c r="E22" s="283">
        <v>462</v>
      </c>
      <c r="F22" s="283">
        <v>283</v>
      </c>
      <c r="G22" s="283">
        <v>181</v>
      </c>
      <c r="H22" s="283">
        <v>102</v>
      </c>
      <c r="I22" s="283">
        <v>1120</v>
      </c>
      <c r="J22" s="283">
        <v>760</v>
      </c>
      <c r="K22" s="283">
        <v>360</v>
      </c>
      <c r="L22" s="283">
        <v>16</v>
      </c>
      <c r="M22" s="283">
        <v>16</v>
      </c>
      <c r="N22" s="283">
        <v>0</v>
      </c>
      <c r="Q22" s="133">
        <f t="shared" si="1"/>
        <v>0</v>
      </c>
      <c r="R22" s="133">
        <f t="shared" si="2"/>
        <v>0</v>
      </c>
      <c r="S22" s="133">
        <f t="shared" si="3"/>
        <v>0</v>
      </c>
      <c r="T22" s="133">
        <f t="shared" si="4"/>
        <v>0</v>
      </c>
      <c r="U22" s="133">
        <f t="shared" si="5"/>
        <v>0</v>
      </c>
      <c r="V22" s="133">
        <f t="shared" si="6"/>
        <v>0</v>
      </c>
      <c r="W22" s="133">
        <f t="shared" si="7"/>
        <v>0</v>
      </c>
    </row>
    <row r="23" spans="1:23" s="133" customFormat="1" ht="17.25" customHeight="1">
      <c r="A23" s="217" t="s">
        <v>39</v>
      </c>
      <c r="B23" s="31">
        <v>8</v>
      </c>
      <c r="C23" s="385">
        <v>9152</v>
      </c>
      <c r="D23" s="385">
        <v>5780</v>
      </c>
      <c r="E23" s="385">
        <v>3372</v>
      </c>
      <c r="F23" s="385">
        <v>1004</v>
      </c>
      <c r="G23" s="385">
        <v>673</v>
      </c>
      <c r="H23" s="385">
        <v>331</v>
      </c>
      <c r="I23" s="385">
        <v>8077</v>
      </c>
      <c r="J23" s="385">
        <v>5042</v>
      </c>
      <c r="K23" s="385">
        <v>3035</v>
      </c>
      <c r="L23" s="385">
        <v>71</v>
      </c>
      <c r="M23" s="385">
        <v>65</v>
      </c>
      <c r="N23" s="385">
        <v>6</v>
      </c>
      <c r="Q23" s="133">
        <f t="shared" si="1"/>
        <v>0</v>
      </c>
      <c r="R23" s="133">
        <f t="shared" si="2"/>
        <v>0</v>
      </c>
      <c r="S23" s="133">
        <f t="shared" si="3"/>
        <v>0</v>
      </c>
      <c r="T23" s="133">
        <f t="shared" si="4"/>
        <v>0</v>
      </c>
      <c r="U23" s="133">
        <f t="shared" si="5"/>
        <v>0</v>
      </c>
      <c r="V23" s="133">
        <f t="shared" si="6"/>
        <v>0</v>
      </c>
      <c r="W23" s="133">
        <f t="shared" si="7"/>
        <v>0</v>
      </c>
    </row>
    <row r="24" spans="1:23" s="133" customFormat="1" ht="17.25" customHeight="1">
      <c r="A24" s="174" t="s">
        <v>40</v>
      </c>
      <c r="B24" s="31">
        <v>9</v>
      </c>
      <c r="C24" s="283">
        <v>2359</v>
      </c>
      <c r="D24" s="283">
        <v>1524</v>
      </c>
      <c r="E24" s="283">
        <v>835</v>
      </c>
      <c r="F24" s="283">
        <v>211</v>
      </c>
      <c r="G24" s="283">
        <v>155</v>
      </c>
      <c r="H24" s="283">
        <v>56</v>
      </c>
      <c r="I24" s="283">
        <v>2126</v>
      </c>
      <c r="J24" s="283">
        <v>1353</v>
      </c>
      <c r="K24" s="283">
        <v>773</v>
      </c>
      <c r="L24" s="283">
        <v>22</v>
      </c>
      <c r="M24" s="283">
        <v>16</v>
      </c>
      <c r="N24" s="283">
        <v>6</v>
      </c>
      <c r="Q24" s="133">
        <f t="shared" si="1"/>
        <v>0</v>
      </c>
      <c r="R24" s="133">
        <f t="shared" si="2"/>
        <v>0</v>
      </c>
      <c r="S24" s="133">
        <f t="shared" si="3"/>
        <v>0</v>
      </c>
      <c r="T24" s="133">
        <f t="shared" si="4"/>
        <v>0</v>
      </c>
      <c r="U24" s="133">
        <f t="shared" si="5"/>
        <v>0</v>
      </c>
      <c r="V24" s="133">
        <f t="shared" si="6"/>
        <v>0</v>
      </c>
      <c r="W24" s="133">
        <f t="shared" si="7"/>
        <v>0</v>
      </c>
    </row>
    <row r="25" spans="1:23" s="133" customFormat="1" ht="17.25" customHeight="1">
      <c r="A25" s="174" t="s">
        <v>41</v>
      </c>
      <c r="B25" s="31">
        <v>10</v>
      </c>
      <c r="C25" s="283">
        <v>1717</v>
      </c>
      <c r="D25" s="283">
        <v>1005</v>
      </c>
      <c r="E25" s="283">
        <v>712</v>
      </c>
      <c r="F25" s="283">
        <v>163</v>
      </c>
      <c r="G25" s="283">
        <v>103</v>
      </c>
      <c r="H25" s="283">
        <v>60</v>
      </c>
      <c r="I25" s="283">
        <v>1549</v>
      </c>
      <c r="J25" s="283">
        <v>897</v>
      </c>
      <c r="K25" s="283">
        <v>652</v>
      </c>
      <c r="L25" s="283">
        <v>5</v>
      </c>
      <c r="M25" s="283">
        <v>5</v>
      </c>
      <c r="N25" s="283">
        <v>0</v>
      </c>
      <c r="Q25" s="133">
        <f t="shared" si="1"/>
        <v>0</v>
      </c>
      <c r="R25" s="133">
        <f t="shared" si="2"/>
        <v>0</v>
      </c>
      <c r="S25" s="133">
        <f t="shared" si="3"/>
        <v>0</v>
      </c>
      <c r="T25" s="133">
        <f t="shared" si="4"/>
        <v>0</v>
      </c>
      <c r="U25" s="133">
        <f t="shared" si="5"/>
        <v>0</v>
      </c>
      <c r="V25" s="133">
        <f t="shared" si="6"/>
        <v>0</v>
      </c>
      <c r="W25" s="133">
        <f t="shared" si="7"/>
        <v>0</v>
      </c>
    </row>
    <row r="26" spans="1:23" s="133" customFormat="1" ht="17.25" customHeight="1">
      <c r="A26" s="174" t="s">
        <v>42</v>
      </c>
      <c r="B26" s="31">
        <v>11</v>
      </c>
      <c r="C26" s="283">
        <v>979</v>
      </c>
      <c r="D26" s="283">
        <v>634</v>
      </c>
      <c r="E26" s="283">
        <v>345</v>
      </c>
      <c r="F26" s="283">
        <v>68</v>
      </c>
      <c r="G26" s="283">
        <v>54</v>
      </c>
      <c r="H26" s="283">
        <v>14</v>
      </c>
      <c r="I26" s="283">
        <v>900</v>
      </c>
      <c r="J26" s="283">
        <v>569</v>
      </c>
      <c r="K26" s="283">
        <v>331</v>
      </c>
      <c r="L26" s="283">
        <v>11</v>
      </c>
      <c r="M26" s="283">
        <v>11</v>
      </c>
      <c r="N26" s="283">
        <v>0</v>
      </c>
      <c r="Q26" s="133">
        <f t="shared" si="1"/>
        <v>0</v>
      </c>
      <c r="R26" s="133">
        <f t="shared" si="2"/>
        <v>0</v>
      </c>
      <c r="S26" s="133">
        <f t="shared" si="3"/>
        <v>0</v>
      </c>
      <c r="T26" s="133">
        <f t="shared" si="4"/>
        <v>0</v>
      </c>
      <c r="U26" s="133">
        <f t="shared" si="5"/>
        <v>0</v>
      </c>
      <c r="V26" s="133">
        <f t="shared" si="6"/>
        <v>0</v>
      </c>
      <c r="W26" s="133">
        <f t="shared" si="7"/>
        <v>0</v>
      </c>
    </row>
    <row r="27" spans="1:23" s="133" customFormat="1" ht="17.25" customHeight="1">
      <c r="A27" s="174" t="s">
        <v>43</v>
      </c>
      <c r="B27" s="31">
        <v>12</v>
      </c>
      <c r="C27" s="283">
        <v>863</v>
      </c>
      <c r="D27" s="283">
        <v>568</v>
      </c>
      <c r="E27" s="283">
        <v>295</v>
      </c>
      <c r="F27" s="283">
        <v>112</v>
      </c>
      <c r="G27" s="283">
        <v>63</v>
      </c>
      <c r="H27" s="283">
        <v>49</v>
      </c>
      <c r="I27" s="283">
        <v>741</v>
      </c>
      <c r="J27" s="283">
        <v>495</v>
      </c>
      <c r="K27" s="283">
        <v>246</v>
      </c>
      <c r="L27" s="283">
        <v>10</v>
      </c>
      <c r="M27" s="283">
        <v>10</v>
      </c>
      <c r="N27" s="283">
        <v>0</v>
      </c>
      <c r="Q27" s="133">
        <f t="shared" si="1"/>
        <v>0</v>
      </c>
      <c r="R27" s="133">
        <f t="shared" si="2"/>
        <v>0</v>
      </c>
      <c r="S27" s="133">
        <f t="shared" si="3"/>
        <v>0</v>
      </c>
      <c r="T27" s="133">
        <f t="shared" si="4"/>
        <v>0</v>
      </c>
      <c r="U27" s="133">
        <f t="shared" si="5"/>
        <v>0</v>
      </c>
      <c r="V27" s="133">
        <f t="shared" si="6"/>
        <v>0</v>
      </c>
      <c r="W27" s="133">
        <f t="shared" si="7"/>
        <v>0</v>
      </c>
    </row>
    <row r="28" spans="1:23" s="133" customFormat="1" ht="17.25" customHeight="1">
      <c r="A28" s="174" t="s">
        <v>44</v>
      </c>
      <c r="B28" s="31">
        <v>13</v>
      </c>
      <c r="C28" s="283">
        <v>1749</v>
      </c>
      <c r="D28" s="283">
        <v>1103</v>
      </c>
      <c r="E28" s="283">
        <v>646</v>
      </c>
      <c r="F28" s="283">
        <v>242</v>
      </c>
      <c r="G28" s="283">
        <v>152</v>
      </c>
      <c r="H28" s="283">
        <v>90</v>
      </c>
      <c r="I28" s="283">
        <v>1497</v>
      </c>
      <c r="J28" s="283">
        <v>941</v>
      </c>
      <c r="K28" s="283">
        <v>556</v>
      </c>
      <c r="L28" s="283">
        <v>10</v>
      </c>
      <c r="M28" s="283">
        <v>10</v>
      </c>
      <c r="N28" s="283">
        <v>0</v>
      </c>
      <c r="Q28" s="133">
        <f t="shared" si="1"/>
        <v>0</v>
      </c>
      <c r="R28" s="133">
        <f t="shared" si="2"/>
        <v>0</v>
      </c>
      <c r="S28" s="133">
        <f t="shared" si="3"/>
        <v>0</v>
      </c>
      <c r="T28" s="133">
        <f t="shared" si="4"/>
        <v>0</v>
      </c>
      <c r="U28" s="133">
        <f t="shared" si="5"/>
        <v>0</v>
      </c>
      <c r="V28" s="133">
        <f t="shared" si="6"/>
        <v>0</v>
      </c>
      <c r="W28" s="133">
        <f t="shared" si="7"/>
        <v>0</v>
      </c>
    </row>
    <row r="29" spans="1:23" s="133" customFormat="1" ht="17.25" customHeight="1">
      <c r="A29" s="174" t="s">
        <v>45</v>
      </c>
      <c r="B29" s="31">
        <v>14</v>
      </c>
      <c r="C29" s="283">
        <v>1485</v>
      </c>
      <c r="D29" s="283">
        <v>946</v>
      </c>
      <c r="E29" s="283">
        <v>539</v>
      </c>
      <c r="F29" s="283">
        <v>208</v>
      </c>
      <c r="G29" s="283">
        <v>146</v>
      </c>
      <c r="H29" s="283">
        <v>62</v>
      </c>
      <c r="I29" s="283">
        <v>1264</v>
      </c>
      <c r="J29" s="283">
        <v>787</v>
      </c>
      <c r="K29" s="283">
        <v>477</v>
      </c>
      <c r="L29" s="283">
        <v>13</v>
      </c>
      <c r="M29" s="283">
        <v>13</v>
      </c>
      <c r="N29" s="283">
        <v>0</v>
      </c>
      <c r="Q29" s="133">
        <f t="shared" si="1"/>
        <v>0</v>
      </c>
      <c r="R29" s="133">
        <f t="shared" si="2"/>
        <v>0</v>
      </c>
      <c r="S29" s="133">
        <f t="shared" si="3"/>
        <v>0</v>
      </c>
      <c r="T29" s="133">
        <f t="shared" si="4"/>
        <v>0</v>
      </c>
      <c r="U29" s="133">
        <f t="shared" si="5"/>
        <v>0</v>
      </c>
      <c r="V29" s="133">
        <f t="shared" si="6"/>
        <v>0</v>
      </c>
      <c r="W29" s="133">
        <f t="shared" si="7"/>
        <v>0</v>
      </c>
    </row>
    <row r="30" spans="1:23" s="133" customFormat="1" ht="17.25" customHeight="1">
      <c r="A30" s="217" t="s">
        <v>46</v>
      </c>
      <c r="B30" s="31">
        <v>15</v>
      </c>
      <c r="C30" s="385">
        <v>8896</v>
      </c>
      <c r="D30" s="385">
        <v>6190</v>
      </c>
      <c r="E30" s="385">
        <v>2706</v>
      </c>
      <c r="F30" s="385">
        <v>1456</v>
      </c>
      <c r="G30" s="385">
        <v>1017</v>
      </c>
      <c r="H30" s="385">
        <v>439</v>
      </c>
      <c r="I30" s="385">
        <v>7315</v>
      </c>
      <c r="J30" s="385">
        <v>5070</v>
      </c>
      <c r="K30" s="385">
        <v>2245</v>
      </c>
      <c r="L30" s="385">
        <v>125</v>
      </c>
      <c r="M30" s="385">
        <v>103</v>
      </c>
      <c r="N30" s="385">
        <v>22</v>
      </c>
      <c r="Q30" s="133">
        <f t="shared" si="1"/>
        <v>0</v>
      </c>
      <c r="R30" s="133">
        <f t="shared" si="2"/>
        <v>0</v>
      </c>
      <c r="S30" s="133">
        <f t="shared" si="3"/>
        <v>0</v>
      </c>
      <c r="T30" s="133">
        <f t="shared" si="4"/>
        <v>0</v>
      </c>
      <c r="U30" s="133">
        <f t="shared" si="5"/>
        <v>0</v>
      </c>
      <c r="V30" s="133">
        <f t="shared" si="6"/>
        <v>0</v>
      </c>
      <c r="W30" s="133">
        <f t="shared" si="7"/>
        <v>0</v>
      </c>
    </row>
    <row r="31" spans="1:23" s="133" customFormat="1" ht="17.25" customHeight="1">
      <c r="A31" s="174" t="s">
        <v>47</v>
      </c>
      <c r="B31" s="31">
        <v>16</v>
      </c>
      <c r="C31" s="283">
        <v>461</v>
      </c>
      <c r="D31" s="283">
        <v>316</v>
      </c>
      <c r="E31" s="283">
        <v>145</v>
      </c>
      <c r="F31" s="283">
        <v>176</v>
      </c>
      <c r="G31" s="283">
        <v>120</v>
      </c>
      <c r="H31" s="283">
        <v>56</v>
      </c>
      <c r="I31" s="283">
        <v>281</v>
      </c>
      <c r="J31" s="283">
        <v>192</v>
      </c>
      <c r="K31" s="283">
        <v>89</v>
      </c>
      <c r="L31" s="283">
        <v>4</v>
      </c>
      <c r="M31" s="283">
        <v>4</v>
      </c>
      <c r="N31" s="283">
        <v>0</v>
      </c>
      <c r="Q31" s="133">
        <f t="shared" si="1"/>
        <v>0</v>
      </c>
      <c r="R31" s="133">
        <f t="shared" si="2"/>
        <v>0</v>
      </c>
      <c r="S31" s="133">
        <f t="shared" si="3"/>
        <v>0</v>
      </c>
      <c r="T31" s="133">
        <f t="shared" si="4"/>
        <v>0</v>
      </c>
      <c r="U31" s="133">
        <f t="shared" si="5"/>
        <v>0</v>
      </c>
      <c r="V31" s="133">
        <f t="shared" si="6"/>
        <v>0</v>
      </c>
      <c r="W31" s="133">
        <f t="shared" si="7"/>
        <v>0</v>
      </c>
    </row>
    <row r="32" spans="1:23" s="133" customFormat="1" ht="17.25" customHeight="1">
      <c r="A32" s="174" t="s">
        <v>48</v>
      </c>
      <c r="B32" s="31">
        <v>17</v>
      </c>
      <c r="C32" s="283">
        <v>1642</v>
      </c>
      <c r="D32" s="283">
        <v>1182</v>
      </c>
      <c r="E32" s="283">
        <v>460</v>
      </c>
      <c r="F32" s="283">
        <v>342</v>
      </c>
      <c r="G32" s="283">
        <v>250</v>
      </c>
      <c r="H32" s="283">
        <v>92</v>
      </c>
      <c r="I32" s="283">
        <v>1284</v>
      </c>
      <c r="J32" s="283">
        <v>916</v>
      </c>
      <c r="K32" s="283">
        <v>368</v>
      </c>
      <c r="L32" s="283">
        <v>16</v>
      </c>
      <c r="M32" s="283">
        <v>16</v>
      </c>
      <c r="N32" s="283">
        <v>0</v>
      </c>
      <c r="Q32" s="133">
        <f t="shared" si="1"/>
        <v>0</v>
      </c>
      <c r="R32" s="133">
        <f t="shared" si="2"/>
        <v>0</v>
      </c>
      <c r="S32" s="133">
        <f t="shared" si="3"/>
        <v>0</v>
      </c>
      <c r="T32" s="133">
        <f t="shared" si="4"/>
        <v>0</v>
      </c>
      <c r="U32" s="133">
        <f t="shared" si="5"/>
        <v>0</v>
      </c>
      <c r="V32" s="133">
        <f t="shared" si="6"/>
        <v>0</v>
      </c>
      <c r="W32" s="133">
        <f t="shared" si="7"/>
        <v>0</v>
      </c>
    </row>
    <row r="33" spans="1:23" s="133" customFormat="1" ht="17.25" customHeight="1">
      <c r="A33" s="174" t="s">
        <v>49</v>
      </c>
      <c r="B33" s="31">
        <v>18</v>
      </c>
      <c r="C33" s="283">
        <v>1351</v>
      </c>
      <c r="D33" s="283">
        <v>929</v>
      </c>
      <c r="E33" s="283">
        <v>422</v>
      </c>
      <c r="F33" s="283">
        <v>223</v>
      </c>
      <c r="G33" s="283">
        <v>159</v>
      </c>
      <c r="H33" s="283">
        <v>64</v>
      </c>
      <c r="I33" s="283">
        <v>1120</v>
      </c>
      <c r="J33" s="283">
        <v>762</v>
      </c>
      <c r="K33" s="283">
        <v>358</v>
      </c>
      <c r="L33" s="283">
        <v>8</v>
      </c>
      <c r="M33" s="283">
        <v>8</v>
      </c>
      <c r="N33" s="283">
        <v>0</v>
      </c>
      <c r="Q33" s="133">
        <f t="shared" si="1"/>
        <v>0</v>
      </c>
      <c r="R33" s="133">
        <f t="shared" si="2"/>
        <v>0</v>
      </c>
      <c r="S33" s="133">
        <f t="shared" si="3"/>
        <v>0</v>
      </c>
      <c r="T33" s="133">
        <f t="shared" si="4"/>
        <v>0</v>
      </c>
      <c r="U33" s="133">
        <f t="shared" si="5"/>
        <v>0</v>
      </c>
      <c r="V33" s="133">
        <f t="shared" si="6"/>
        <v>0</v>
      </c>
      <c r="W33" s="133">
        <f t="shared" si="7"/>
        <v>0</v>
      </c>
    </row>
    <row r="34" spans="1:23" s="133" customFormat="1" ht="17.25" customHeight="1">
      <c r="A34" s="174" t="s">
        <v>50</v>
      </c>
      <c r="B34" s="31">
        <v>19</v>
      </c>
      <c r="C34" s="283">
        <v>1025</v>
      </c>
      <c r="D34" s="283">
        <v>704</v>
      </c>
      <c r="E34" s="283">
        <v>321</v>
      </c>
      <c r="F34" s="283">
        <v>145</v>
      </c>
      <c r="G34" s="283">
        <v>103</v>
      </c>
      <c r="H34" s="283">
        <v>42</v>
      </c>
      <c r="I34" s="283">
        <v>844</v>
      </c>
      <c r="J34" s="283">
        <v>565</v>
      </c>
      <c r="K34" s="283">
        <v>279</v>
      </c>
      <c r="L34" s="283">
        <v>36</v>
      </c>
      <c r="M34" s="283">
        <v>36</v>
      </c>
      <c r="N34" s="283">
        <v>0</v>
      </c>
      <c r="Q34" s="133">
        <f t="shared" si="1"/>
        <v>0</v>
      </c>
      <c r="R34" s="133">
        <f t="shared" si="2"/>
        <v>0</v>
      </c>
      <c r="S34" s="133">
        <f t="shared" si="3"/>
        <v>0</v>
      </c>
      <c r="T34" s="133">
        <f t="shared" si="4"/>
        <v>0</v>
      </c>
      <c r="U34" s="133">
        <f t="shared" si="5"/>
        <v>0</v>
      </c>
      <c r="V34" s="133">
        <f t="shared" si="6"/>
        <v>0</v>
      </c>
      <c r="W34" s="133">
        <f t="shared" si="7"/>
        <v>0</v>
      </c>
    </row>
    <row r="35" spans="1:23" s="133" customFormat="1" ht="17.25" customHeight="1">
      <c r="A35" s="174" t="s">
        <v>51</v>
      </c>
      <c r="B35" s="31">
        <v>20</v>
      </c>
      <c r="C35" s="283">
        <v>1048</v>
      </c>
      <c r="D35" s="283">
        <v>720</v>
      </c>
      <c r="E35" s="283">
        <v>328</v>
      </c>
      <c r="F35" s="283">
        <v>101</v>
      </c>
      <c r="G35" s="283">
        <v>60</v>
      </c>
      <c r="H35" s="283">
        <v>41</v>
      </c>
      <c r="I35" s="283">
        <v>909</v>
      </c>
      <c r="J35" s="283">
        <v>640</v>
      </c>
      <c r="K35" s="283">
        <v>269</v>
      </c>
      <c r="L35" s="283">
        <v>38</v>
      </c>
      <c r="M35" s="283">
        <v>20</v>
      </c>
      <c r="N35" s="283">
        <v>18</v>
      </c>
      <c r="Q35" s="133">
        <f t="shared" si="1"/>
        <v>0</v>
      </c>
      <c r="R35" s="133">
        <f t="shared" si="2"/>
        <v>0</v>
      </c>
      <c r="S35" s="133">
        <f t="shared" si="3"/>
        <v>0</v>
      </c>
      <c r="T35" s="133">
        <f t="shared" si="4"/>
        <v>0</v>
      </c>
      <c r="U35" s="133">
        <f t="shared" si="5"/>
        <v>0</v>
      </c>
      <c r="V35" s="133">
        <f t="shared" si="6"/>
        <v>0</v>
      </c>
      <c r="W35" s="133">
        <f t="shared" si="7"/>
        <v>0</v>
      </c>
    </row>
    <row r="36" spans="1:23" s="133" customFormat="1" ht="17.25" customHeight="1">
      <c r="A36" s="174" t="s">
        <v>52</v>
      </c>
      <c r="B36" s="31">
        <v>21</v>
      </c>
      <c r="C36" s="283">
        <v>1671</v>
      </c>
      <c r="D36" s="283">
        <v>1164</v>
      </c>
      <c r="E36" s="283">
        <v>507</v>
      </c>
      <c r="F36" s="283">
        <v>293</v>
      </c>
      <c r="G36" s="283">
        <v>196</v>
      </c>
      <c r="H36" s="283">
        <v>97</v>
      </c>
      <c r="I36" s="283">
        <v>1364</v>
      </c>
      <c r="J36" s="283">
        <v>954</v>
      </c>
      <c r="K36" s="283">
        <v>410</v>
      </c>
      <c r="L36" s="283">
        <v>14</v>
      </c>
      <c r="M36" s="283">
        <v>14</v>
      </c>
      <c r="N36" s="283">
        <v>0</v>
      </c>
      <c r="Q36" s="133">
        <f t="shared" si="1"/>
        <v>0</v>
      </c>
      <c r="R36" s="133">
        <f t="shared" si="2"/>
        <v>0</v>
      </c>
      <c r="S36" s="133">
        <f t="shared" si="3"/>
        <v>0</v>
      </c>
      <c r="T36" s="133">
        <f t="shared" si="4"/>
        <v>0</v>
      </c>
      <c r="U36" s="133">
        <f t="shared" si="5"/>
        <v>0</v>
      </c>
      <c r="V36" s="133">
        <f t="shared" si="6"/>
        <v>0</v>
      </c>
      <c r="W36" s="133">
        <f t="shared" si="7"/>
        <v>0</v>
      </c>
    </row>
    <row r="37" spans="1:23" s="133" customFormat="1" ht="17.25" customHeight="1">
      <c r="A37" s="174" t="s">
        <v>53</v>
      </c>
      <c r="B37" s="31">
        <v>22</v>
      </c>
      <c r="C37" s="283">
        <v>1698</v>
      </c>
      <c r="D37" s="283">
        <v>1175</v>
      </c>
      <c r="E37" s="283">
        <v>523</v>
      </c>
      <c r="F37" s="283">
        <v>176</v>
      </c>
      <c r="G37" s="283">
        <v>129</v>
      </c>
      <c r="H37" s="283">
        <v>47</v>
      </c>
      <c r="I37" s="283">
        <v>1513</v>
      </c>
      <c r="J37" s="283">
        <v>1041</v>
      </c>
      <c r="K37" s="283">
        <v>472</v>
      </c>
      <c r="L37" s="283">
        <v>9</v>
      </c>
      <c r="M37" s="283">
        <v>5</v>
      </c>
      <c r="N37" s="283">
        <v>4</v>
      </c>
      <c r="Q37" s="133">
        <f t="shared" si="1"/>
        <v>0</v>
      </c>
      <c r="R37" s="133">
        <f t="shared" si="2"/>
        <v>0</v>
      </c>
      <c r="S37" s="133">
        <f t="shared" si="3"/>
        <v>0</v>
      </c>
      <c r="T37" s="133">
        <f t="shared" si="4"/>
        <v>0</v>
      </c>
      <c r="U37" s="133">
        <f t="shared" si="5"/>
        <v>0</v>
      </c>
      <c r="V37" s="133">
        <f t="shared" si="6"/>
        <v>0</v>
      </c>
      <c r="W37" s="133">
        <f t="shared" si="7"/>
        <v>0</v>
      </c>
    </row>
    <row r="38" spans="1:23" s="133" customFormat="1" ht="17.25" customHeight="1">
      <c r="A38" s="217" t="s">
        <v>54</v>
      </c>
      <c r="B38" s="31">
        <v>23</v>
      </c>
      <c r="C38" s="385">
        <v>3582</v>
      </c>
      <c r="D38" s="385">
        <v>2378</v>
      </c>
      <c r="E38" s="385">
        <v>1204</v>
      </c>
      <c r="F38" s="385">
        <v>431</v>
      </c>
      <c r="G38" s="385">
        <v>262</v>
      </c>
      <c r="H38" s="385">
        <v>169</v>
      </c>
      <c r="I38" s="385">
        <v>3127</v>
      </c>
      <c r="J38" s="385">
        <v>2092</v>
      </c>
      <c r="K38" s="385">
        <v>1035</v>
      </c>
      <c r="L38" s="385">
        <v>24</v>
      </c>
      <c r="M38" s="385">
        <v>24</v>
      </c>
      <c r="N38" s="385">
        <v>0</v>
      </c>
      <c r="Q38" s="133">
        <f t="shared" si="1"/>
        <v>0</v>
      </c>
      <c r="R38" s="133">
        <f t="shared" si="2"/>
        <v>0</v>
      </c>
      <c r="S38" s="133">
        <f t="shared" si="3"/>
        <v>0</v>
      </c>
      <c r="T38" s="133">
        <f t="shared" si="4"/>
        <v>0</v>
      </c>
      <c r="U38" s="133">
        <f t="shared" si="5"/>
        <v>0</v>
      </c>
      <c r="V38" s="133">
        <f t="shared" si="6"/>
        <v>0</v>
      </c>
      <c r="W38" s="133">
        <f t="shared" si="7"/>
        <v>0</v>
      </c>
    </row>
    <row r="39" spans="1:23" s="133" customFormat="1" ht="17.25" customHeight="1">
      <c r="A39" s="174" t="s">
        <v>55</v>
      </c>
      <c r="B39" s="31">
        <v>24</v>
      </c>
      <c r="C39" s="283">
        <v>1330</v>
      </c>
      <c r="D39" s="283">
        <v>922</v>
      </c>
      <c r="E39" s="283">
        <v>408</v>
      </c>
      <c r="F39" s="283">
        <v>181</v>
      </c>
      <c r="G39" s="283">
        <v>103</v>
      </c>
      <c r="H39" s="283">
        <v>78</v>
      </c>
      <c r="I39" s="283">
        <v>1137</v>
      </c>
      <c r="J39" s="283">
        <v>807</v>
      </c>
      <c r="K39" s="283">
        <v>330</v>
      </c>
      <c r="L39" s="283">
        <v>12</v>
      </c>
      <c r="M39" s="283">
        <v>12</v>
      </c>
      <c r="N39" s="283">
        <v>0</v>
      </c>
      <c r="Q39" s="133">
        <f t="shared" si="1"/>
        <v>0</v>
      </c>
      <c r="R39" s="133">
        <f t="shared" si="2"/>
        <v>0</v>
      </c>
      <c r="S39" s="133">
        <f t="shared" si="3"/>
        <v>0</v>
      </c>
      <c r="T39" s="133">
        <f t="shared" si="4"/>
        <v>0</v>
      </c>
      <c r="U39" s="133">
        <f t="shared" si="5"/>
        <v>0</v>
      </c>
      <c r="V39" s="133">
        <f t="shared" si="6"/>
        <v>0</v>
      </c>
      <c r="W39" s="133">
        <f t="shared" si="7"/>
        <v>0</v>
      </c>
    </row>
    <row r="40" spans="1:23" s="133" customFormat="1" ht="17.25" customHeight="1">
      <c r="A40" s="174" t="s">
        <v>56</v>
      </c>
      <c r="B40" s="31">
        <v>25</v>
      </c>
      <c r="C40" s="283">
        <v>798</v>
      </c>
      <c r="D40" s="283">
        <v>509</v>
      </c>
      <c r="E40" s="283">
        <v>289</v>
      </c>
      <c r="F40" s="283">
        <v>61</v>
      </c>
      <c r="G40" s="283">
        <v>42</v>
      </c>
      <c r="H40" s="283">
        <v>19</v>
      </c>
      <c r="I40" s="283">
        <v>730</v>
      </c>
      <c r="J40" s="283">
        <v>460</v>
      </c>
      <c r="K40" s="283">
        <v>270</v>
      </c>
      <c r="L40" s="283">
        <v>7</v>
      </c>
      <c r="M40" s="283">
        <v>7</v>
      </c>
      <c r="N40" s="283">
        <v>0</v>
      </c>
      <c r="Q40" s="133">
        <f t="shared" si="1"/>
        <v>0</v>
      </c>
      <c r="R40" s="133">
        <f t="shared" si="2"/>
        <v>0</v>
      </c>
      <c r="S40" s="133">
        <f t="shared" si="3"/>
        <v>0</v>
      </c>
      <c r="T40" s="133">
        <f t="shared" si="4"/>
        <v>0</v>
      </c>
      <c r="U40" s="133">
        <f t="shared" si="5"/>
        <v>0</v>
      </c>
      <c r="V40" s="133">
        <f t="shared" si="6"/>
        <v>0</v>
      </c>
      <c r="W40" s="133">
        <f t="shared" si="7"/>
        <v>0</v>
      </c>
    </row>
    <row r="41" spans="1:23" s="133" customFormat="1" ht="17.25" customHeight="1">
      <c r="A41" s="174" t="s">
        <v>57</v>
      </c>
      <c r="B41" s="31">
        <v>26</v>
      </c>
      <c r="C41" s="283">
        <v>1454</v>
      </c>
      <c r="D41" s="283">
        <v>947</v>
      </c>
      <c r="E41" s="283">
        <v>507</v>
      </c>
      <c r="F41" s="283">
        <v>189</v>
      </c>
      <c r="G41" s="283">
        <v>117</v>
      </c>
      <c r="H41" s="283">
        <v>72</v>
      </c>
      <c r="I41" s="283">
        <v>1260</v>
      </c>
      <c r="J41" s="283">
        <v>825</v>
      </c>
      <c r="K41" s="283">
        <v>435</v>
      </c>
      <c r="L41" s="283">
        <v>5</v>
      </c>
      <c r="M41" s="283">
        <v>5</v>
      </c>
      <c r="N41" s="283">
        <v>0</v>
      </c>
      <c r="Q41" s="133">
        <f t="shared" si="1"/>
        <v>0</v>
      </c>
      <c r="R41" s="133">
        <f t="shared" si="2"/>
        <v>0</v>
      </c>
      <c r="S41" s="133">
        <f t="shared" si="3"/>
        <v>0</v>
      </c>
      <c r="T41" s="133">
        <f t="shared" si="4"/>
        <v>0</v>
      </c>
      <c r="U41" s="133">
        <f t="shared" si="5"/>
        <v>0</v>
      </c>
      <c r="V41" s="133">
        <f t="shared" si="6"/>
        <v>0</v>
      </c>
      <c r="W41" s="133">
        <f t="shared" si="7"/>
        <v>0</v>
      </c>
    </row>
    <row r="42" spans="1:23" s="133" customFormat="1" ht="17.25" customHeight="1">
      <c r="A42" s="217" t="s">
        <v>58</v>
      </c>
      <c r="B42" s="31">
        <v>27</v>
      </c>
      <c r="C42" s="385">
        <v>14462</v>
      </c>
      <c r="D42" s="385">
        <v>9789</v>
      </c>
      <c r="E42" s="385">
        <v>4673</v>
      </c>
      <c r="F42" s="385">
        <v>1968</v>
      </c>
      <c r="G42" s="385">
        <v>1431</v>
      </c>
      <c r="H42" s="385">
        <v>537</v>
      </c>
      <c r="I42" s="385">
        <v>12372</v>
      </c>
      <c r="J42" s="385">
        <v>8262</v>
      </c>
      <c r="K42" s="385">
        <v>4110</v>
      </c>
      <c r="L42" s="385">
        <v>122</v>
      </c>
      <c r="M42" s="385">
        <v>96</v>
      </c>
      <c r="N42" s="385">
        <v>26</v>
      </c>
      <c r="Q42" s="133">
        <f t="shared" si="1"/>
        <v>0</v>
      </c>
      <c r="R42" s="133">
        <f t="shared" si="2"/>
        <v>0</v>
      </c>
      <c r="S42" s="133">
        <f t="shared" si="3"/>
        <v>0</v>
      </c>
      <c r="T42" s="133">
        <f t="shared" si="4"/>
        <v>0</v>
      </c>
      <c r="U42" s="133">
        <f t="shared" si="5"/>
        <v>0</v>
      </c>
      <c r="V42" s="133">
        <f t="shared" si="6"/>
        <v>0</v>
      </c>
      <c r="W42" s="133">
        <f t="shared" si="7"/>
        <v>0</v>
      </c>
    </row>
    <row r="43" spans="1:23" s="133" customFormat="1" ht="17.25" customHeight="1">
      <c r="A43" s="218" t="s">
        <v>59</v>
      </c>
      <c r="B43" s="31">
        <v>28</v>
      </c>
      <c r="C43" s="283">
        <v>553</v>
      </c>
      <c r="D43" s="283">
        <v>364</v>
      </c>
      <c r="E43" s="283">
        <v>189</v>
      </c>
      <c r="F43" s="283">
        <v>43</v>
      </c>
      <c r="G43" s="283">
        <v>31</v>
      </c>
      <c r="H43" s="283">
        <v>12</v>
      </c>
      <c r="I43" s="283">
        <v>498</v>
      </c>
      <c r="J43" s="283">
        <v>328</v>
      </c>
      <c r="K43" s="283">
        <v>170</v>
      </c>
      <c r="L43" s="283">
        <v>12</v>
      </c>
      <c r="M43" s="283">
        <v>5</v>
      </c>
      <c r="N43" s="283">
        <v>7</v>
      </c>
      <c r="Q43" s="133">
        <f t="shared" si="1"/>
        <v>0</v>
      </c>
      <c r="R43" s="133">
        <f t="shared" si="2"/>
        <v>0</v>
      </c>
      <c r="S43" s="133">
        <f t="shared" si="3"/>
        <v>0</v>
      </c>
      <c r="T43" s="133">
        <f t="shared" si="4"/>
        <v>0</v>
      </c>
      <c r="U43" s="133">
        <f t="shared" si="5"/>
        <v>0</v>
      </c>
      <c r="V43" s="133">
        <f t="shared" si="6"/>
        <v>0</v>
      </c>
      <c r="W43" s="133">
        <f t="shared" si="7"/>
        <v>0</v>
      </c>
    </row>
    <row r="44" spans="1:23" s="133" customFormat="1" ht="17.25" customHeight="1">
      <c r="A44" s="218" t="s">
        <v>60</v>
      </c>
      <c r="B44" s="31">
        <v>29</v>
      </c>
      <c r="C44" s="283">
        <v>98</v>
      </c>
      <c r="D44" s="283">
        <v>75</v>
      </c>
      <c r="E44" s="283">
        <v>23</v>
      </c>
      <c r="F44" s="283">
        <v>16</v>
      </c>
      <c r="G44" s="283">
        <v>12</v>
      </c>
      <c r="H44" s="283">
        <v>4</v>
      </c>
      <c r="I44" s="283">
        <v>78</v>
      </c>
      <c r="J44" s="283">
        <v>59</v>
      </c>
      <c r="K44" s="283">
        <v>19</v>
      </c>
      <c r="L44" s="283">
        <v>4</v>
      </c>
      <c r="M44" s="283">
        <v>4</v>
      </c>
      <c r="N44" s="283">
        <v>0</v>
      </c>
      <c r="Q44" s="133">
        <f t="shared" si="1"/>
        <v>0</v>
      </c>
      <c r="R44" s="133">
        <f t="shared" si="2"/>
        <v>0</v>
      </c>
      <c r="S44" s="133">
        <f t="shared" si="3"/>
        <v>0</v>
      </c>
      <c r="T44" s="133">
        <f t="shared" si="4"/>
        <v>0</v>
      </c>
      <c r="U44" s="133">
        <f t="shared" si="5"/>
        <v>0</v>
      </c>
      <c r="V44" s="133">
        <f t="shared" si="6"/>
        <v>0</v>
      </c>
      <c r="W44" s="133">
        <f t="shared" si="7"/>
        <v>0</v>
      </c>
    </row>
    <row r="45" spans="1:23" s="133" customFormat="1" ht="17.25" customHeight="1">
      <c r="A45" s="218" t="s">
        <v>61</v>
      </c>
      <c r="B45" s="31">
        <v>30</v>
      </c>
      <c r="C45" s="283">
        <v>1543</v>
      </c>
      <c r="D45" s="283">
        <v>1044</v>
      </c>
      <c r="E45" s="283">
        <v>499</v>
      </c>
      <c r="F45" s="283">
        <v>262</v>
      </c>
      <c r="G45" s="283">
        <v>193</v>
      </c>
      <c r="H45" s="283">
        <v>69</v>
      </c>
      <c r="I45" s="283">
        <v>1272</v>
      </c>
      <c r="J45" s="283">
        <v>843</v>
      </c>
      <c r="K45" s="283">
        <v>429</v>
      </c>
      <c r="L45" s="283">
        <v>9</v>
      </c>
      <c r="M45" s="283">
        <v>8</v>
      </c>
      <c r="N45" s="283">
        <v>1</v>
      </c>
      <c r="Q45" s="133">
        <f t="shared" si="1"/>
        <v>0</v>
      </c>
      <c r="R45" s="133">
        <f t="shared" si="2"/>
        <v>0</v>
      </c>
      <c r="S45" s="133">
        <f t="shared" si="3"/>
        <v>0</v>
      </c>
      <c r="T45" s="133">
        <f t="shared" si="4"/>
        <v>0</v>
      </c>
      <c r="U45" s="133">
        <f t="shared" si="5"/>
        <v>0</v>
      </c>
      <c r="V45" s="133">
        <f t="shared" si="6"/>
        <v>0</v>
      </c>
      <c r="W45" s="133">
        <f t="shared" si="7"/>
        <v>0</v>
      </c>
    </row>
    <row r="46" spans="1:23" s="133" customFormat="1" ht="17.25" customHeight="1">
      <c r="A46" s="218" t="s">
        <v>62</v>
      </c>
      <c r="B46" s="31">
        <v>31</v>
      </c>
      <c r="C46" s="283">
        <v>3036</v>
      </c>
      <c r="D46" s="283">
        <v>2051</v>
      </c>
      <c r="E46" s="283">
        <v>985</v>
      </c>
      <c r="F46" s="283">
        <v>469</v>
      </c>
      <c r="G46" s="283">
        <v>354</v>
      </c>
      <c r="H46" s="283">
        <v>115</v>
      </c>
      <c r="I46" s="283">
        <v>2538</v>
      </c>
      <c r="J46" s="283">
        <v>1676</v>
      </c>
      <c r="K46" s="283">
        <v>862</v>
      </c>
      <c r="L46" s="283">
        <v>29</v>
      </c>
      <c r="M46" s="283">
        <v>21</v>
      </c>
      <c r="N46" s="283">
        <v>8</v>
      </c>
      <c r="Q46" s="133">
        <f t="shared" si="1"/>
        <v>0</v>
      </c>
      <c r="R46" s="133">
        <f t="shared" si="2"/>
        <v>0</v>
      </c>
      <c r="S46" s="133">
        <f t="shared" si="3"/>
        <v>0</v>
      </c>
      <c r="T46" s="133">
        <f t="shared" si="4"/>
        <v>0</v>
      </c>
      <c r="U46" s="133">
        <f t="shared" si="5"/>
        <v>0</v>
      </c>
      <c r="V46" s="133">
        <f t="shared" si="6"/>
        <v>0</v>
      </c>
      <c r="W46" s="133">
        <f t="shared" si="7"/>
        <v>0</v>
      </c>
    </row>
    <row r="47" spans="1:23" s="133" customFormat="1" ht="17.25" customHeight="1">
      <c r="A47" s="218" t="s">
        <v>63</v>
      </c>
      <c r="B47" s="31">
        <v>32</v>
      </c>
      <c r="C47" s="283">
        <v>927</v>
      </c>
      <c r="D47" s="283">
        <v>673</v>
      </c>
      <c r="E47" s="283">
        <v>254</v>
      </c>
      <c r="F47" s="283">
        <v>74</v>
      </c>
      <c r="G47" s="283">
        <v>52</v>
      </c>
      <c r="H47" s="283">
        <v>22</v>
      </c>
      <c r="I47" s="283">
        <v>841</v>
      </c>
      <c r="J47" s="283">
        <v>609</v>
      </c>
      <c r="K47" s="283">
        <v>232</v>
      </c>
      <c r="L47" s="283">
        <v>12</v>
      </c>
      <c r="M47" s="283">
        <v>12</v>
      </c>
      <c r="N47" s="283">
        <v>0</v>
      </c>
      <c r="Q47" s="133">
        <f t="shared" si="1"/>
        <v>0</v>
      </c>
      <c r="R47" s="133">
        <f t="shared" si="2"/>
        <v>0</v>
      </c>
      <c r="S47" s="133">
        <f t="shared" si="3"/>
        <v>0</v>
      </c>
      <c r="T47" s="133">
        <f t="shared" si="4"/>
        <v>0</v>
      </c>
      <c r="U47" s="133">
        <f t="shared" si="5"/>
        <v>0</v>
      </c>
      <c r="V47" s="133">
        <f t="shared" si="6"/>
        <v>0</v>
      </c>
      <c r="W47" s="133">
        <f t="shared" si="7"/>
        <v>0</v>
      </c>
    </row>
    <row r="48" spans="1:23" s="133" customFormat="1" ht="17.25" customHeight="1">
      <c r="A48" s="218" t="s">
        <v>64</v>
      </c>
      <c r="B48" s="31">
        <v>33</v>
      </c>
      <c r="C48" s="283">
        <v>4434</v>
      </c>
      <c r="D48" s="283">
        <v>3000</v>
      </c>
      <c r="E48" s="283">
        <v>1434</v>
      </c>
      <c r="F48" s="283">
        <v>505</v>
      </c>
      <c r="G48" s="283">
        <v>374</v>
      </c>
      <c r="H48" s="283">
        <v>131</v>
      </c>
      <c r="I48" s="283">
        <v>3896</v>
      </c>
      <c r="J48" s="283">
        <v>2598</v>
      </c>
      <c r="K48" s="283">
        <v>1298</v>
      </c>
      <c r="L48" s="283">
        <v>33</v>
      </c>
      <c r="M48" s="283">
        <v>28</v>
      </c>
      <c r="N48" s="283">
        <v>5</v>
      </c>
      <c r="Q48" s="133">
        <f t="shared" si="1"/>
        <v>0</v>
      </c>
      <c r="R48" s="133">
        <f t="shared" si="2"/>
        <v>0</v>
      </c>
      <c r="S48" s="133">
        <f t="shared" si="3"/>
        <v>0</v>
      </c>
      <c r="T48" s="133">
        <f t="shared" si="4"/>
        <v>0</v>
      </c>
      <c r="U48" s="133">
        <f t="shared" si="5"/>
        <v>0</v>
      </c>
      <c r="V48" s="133">
        <f t="shared" si="6"/>
        <v>0</v>
      </c>
      <c r="W48" s="133">
        <f t="shared" si="7"/>
        <v>0</v>
      </c>
    </row>
    <row r="49" spans="1:23" s="133" customFormat="1" ht="17.25" customHeight="1">
      <c r="A49" s="218" t="s">
        <v>65</v>
      </c>
      <c r="B49" s="31">
        <v>34</v>
      </c>
      <c r="C49" s="283">
        <v>1074</v>
      </c>
      <c r="D49" s="283">
        <v>693</v>
      </c>
      <c r="E49" s="283">
        <v>381</v>
      </c>
      <c r="F49" s="283">
        <v>164</v>
      </c>
      <c r="G49" s="283">
        <v>100</v>
      </c>
      <c r="H49" s="283">
        <v>64</v>
      </c>
      <c r="I49" s="283">
        <v>903</v>
      </c>
      <c r="J49" s="283">
        <v>587</v>
      </c>
      <c r="K49" s="283">
        <v>316</v>
      </c>
      <c r="L49" s="283">
        <v>7</v>
      </c>
      <c r="M49" s="283">
        <v>6</v>
      </c>
      <c r="N49" s="283">
        <v>1</v>
      </c>
      <c r="Q49" s="133">
        <f t="shared" si="1"/>
        <v>0</v>
      </c>
      <c r="R49" s="133">
        <f t="shared" si="2"/>
        <v>0</v>
      </c>
      <c r="S49" s="133">
        <f t="shared" si="3"/>
        <v>0</v>
      </c>
      <c r="T49" s="133">
        <f t="shared" si="4"/>
        <v>0</v>
      </c>
      <c r="U49" s="133">
        <f t="shared" si="5"/>
        <v>0</v>
      </c>
      <c r="V49" s="133">
        <f t="shared" si="6"/>
        <v>0</v>
      </c>
      <c r="W49" s="133">
        <f t="shared" si="7"/>
        <v>0</v>
      </c>
    </row>
    <row r="50" spans="1:23" s="133" customFormat="1" ht="17.25" customHeight="1">
      <c r="A50" s="218" t="s">
        <v>66</v>
      </c>
      <c r="B50" s="31">
        <v>35</v>
      </c>
      <c r="C50" s="283">
        <v>1527</v>
      </c>
      <c r="D50" s="283">
        <v>1041</v>
      </c>
      <c r="E50" s="283">
        <v>486</v>
      </c>
      <c r="F50" s="283">
        <v>204</v>
      </c>
      <c r="G50" s="283">
        <v>147</v>
      </c>
      <c r="H50" s="283">
        <v>57</v>
      </c>
      <c r="I50" s="283">
        <v>1315</v>
      </c>
      <c r="J50" s="283">
        <v>889</v>
      </c>
      <c r="K50" s="283">
        <v>426</v>
      </c>
      <c r="L50" s="283">
        <v>8</v>
      </c>
      <c r="M50" s="283">
        <v>5</v>
      </c>
      <c r="N50" s="283">
        <v>3</v>
      </c>
      <c r="Q50" s="133">
        <f t="shared" si="1"/>
        <v>0</v>
      </c>
      <c r="R50" s="133">
        <f t="shared" si="2"/>
        <v>0</v>
      </c>
      <c r="S50" s="133">
        <f t="shared" si="3"/>
        <v>0</v>
      </c>
      <c r="T50" s="133">
        <f t="shared" si="4"/>
        <v>0</v>
      </c>
      <c r="U50" s="133">
        <f t="shared" si="5"/>
        <v>0</v>
      </c>
      <c r="V50" s="133">
        <f t="shared" si="6"/>
        <v>0</v>
      </c>
      <c r="W50" s="133">
        <f t="shared" si="7"/>
        <v>0</v>
      </c>
    </row>
    <row r="51" spans="1:23" s="133" customFormat="1" ht="17.25" customHeight="1">
      <c r="A51" s="218" t="s">
        <v>67</v>
      </c>
      <c r="B51" s="31">
        <v>36</v>
      </c>
      <c r="C51" s="283">
        <v>1270</v>
      </c>
      <c r="D51" s="283">
        <v>848</v>
      </c>
      <c r="E51" s="283">
        <v>422</v>
      </c>
      <c r="F51" s="283">
        <v>231</v>
      </c>
      <c r="G51" s="283">
        <v>168</v>
      </c>
      <c r="H51" s="283">
        <v>63</v>
      </c>
      <c r="I51" s="283">
        <v>1031</v>
      </c>
      <c r="J51" s="283">
        <v>673</v>
      </c>
      <c r="K51" s="283">
        <v>358</v>
      </c>
      <c r="L51" s="283">
        <v>8</v>
      </c>
      <c r="M51" s="283">
        <v>7</v>
      </c>
      <c r="N51" s="283">
        <v>1</v>
      </c>
      <c r="Q51" s="133">
        <f t="shared" si="1"/>
        <v>0</v>
      </c>
      <c r="R51" s="133">
        <f t="shared" si="2"/>
        <v>0</v>
      </c>
      <c r="S51" s="133">
        <f t="shared" si="3"/>
        <v>0</v>
      </c>
      <c r="T51" s="133">
        <f t="shared" si="4"/>
        <v>0</v>
      </c>
      <c r="U51" s="133">
        <f t="shared" si="5"/>
        <v>0</v>
      </c>
      <c r="V51" s="133">
        <f t="shared" si="6"/>
        <v>0</v>
      </c>
      <c r="W51" s="133">
        <f t="shared" si="7"/>
        <v>0</v>
      </c>
    </row>
    <row r="52" spans="1:23" s="133" customFormat="1" ht="17.25" customHeight="1">
      <c r="A52" s="422" t="s">
        <v>273</v>
      </c>
      <c r="B52" s="31">
        <v>37</v>
      </c>
      <c r="C52" s="385">
        <v>8</v>
      </c>
      <c r="D52" s="385">
        <v>6</v>
      </c>
      <c r="E52" s="385">
        <v>2</v>
      </c>
      <c r="F52" s="385">
        <v>2</v>
      </c>
      <c r="G52" s="385">
        <v>0</v>
      </c>
      <c r="H52" s="385">
        <v>2</v>
      </c>
      <c r="I52" s="385">
        <v>6</v>
      </c>
      <c r="J52" s="385">
        <v>6</v>
      </c>
      <c r="K52" s="385">
        <v>0</v>
      </c>
      <c r="L52" s="385">
        <v>0</v>
      </c>
      <c r="M52" s="385">
        <v>0</v>
      </c>
      <c r="N52" s="385">
        <v>0</v>
      </c>
      <c r="Q52" s="133">
        <f t="shared" si="1"/>
        <v>0</v>
      </c>
      <c r="R52" s="133">
        <f t="shared" si="2"/>
        <v>0</v>
      </c>
      <c r="S52" s="133">
        <f t="shared" si="3"/>
        <v>0</v>
      </c>
      <c r="T52" s="133">
        <f t="shared" si="4"/>
        <v>0</v>
      </c>
      <c r="U52" s="133">
        <f t="shared" si="5"/>
        <v>0</v>
      </c>
      <c r="V52" s="133">
        <f t="shared" si="6"/>
        <v>0</v>
      </c>
      <c r="W52" s="133">
        <f t="shared" si="7"/>
        <v>0</v>
      </c>
    </row>
    <row r="53" spans="1:23" s="133" customFormat="1" ht="17.25" customHeight="1">
      <c r="A53" s="422" t="s">
        <v>94</v>
      </c>
      <c r="B53" s="31">
        <v>38</v>
      </c>
      <c r="C53" s="385">
        <v>29531</v>
      </c>
      <c r="D53" s="385">
        <v>20407</v>
      </c>
      <c r="E53" s="385">
        <v>9124</v>
      </c>
      <c r="F53" s="385">
        <v>4192</v>
      </c>
      <c r="G53" s="385">
        <v>2839</v>
      </c>
      <c r="H53" s="385">
        <v>1353</v>
      </c>
      <c r="I53" s="385">
        <v>24764</v>
      </c>
      <c r="J53" s="385">
        <v>17141</v>
      </c>
      <c r="K53" s="385">
        <v>7623</v>
      </c>
      <c r="L53" s="385">
        <v>575</v>
      </c>
      <c r="M53" s="385">
        <v>427</v>
      </c>
      <c r="N53" s="385">
        <v>148</v>
      </c>
      <c r="Q53" s="133">
        <f t="shared" si="1"/>
        <v>0</v>
      </c>
      <c r="R53" s="133">
        <f t="shared" si="2"/>
        <v>0</v>
      </c>
      <c r="S53" s="133">
        <f t="shared" si="3"/>
        <v>0</v>
      </c>
      <c r="T53" s="133">
        <f t="shared" si="4"/>
        <v>0</v>
      </c>
      <c r="U53" s="133">
        <f t="shared" si="5"/>
        <v>0</v>
      </c>
      <c r="V53" s="133">
        <f t="shared" si="6"/>
        <v>0</v>
      </c>
      <c r="W53" s="133">
        <f t="shared" si="7"/>
        <v>0</v>
      </c>
    </row>
    <row r="54" spans="1:23" s="133" customFormat="1" ht="17.25" customHeight="1">
      <c r="A54" s="422" t="s">
        <v>18</v>
      </c>
      <c r="B54" s="31">
        <v>39</v>
      </c>
      <c r="C54" s="385">
        <v>12053</v>
      </c>
      <c r="D54" s="385">
        <v>7209</v>
      </c>
      <c r="E54" s="385">
        <v>4844</v>
      </c>
      <c r="F54" s="385">
        <v>1478</v>
      </c>
      <c r="G54" s="385">
        <v>1065</v>
      </c>
      <c r="H54" s="385">
        <v>413</v>
      </c>
      <c r="I54" s="385">
        <v>10560</v>
      </c>
      <c r="J54" s="385">
        <v>6140</v>
      </c>
      <c r="K54" s="385">
        <v>4420</v>
      </c>
      <c r="L54" s="385">
        <v>15</v>
      </c>
      <c r="M54" s="385">
        <v>4</v>
      </c>
      <c r="N54" s="385">
        <v>11</v>
      </c>
      <c r="Q54" s="133">
        <f t="shared" si="1"/>
        <v>0</v>
      </c>
      <c r="R54" s="133">
        <f t="shared" si="2"/>
        <v>0</v>
      </c>
      <c r="S54" s="133">
        <f t="shared" si="3"/>
        <v>0</v>
      </c>
      <c r="T54" s="133">
        <f t="shared" si="4"/>
        <v>0</v>
      </c>
      <c r="U54" s="133">
        <f t="shared" si="5"/>
        <v>0</v>
      </c>
      <c r="V54" s="133">
        <f t="shared" si="6"/>
        <v>0</v>
      </c>
      <c r="W54" s="133">
        <f t="shared" si="7"/>
        <v>0</v>
      </c>
    </row>
    <row r="55" spans="1:23" s="133" customFormat="1" ht="17.25" customHeight="1">
      <c r="A55" s="304"/>
      <c r="B55" s="45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</row>
    <row r="56" spans="1:23" s="133" customFormat="1" ht="16.5" customHeight="1">
      <c r="A56" s="219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</row>
    <row r="57" spans="1:23" s="75" customFormat="1" ht="19.5" customHeight="1">
      <c r="A57" s="15"/>
      <c r="B57" s="15"/>
      <c r="C57" s="48"/>
      <c r="D57" s="47"/>
      <c r="E57" s="54"/>
      <c r="F57" s="54"/>
      <c r="G57" s="15"/>
      <c r="H57" s="15"/>
      <c r="I57" s="15"/>
      <c r="J57" s="45"/>
      <c r="K57" s="45"/>
      <c r="L57" s="64"/>
      <c r="M57" s="64"/>
      <c r="N57" s="65"/>
      <c r="O57" s="65"/>
    </row>
    <row r="58" spans="1:23" s="75" customFormat="1" ht="19.5" customHeight="1">
      <c r="A58" s="2"/>
      <c r="B58" s="47"/>
      <c r="C58" s="48"/>
      <c r="D58" s="47"/>
      <c r="E58" s="46"/>
      <c r="F58" s="46"/>
      <c r="G58" s="47"/>
      <c r="H58" s="47"/>
      <c r="I58" s="47"/>
      <c r="J58" s="59"/>
      <c r="K58" s="59"/>
      <c r="L58" s="59"/>
      <c r="M58" s="59"/>
      <c r="N58" s="65"/>
      <c r="O58" s="65"/>
    </row>
    <row r="59" spans="1:23" s="75" customFormat="1" ht="19.5" customHeight="1">
      <c r="A59" s="47"/>
      <c r="B59" s="47"/>
      <c r="C59" s="46"/>
      <c r="D59" s="47"/>
      <c r="E59" s="54"/>
      <c r="F59" s="54"/>
      <c r="G59" s="47"/>
      <c r="H59" s="47"/>
      <c r="I59" s="47"/>
      <c r="J59" s="59"/>
      <c r="K59" s="59"/>
      <c r="L59" s="59"/>
      <c r="M59" s="59"/>
      <c r="N59" s="65"/>
      <c r="O59" s="65"/>
    </row>
    <row r="60" spans="1:23" s="75" customFormat="1" ht="14.25">
      <c r="A60" s="48"/>
      <c r="B60" s="48"/>
      <c r="C60" s="47"/>
      <c r="D60" s="272"/>
      <c r="E60" s="47"/>
      <c r="F60" s="47"/>
      <c r="G60" s="47"/>
      <c r="H60" s="47"/>
      <c r="I60" s="47"/>
      <c r="J60" s="59"/>
      <c r="K60" s="59"/>
      <c r="L60" s="59"/>
      <c r="M60" s="59"/>
      <c r="N60" s="48"/>
      <c r="O60" s="65"/>
    </row>
    <row r="61" spans="1:23" s="75" customFormat="1" ht="94.5" customHeight="1">
      <c r="A61" s="2"/>
      <c r="B61" s="2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</row>
    <row r="62" spans="1:23" s="75" customFormat="1" ht="12.75">
      <c r="O62" s="133"/>
    </row>
    <row r="63" spans="1:23">
      <c r="C63" s="106">
        <f>+C53+C54-C16</f>
        <v>0</v>
      </c>
      <c r="D63" s="106">
        <f t="shared" ref="D63:N63" si="8">+D53+D54-D16</f>
        <v>0</v>
      </c>
      <c r="E63" s="106">
        <f t="shared" si="8"/>
        <v>0</v>
      </c>
      <c r="F63" s="106">
        <f t="shared" si="8"/>
        <v>0</v>
      </c>
      <c r="G63" s="106">
        <f t="shared" si="8"/>
        <v>0</v>
      </c>
      <c r="H63" s="106">
        <f t="shared" si="8"/>
        <v>0</v>
      </c>
      <c r="I63" s="106">
        <f t="shared" si="8"/>
        <v>0</v>
      </c>
      <c r="J63" s="106">
        <f t="shared" si="8"/>
        <v>0</v>
      </c>
      <c r="K63" s="106">
        <f t="shared" si="8"/>
        <v>0</v>
      </c>
      <c r="L63" s="106">
        <f t="shared" si="8"/>
        <v>0</v>
      </c>
      <c r="M63" s="106">
        <f t="shared" si="8"/>
        <v>0</v>
      </c>
      <c r="N63" s="106">
        <f t="shared" si="8"/>
        <v>0</v>
      </c>
    </row>
    <row r="64" spans="1:23">
      <c r="C64" s="106">
        <f>+C17+C23+C30+C38+C42+C52-C16</f>
        <v>0</v>
      </c>
      <c r="D64" s="106">
        <f t="shared" ref="D64:N64" si="9">+D17+D23+D30+D38+D42+D52-D16</f>
        <v>0</v>
      </c>
      <c r="E64" s="106">
        <f t="shared" si="9"/>
        <v>0</v>
      </c>
      <c r="F64" s="106">
        <f t="shared" si="9"/>
        <v>0</v>
      </c>
      <c r="G64" s="106">
        <f t="shared" si="9"/>
        <v>0</v>
      </c>
      <c r="H64" s="106">
        <f t="shared" si="9"/>
        <v>0</v>
      </c>
      <c r="I64" s="106">
        <f t="shared" si="9"/>
        <v>0</v>
      </c>
      <c r="J64" s="106">
        <f t="shared" si="9"/>
        <v>0</v>
      </c>
      <c r="K64" s="106">
        <f t="shared" si="9"/>
        <v>0</v>
      </c>
      <c r="L64" s="106">
        <f t="shared" si="9"/>
        <v>0</v>
      </c>
      <c r="M64" s="106">
        <f t="shared" si="9"/>
        <v>0</v>
      </c>
      <c r="N64" s="106">
        <f t="shared" si="9"/>
        <v>0</v>
      </c>
    </row>
  </sheetData>
  <mergeCells count="13">
    <mergeCell ref="L1:N1"/>
    <mergeCell ref="B4:M4"/>
    <mergeCell ref="A7:B7"/>
    <mergeCell ref="B9:E9"/>
    <mergeCell ref="D12:N12"/>
    <mergeCell ref="A12:A14"/>
    <mergeCell ref="B12:B14"/>
    <mergeCell ref="C12:C14"/>
    <mergeCell ref="D13:D14"/>
    <mergeCell ref="E13:E14"/>
    <mergeCell ref="F13:F14"/>
    <mergeCell ref="I13:I14"/>
    <mergeCell ref="L13:L14"/>
  </mergeCells>
  <printOptions horizontalCentered="1"/>
  <pageMargins left="0.49" right="0.2" top="0.54" bottom="0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H150"/>
  <sheetViews>
    <sheetView view="pageBreakPreview" zoomScale="80" zoomScaleNormal="80" zoomScaleSheetLayoutView="80" workbookViewId="0">
      <selection activeCell="K5" sqref="K5"/>
    </sheetView>
  </sheetViews>
  <sheetFormatPr defaultColWidth="8.85546875" defaultRowHeight="12.75"/>
  <cols>
    <col min="1" max="1" width="26.7109375" style="43" customWidth="1"/>
    <col min="2" max="2" width="10.42578125" style="43" customWidth="1"/>
    <col min="3" max="3" width="37.140625" style="43" customWidth="1"/>
    <col min="4" max="4" width="7.140625" style="43" customWidth="1"/>
    <col min="5" max="5" width="13.5703125" style="45" customWidth="1"/>
    <col min="6" max="6" width="9.28515625" style="45" customWidth="1"/>
    <col min="7" max="7" width="8.85546875" style="45" customWidth="1"/>
    <col min="8" max="8" width="11.5703125" style="45" customWidth="1"/>
    <col min="9" max="9" width="10.140625" style="45" customWidth="1"/>
    <col min="10" max="10" width="8.7109375" style="45" customWidth="1"/>
    <col min="11" max="11" width="9" style="45" customWidth="1"/>
    <col min="12" max="12" width="7.140625" style="45" customWidth="1"/>
    <col min="13" max="13" width="8.42578125" style="45" customWidth="1"/>
    <col min="14" max="14" width="9" style="45" customWidth="1"/>
    <col min="15" max="15" width="12" style="45" customWidth="1"/>
    <col min="16" max="16" width="7.42578125" style="45" customWidth="1"/>
    <col min="17" max="17" width="9" style="45" customWidth="1"/>
    <col min="18" max="18" width="9.140625" style="45" customWidth="1"/>
    <col min="19" max="19" width="8" style="45" customWidth="1"/>
    <col min="20" max="20" width="8.5703125" style="45" customWidth="1"/>
    <col min="21" max="21" width="8.7109375" style="45" customWidth="1"/>
    <col min="22" max="22" width="12.5703125" style="45" customWidth="1"/>
    <col min="23" max="23" width="8.7109375" style="45" customWidth="1"/>
    <col min="24" max="24" width="9" style="45" customWidth="1"/>
    <col min="25" max="27" width="13.140625" style="45" customWidth="1"/>
    <col min="28" max="28" width="13.7109375" style="45" customWidth="1"/>
    <col min="29" max="16384" width="8.85546875" style="43"/>
  </cols>
  <sheetData>
    <row r="1" spans="1:34" ht="15">
      <c r="C1" s="307"/>
      <c r="D1" s="307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Q1" s="311"/>
      <c r="S1" s="311"/>
      <c r="T1" s="311"/>
      <c r="U1" s="311"/>
      <c r="V1" s="311"/>
      <c r="W1" s="311"/>
      <c r="X1" s="311"/>
      <c r="Y1" s="308"/>
      <c r="Z1" s="308"/>
      <c r="AA1" s="308"/>
      <c r="AB1" s="308" t="s">
        <v>131</v>
      </c>
    </row>
    <row r="2" spans="1:34" ht="15">
      <c r="C2" s="307"/>
      <c r="D2" s="307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</row>
    <row r="3" spans="1:34" ht="41.25" customHeight="1">
      <c r="D3" s="309"/>
      <c r="E3" s="578" t="s">
        <v>402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310"/>
      <c r="Y3" s="310"/>
      <c r="Z3" s="310"/>
      <c r="AA3" s="310"/>
      <c r="AB3" s="311"/>
    </row>
    <row r="4" spans="1:34" ht="18"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310"/>
      <c r="W4" s="310"/>
      <c r="X4" s="310"/>
      <c r="Y4" s="310"/>
      <c r="Z4" s="310"/>
      <c r="AA4" s="310"/>
      <c r="AB4" s="311"/>
    </row>
    <row r="5" spans="1:34" ht="18"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1"/>
    </row>
    <row r="6" spans="1:34" ht="15">
      <c r="C6" s="190"/>
      <c r="AB6" s="311"/>
    </row>
    <row r="7" spans="1:34" ht="15">
      <c r="C7" s="54"/>
      <c r="AB7" s="311"/>
    </row>
    <row r="8" spans="1:34" ht="15">
      <c r="C8" s="80"/>
      <c r="D8" s="580"/>
      <c r="E8" s="580"/>
      <c r="AB8" s="311"/>
    </row>
    <row r="9" spans="1:34" ht="15">
      <c r="C9" s="80"/>
      <c r="D9" s="45"/>
      <c r="AB9" s="311"/>
    </row>
    <row r="10" spans="1:34" ht="20.25" customHeight="1">
      <c r="C10" s="190"/>
      <c r="AB10" s="58" t="s">
        <v>2</v>
      </c>
    </row>
    <row r="11" spans="1:34" s="100" customFormat="1">
      <c r="A11" s="572" t="s">
        <v>132</v>
      </c>
      <c r="B11" s="476" t="s">
        <v>133</v>
      </c>
      <c r="C11" s="575" t="s">
        <v>134</v>
      </c>
      <c r="D11" s="568" t="s">
        <v>4</v>
      </c>
      <c r="E11" s="542" t="s">
        <v>110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306"/>
      <c r="S11" s="52"/>
      <c r="T11" s="26"/>
      <c r="U11" s="26"/>
      <c r="V11" s="26"/>
      <c r="W11" s="26"/>
      <c r="X11" s="26"/>
      <c r="Y11" s="536" t="s">
        <v>135</v>
      </c>
      <c r="Z11" s="568" t="s">
        <v>136</v>
      </c>
      <c r="AA11" s="568" t="s">
        <v>137</v>
      </c>
      <c r="AB11" s="568" t="s">
        <v>138</v>
      </c>
    </row>
    <row r="12" spans="1:34" s="100" customFormat="1">
      <c r="A12" s="573"/>
      <c r="B12" s="476"/>
      <c r="C12" s="576"/>
      <c r="D12" s="569"/>
      <c r="E12" s="543"/>
      <c r="F12" s="568" t="s">
        <v>114</v>
      </c>
      <c r="G12" s="568" t="s">
        <v>139</v>
      </c>
      <c r="H12" s="542" t="s">
        <v>15</v>
      </c>
      <c r="I12" s="553"/>
      <c r="J12" s="536"/>
      <c r="K12" s="540"/>
      <c r="L12" s="553"/>
      <c r="M12" s="536"/>
      <c r="N12" s="540"/>
      <c r="O12" s="542" t="s">
        <v>14</v>
      </c>
      <c r="P12" s="553"/>
      <c r="Q12" s="536"/>
      <c r="R12" s="536"/>
      <c r="S12" s="536" t="s">
        <v>70</v>
      </c>
      <c r="T12" s="536"/>
      <c r="U12" s="540"/>
      <c r="V12" s="542" t="s">
        <v>16</v>
      </c>
      <c r="W12" s="537"/>
      <c r="X12" s="537"/>
      <c r="Y12" s="536"/>
      <c r="Z12" s="569"/>
      <c r="AA12" s="569"/>
      <c r="AB12" s="569"/>
    </row>
    <row r="13" spans="1:34" s="100" customFormat="1">
      <c r="A13" s="573"/>
      <c r="B13" s="476"/>
      <c r="C13" s="576"/>
      <c r="D13" s="569"/>
      <c r="E13" s="543"/>
      <c r="F13" s="569"/>
      <c r="G13" s="569"/>
      <c r="H13" s="569"/>
      <c r="I13" s="543" t="s">
        <v>123</v>
      </c>
      <c r="L13" s="542" t="s">
        <v>124</v>
      </c>
      <c r="O13" s="543"/>
      <c r="P13" s="542" t="s">
        <v>140</v>
      </c>
      <c r="R13" s="213"/>
      <c r="S13" s="542" t="s">
        <v>124</v>
      </c>
      <c r="V13" s="543"/>
      <c r="W13" s="539"/>
      <c r="X13" s="539"/>
      <c r="Y13" s="536"/>
      <c r="Z13" s="569"/>
      <c r="AA13" s="569"/>
      <c r="AB13" s="569"/>
    </row>
    <row r="14" spans="1:34" s="100" customFormat="1">
      <c r="A14" s="574"/>
      <c r="B14" s="476"/>
      <c r="C14" s="577"/>
      <c r="D14" s="545"/>
      <c r="E14" s="544"/>
      <c r="F14" s="545"/>
      <c r="G14" s="545"/>
      <c r="H14" s="545"/>
      <c r="I14" s="544"/>
      <c r="J14" s="24" t="s">
        <v>114</v>
      </c>
      <c r="K14" s="24" t="s">
        <v>116</v>
      </c>
      <c r="L14" s="544"/>
      <c r="M14" s="24" t="s">
        <v>114</v>
      </c>
      <c r="N14" s="52" t="s">
        <v>116</v>
      </c>
      <c r="O14" s="544"/>
      <c r="P14" s="544"/>
      <c r="Q14" s="24" t="s">
        <v>114</v>
      </c>
      <c r="R14" s="24" t="s">
        <v>116</v>
      </c>
      <c r="S14" s="544"/>
      <c r="T14" s="24" t="s">
        <v>114</v>
      </c>
      <c r="U14" s="52" t="s">
        <v>116</v>
      </c>
      <c r="V14" s="544"/>
      <c r="W14" s="24" t="s">
        <v>114</v>
      </c>
      <c r="X14" s="52" t="s">
        <v>116</v>
      </c>
      <c r="Y14" s="536"/>
      <c r="Z14" s="545"/>
      <c r="AA14" s="545"/>
      <c r="AB14" s="545"/>
    </row>
    <row r="15" spans="1:34" s="45" customFormat="1">
      <c r="A15" s="172" t="s">
        <v>30</v>
      </c>
      <c r="B15" s="570" t="s">
        <v>31</v>
      </c>
      <c r="C15" s="571"/>
      <c r="D15" s="31" t="s">
        <v>141</v>
      </c>
      <c r="E15" s="86">
        <v>1</v>
      </c>
      <c r="F15" s="86">
        <v>2</v>
      </c>
      <c r="G15" s="86">
        <v>3</v>
      </c>
      <c r="H15" s="86">
        <v>4</v>
      </c>
      <c r="I15" s="86">
        <v>5</v>
      </c>
      <c r="J15" s="86">
        <v>6</v>
      </c>
      <c r="K15" s="86">
        <v>7</v>
      </c>
      <c r="L15" s="86">
        <v>8</v>
      </c>
      <c r="M15" s="86">
        <v>9</v>
      </c>
      <c r="N15" s="86">
        <v>10</v>
      </c>
      <c r="O15" s="86">
        <v>11</v>
      </c>
      <c r="P15" s="86">
        <v>12</v>
      </c>
      <c r="Q15" s="86">
        <v>13</v>
      </c>
      <c r="R15" s="31">
        <v>14</v>
      </c>
      <c r="S15" s="86">
        <v>15</v>
      </c>
      <c r="T15" s="86">
        <v>16</v>
      </c>
      <c r="U15" s="86">
        <v>17</v>
      </c>
      <c r="V15" s="86">
        <v>18</v>
      </c>
      <c r="W15" s="86">
        <v>19</v>
      </c>
      <c r="X15" s="86">
        <v>20</v>
      </c>
      <c r="Y15" s="86">
        <v>21</v>
      </c>
      <c r="Z15" s="86">
        <v>22</v>
      </c>
      <c r="AA15" s="86">
        <v>23</v>
      </c>
      <c r="AB15" s="31">
        <v>24</v>
      </c>
    </row>
    <row r="16" spans="1:34" s="371" customFormat="1" ht="14.25">
      <c r="A16" s="567" t="s">
        <v>274</v>
      </c>
      <c r="B16" s="567"/>
      <c r="C16" s="567"/>
      <c r="D16" s="423">
        <v>1</v>
      </c>
      <c r="E16" s="401">
        <f>+E17+E20+E42+E44+E49+E56+E101+E111+E116</f>
        <v>41584</v>
      </c>
      <c r="F16" s="401">
        <f t="shared" ref="F16:AB16" si="0">+F17+F20+F42+F44+F49+F56+F101+F111+F116</f>
        <v>27616</v>
      </c>
      <c r="G16" s="401">
        <f t="shared" si="0"/>
        <v>13968</v>
      </c>
      <c r="H16" s="401">
        <f t="shared" si="0"/>
        <v>5670</v>
      </c>
      <c r="I16" s="401">
        <f t="shared" si="0"/>
        <v>3753</v>
      </c>
      <c r="J16" s="401">
        <f t="shared" si="0"/>
        <v>2637</v>
      </c>
      <c r="K16" s="401">
        <f t="shared" si="0"/>
        <v>1116</v>
      </c>
      <c r="L16" s="401">
        <f t="shared" si="0"/>
        <v>1917</v>
      </c>
      <c r="M16" s="401">
        <f t="shared" si="0"/>
        <v>1267</v>
      </c>
      <c r="N16" s="401">
        <f t="shared" si="0"/>
        <v>650</v>
      </c>
      <c r="O16" s="401">
        <f t="shared" si="0"/>
        <v>35324</v>
      </c>
      <c r="P16" s="401">
        <f t="shared" si="0"/>
        <v>9804</v>
      </c>
      <c r="Q16" s="401">
        <f t="shared" si="0"/>
        <v>5447</v>
      </c>
      <c r="R16" s="401">
        <f t="shared" si="0"/>
        <v>4357</v>
      </c>
      <c r="S16" s="401">
        <f t="shared" si="0"/>
        <v>25520</v>
      </c>
      <c r="T16" s="401">
        <f t="shared" si="0"/>
        <v>17834</v>
      </c>
      <c r="U16" s="401">
        <f t="shared" si="0"/>
        <v>7686</v>
      </c>
      <c r="V16" s="401">
        <f t="shared" si="0"/>
        <v>590</v>
      </c>
      <c r="W16" s="401">
        <f t="shared" si="0"/>
        <v>431</v>
      </c>
      <c r="X16" s="401">
        <f t="shared" si="0"/>
        <v>159</v>
      </c>
      <c r="Y16" s="401">
        <f t="shared" si="0"/>
        <v>40400</v>
      </c>
      <c r="Z16" s="401">
        <f t="shared" si="0"/>
        <v>0</v>
      </c>
      <c r="AA16" s="401">
        <f t="shared" si="0"/>
        <v>1140</v>
      </c>
      <c r="AB16" s="401">
        <f t="shared" si="0"/>
        <v>44</v>
      </c>
      <c r="AD16" s="371">
        <f>+E16-H16-O16-V16</f>
        <v>0</v>
      </c>
      <c r="AE16" s="371">
        <f>+E16-I16-S16-V16-L16-P16</f>
        <v>0</v>
      </c>
      <c r="AF16" s="371">
        <f t="shared" ref="AF16:AG16" si="1">+F16-J16-T16-W16-M16-Q16</f>
        <v>0</v>
      </c>
      <c r="AG16" s="371">
        <f t="shared" si="1"/>
        <v>0</v>
      </c>
      <c r="AH16" s="371">
        <f>+E16-Y16-Z16-AA16-AB16</f>
        <v>0</v>
      </c>
    </row>
    <row r="17" spans="1:34" s="372" customFormat="1" ht="15">
      <c r="A17" s="566" t="s">
        <v>394</v>
      </c>
      <c r="B17" s="566"/>
      <c r="C17" s="566"/>
      <c r="D17" s="191">
        <v>2</v>
      </c>
      <c r="E17" s="401">
        <f>SUM(E18:E19)</f>
        <v>97</v>
      </c>
      <c r="F17" s="401">
        <f t="shared" ref="F17:AB17" si="2">SUM(F18:F19)</f>
        <v>14</v>
      </c>
      <c r="G17" s="401">
        <f t="shared" si="2"/>
        <v>83</v>
      </c>
      <c r="H17" s="401">
        <f t="shared" si="2"/>
        <v>20</v>
      </c>
      <c r="I17" s="401">
        <f t="shared" si="2"/>
        <v>20</v>
      </c>
      <c r="J17" s="401">
        <f t="shared" si="2"/>
        <v>8</v>
      </c>
      <c r="K17" s="401">
        <f t="shared" si="2"/>
        <v>12</v>
      </c>
      <c r="L17" s="401">
        <f t="shared" si="2"/>
        <v>0</v>
      </c>
      <c r="M17" s="401">
        <f t="shared" si="2"/>
        <v>0</v>
      </c>
      <c r="N17" s="401">
        <f t="shared" si="2"/>
        <v>0</v>
      </c>
      <c r="O17" s="401">
        <f t="shared" si="2"/>
        <v>77</v>
      </c>
      <c r="P17" s="401">
        <f t="shared" si="2"/>
        <v>54</v>
      </c>
      <c r="Q17" s="401">
        <f t="shared" si="2"/>
        <v>6</v>
      </c>
      <c r="R17" s="401">
        <f t="shared" si="2"/>
        <v>48</v>
      </c>
      <c r="S17" s="401">
        <f t="shared" si="2"/>
        <v>23</v>
      </c>
      <c r="T17" s="401">
        <f t="shared" si="2"/>
        <v>0</v>
      </c>
      <c r="U17" s="401">
        <f t="shared" si="2"/>
        <v>23</v>
      </c>
      <c r="V17" s="401">
        <f t="shared" si="2"/>
        <v>0</v>
      </c>
      <c r="W17" s="401">
        <f t="shared" si="2"/>
        <v>0</v>
      </c>
      <c r="X17" s="401">
        <f t="shared" si="2"/>
        <v>0</v>
      </c>
      <c r="Y17" s="401">
        <f t="shared" si="2"/>
        <v>97</v>
      </c>
      <c r="Z17" s="401">
        <f t="shared" si="2"/>
        <v>0</v>
      </c>
      <c r="AA17" s="401">
        <f t="shared" si="2"/>
        <v>0</v>
      </c>
      <c r="AB17" s="401">
        <f t="shared" si="2"/>
        <v>0</v>
      </c>
      <c r="AD17" s="371">
        <f t="shared" ref="AD17:AD80" si="3">+E17-H17-O17-V17</f>
        <v>0</v>
      </c>
      <c r="AE17" s="371">
        <f t="shared" ref="AE17:AE80" si="4">+E17-I17-S17-V17-L17-P17</f>
        <v>0</v>
      </c>
      <c r="AF17" s="371">
        <f t="shared" ref="AF17:AF80" si="5">+F17-J17-T17-W17-M17-Q17</f>
        <v>0</v>
      </c>
      <c r="AG17" s="371">
        <f t="shared" ref="AG17:AG80" si="6">+G17-K17-U17-X17-N17-R17</f>
        <v>0</v>
      </c>
      <c r="AH17" s="371">
        <f t="shared" ref="AH17:AH80" si="7">+E17-Y17-Z17-AA17-AB17</f>
        <v>0</v>
      </c>
    </row>
    <row r="18" spans="1:34" s="371" customFormat="1" ht="14.25">
      <c r="A18" s="425" t="s">
        <v>395</v>
      </c>
      <c r="B18" s="191">
        <v>11203</v>
      </c>
      <c r="C18" s="425" t="s">
        <v>396</v>
      </c>
      <c r="D18" s="191">
        <v>3</v>
      </c>
      <c r="E18" s="336">
        <v>77</v>
      </c>
      <c r="F18" s="336">
        <v>6</v>
      </c>
      <c r="G18" s="336">
        <v>71</v>
      </c>
      <c r="H18" s="336">
        <v>0</v>
      </c>
      <c r="I18" s="336">
        <v>0</v>
      </c>
      <c r="J18" s="336">
        <v>0</v>
      </c>
      <c r="K18" s="336">
        <v>0</v>
      </c>
      <c r="L18" s="336">
        <v>0</v>
      </c>
      <c r="M18" s="336">
        <v>0</v>
      </c>
      <c r="N18" s="336">
        <v>0</v>
      </c>
      <c r="O18" s="336">
        <v>77</v>
      </c>
      <c r="P18" s="336">
        <v>54</v>
      </c>
      <c r="Q18" s="336">
        <v>6</v>
      </c>
      <c r="R18" s="336">
        <v>48</v>
      </c>
      <c r="S18" s="336">
        <v>23</v>
      </c>
      <c r="T18" s="336">
        <v>0</v>
      </c>
      <c r="U18" s="336">
        <v>23</v>
      </c>
      <c r="V18" s="336">
        <v>0</v>
      </c>
      <c r="W18" s="336">
        <v>0</v>
      </c>
      <c r="X18" s="336">
        <v>0</v>
      </c>
      <c r="Y18" s="336">
        <v>77</v>
      </c>
      <c r="Z18" s="336">
        <v>0</v>
      </c>
      <c r="AA18" s="336">
        <v>0</v>
      </c>
      <c r="AB18" s="336">
        <v>0</v>
      </c>
      <c r="AD18" s="371">
        <f t="shared" si="3"/>
        <v>0</v>
      </c>
      <c r="AE18" s="371">
        <f t="shared" si="4"/>
        <v>0</v>
      </c>
      <c r="AF18" s="371">
        <f t="shared" si="5"/>
        <v>0</v>
      </c>
      <c r="AG18" s="371">
        <f t="shared" si="6"/>
        <v>0</v>
      </c>
      <c r="AH18" s="371">
        <f t="shared" si="7"/>
        <v>0</v>
      </c>
    </row>
    <row r="19" spans="1:34" s="371" customFormat="1" ht="25.5">
      <c r="A19" s="425" t="s">
        <v>395</v>
      </c>
      <c r="B19" s="191">
        <v>11441</v>
      </c>
      <c r="C19" s="425" t="s">
        <v>397</v>
      </c>
      <c r="D19" s="191">
        <v>4</v>
      </c>
      <c r="E19" s="336">
        <v>20</v>
      </c>
      <c r="F19" s="336">
        <v>8</v>
      </c>
      <c r="G19" s="336">
        <v>12</v>
      </c>
      <c r="H19" s="336">
        <v>20</v>
      </c>
      <c r="I19" s="336">
        <v>20</v>
      </c>
      <c r="J19" s="336">
        <v>8</v>
      </c>
      <c r="K19" s="336">
        <v>12</v>
      </c>
      <c r="L19" s="336">
        <v>0</v>
      </c>
      <c r="M19" s="336">
        <v>0</v>
      </c>
      <c r="N19" s="336">
        <v>0</v>
      </c>
      <c r="O19" s="336">
        <v>0</v>
      </c>
      <c r="P19" s="336">
        <v>0</v>
      </c>
      <c r="Q19" s="426"/>
      <c r="R19" s="426"/>
      <c r="S19" s="336">
        <v>0</v>
      </c>
      <c r="T19" s="336">
        <v>0</v>
      </c>
      <c r="U19" s="336">
        <v>0</v>
      </c>
      <c r="V19" s="336">
        <v>0</v>
      </c>
      <c r="W19" s="426"/>
      <c r="X19" s="426"/>
      <c r="Y19" s="336">
        <v>20</v>
      </c>
      <c r="Z19" s="426"/>
      <c r="AA19" s="426"/>
      <c r="AB19" s="426"/>
      <c r="AD19" s="371">
        <f t="shared" si="3"/>
        <v>0</v>
      </c>
      <c r="AE19" s="371">
        <f t="shared" si="4"/>
        <v>0</v>
      </c>
      <c r="AF19" s="371">
        <f t="shared" si="5"/>
        <v>0</v>
      </c>
      <c r="AG19" s="371">
        <f t="shared" si="6"/>
        <v>0</v>
      </c>
      <c r="AH19" s="371">
        <f t="shared" si="7"/>
        <v>0</v>
      </c>
    </row>
    <row r="20" spans="1:34" s="371" customFormat="1" ht="15" customHeight="1">
      <c r="A20" s="566" t="s">
        <v>275</v>
      </c>
      <c r="B20" s="566"/>
      <c r="C20" s="566"/>
      <c r="D20" s="191">
        <v>5</v>
      </c>
      <c r="E20" s="401">
        <f>SUM(E21:E41)</f>
        <v>2934</v>
      </c>
      <c r="F20" s="401">
        <f t="shared" ref="F20:AB20" si="8">SUM(F21:F41)</f>
        <v>1431</v>
      </c>
      <c r="G20" s="401">
        <f t="shared" si="8"/>
        <v>1503</v>
      </c>
      <c r="H20" s="401">
        <f t="shared" si="8"/>
        <v>368</v>
      </c>
      <c r="I20" s="401">
        <f t="shared" si="8"/>
        <v>108</v>
      </c>
      <c r="J20" s="401">
        <f t="shared" si="8"/>
        <v>37</v>
      </c>
      <c r="K20" s="401">
        <f t="shared" si="8"/>
        <v>71</v>
      </c>
      <c r="L20" s="401">
        <f t="shared" si="8"/>
        <v>260</v>
      </c>
      <c r="M20" s="401">
        <f t="shared" si="8"/>
        <v>125</v>
      </c>
      <c r="N20" s="401">
        <f t="shared" si="8"/>
        <v>135</v>
      </c>
      <c r="O20" s="401">
        <f t="shared" si="8"/>
        <v>2566</v>
      </c>
      <c r="P20" s="401">
        <f t="shared" si="8"/>
        <v>286</v>
      </c>
      <c r="Q20" s="401">
        <f t="shared" si="8"/>
        <v>169</v>
      </c>
      <c r="R20" s="401">
        <f t="shared" si="8"/>
        <v>117</v>
      </c>
      <c r="S20" s="401">
        <f t="shared" si="8"/>
        <v>2280</v>
      </c>
      <c r="T20" s="401">
        <f t="shared" si="8"/>
        <v>1100</v>
      </c>
      <c r="U20" s="401">
        <f t="shared" si="8"/>
        <v>1180</v>
      </c>
      <c r="V20" s="401">
        <f t="shared" si="8"/>
        <v>0</v>
      </c>
      <c r="W20" s="401">
        <f t="shared" si="8"/>
        <v>0</v>
      </c>
      <c r="X20" s="401">
        <f t="shared" si="8"/>
        <v>0</v>
      </c>
      <c r="Y20" s="401">
        <f t="shared" si="8"/>
        <v>2934</v>
      </c>
      <c r="Z20" s="401">
        <f t="shared" si="8"/>
        <v>0</v>
      </c>
      <c r="AA20" s="401">
        <f t="shared" si="8"/>
        <v>0</v>
      </c>
      <c r="AB20" s="401">
        <f t="shared" si="8"/>
        <v>0</v>
      </c>
      <c r="AD20" s="371">
        <f t="shared" si="3"/>
        <v>0</v>
      </c>
      <c r="AE20" s="371">
        <f t="shared" si="4"/>
        <v>0</v>
      </c>
      <c r="AF20" s="371">
        <f t="shared" si="5"/>
        <v>0</v>
      </c>
      <c r="AG20" s="371">
        <f t="shared" si="6"/>
        <v>0</v>
      </c>
      <c r="AH20" s="371">
        <f t="shared" si="7"/>
        <v>0</v>
      </c>
    </row>
    <row r="21" spans="1:34" s="371" customFormat="1" ht="14.25">
      <c r="A21" s="425" t="s">
        <v>276</v>
      </c>
      <c r="B21" s="191">
        <v>21101</v>
      </c>
      <c r="C21" s="425" t="s">
        <v>279</v>
      </c>
      <c r="D21" s="191">
        <v>6</v>
      </c>
      <c r="E21" s="336">
        <v>17</v>
      </c>
      <c r="F21" s="336">
        <v>17</v>
      </c>
      <c r="G21" s="336">
        <v>0</v>
      </c>
      <c r="H21" s="336">
        <v>0</v>
      </c>
      <c r="I21" s="336">
        <v>0</v>
      </c>
      <c r="J21" s="336">
        <v>0</v>
      </c>
      <c r="K21" s="336">
        <v>0</v>
      </c>
      <c r="L21" s="336">
        <v>0</v>
      </c>
      <c r="M21" s="336">
        <v>0</v>
      </c>
      <c r="N21" s="336">
        <v>0</v>
      </c>
      <c r="O21" s="336">
        <v>17</v>
      </c>
      <c r="P21" s="336">
        <v>17</v>
      </c>
      <c r="Q21" s="336">
        <v>17</v>
      </c>
      <c r="R21" s="426"/>
      <c r="S21" s="336">
        <v>0</v>
      </c>
      <c r="T21" s="336">
        <v>0</v>
      </c>
      <c r="U21" s="336">
        <v>0</v>
      </c>
      <c r="V21" s="336">
        <v>0</v>
      </c>
      <c r="W21" s="426"/>
      <c r="X21" s="426"/>
      <c r="Y21" s="336">
        <v>17</v>
      </c>
      <c r="Z21" s="426"/>
      <c r="AA21" s="426"/>
      <c r="AB21" s="426"/>
      <c r="AD21" s="371">
        <f t="shared" si="3"/>
        <v>0</v>
      </c>
      <c r="AE21" s="371">
        <f t="shared" si="4"/>
        <v>0</v>
      </c>
      <c r="AF21" s="371">
        <f t="shared" si="5"/>
        <v>0</v>
      </c>
      <c r="AG21" s="371">
        <f t="shared" si="6"/>
        <v>0</v>
      </c>
      <c r="AH21" s="371">
        <f t="shared" si="7"/>
        <v>0</v>
      </c>
    </row>
    <row r="22" spans="1:34" s="371" customFormat="1" ht="14.25">
      <c r="A22" s="425" t="s">
        <v>276</v>
      </c>
      <c r="B22" s="191">
        <v>21102</v>
      </c>
      <c r="C22" s="425" t="s">
        <v>281</v>
      </c>
      <c r="D22" s="191">
        <v>7</v>
      </c>
      <c r="E22" s="336">
        <v>13</v>
      </c>
      <c r="F22" s="336">
        <v>9</v>
      </c>
      <c r="G22" s="336">
        <v>4</v>
      </c>
      <c r="H22" s="336">
        <v>13</v>
      </c>
      <c r="I22" s="336">
        <v>0</v>
      </c>
      <c r="J22" s="336">
        <v>0</v>
      </c>
      <c r="K22" s="336">
        <v>0</v>
      </c>
      <c r="L22" s="336">
        <v>13</v>
      </c>
      <c r="M22" s="336">
        <v>9</v>
      </c>
      <c r="N22" s="336">
        <v>4</v>
      </c>
      <c r="O22" s="336">
        <v>0</v>
      </c>
      <c r="P22" s="336">
        <v>0</v>
      </c>
      <c r="Q22" s="426"/>
      <c r="R22" s="426"/>
      <c r="S22" s="336">
        <v>0</v>
      </c>
      <c r="T22" s="336">
        <v>0</v>
      </c>
      <c r="U22" s="336">
        <v>0</v>
      </c>
      <c r="V22" s="336">
        <v>0</v>
      </c>
      <c r="W22" s="426"/>
      <c r="X22" s="426"/>
      <c r="Y22" s="336">
        <v>13</v>
      </c>
      <c r="Z22" s="426"/>
      <c r="AA22" s="426"/>
      <c r="AB22" s="426"/>
      <c r="AD22" s="371">
        <f t="shared" si="3"/>
        <v>0</v>
      </c>
      <c r="AE22" s="371">
        <f t="shared" si="4"/>
        <v>0</v>
      </c>
      <c r="AF22" s="371">
        <f t="shared" si="5"/>
        <v>0</v>
      </c>
      <c r="AG22" s="371">
        <f t="shared" si="6"/>
        <v>0</v>
      </c>
      <c r="AH22" s="371">
        <f t="shared" si="7"/>
        <v>0</v>
      </c>
    </row>
    <row r="23" spans="1:34" s="371" customFormat="1" ht="14.25">
      <c r="A23" s="425" t="s">
        <v>276</v>
      </c>
      <c r="B23" s="191">
        <v>21103</v>
      </c>
      <c r="C23" s="425" t="s">
        <v>285</v>
      </c>
      <c r="D23" s="191">
        <v>8</v>
      </c>
      <c r="E23" s="336">
        <v>121</v>
      </c>
      <c r="F23" s="336">
        <v>84</v>
      </c>
      <c r="G23" s="336">
        <v>37</v>
      </c>
      <c r="H23" s="336">
        <v>0</v>
      </c>
      <c r="I23" s="336">
        <v>0</v>
      </c>
      <c r="J23" s="336">
        <v>0</v>
      </c>
      <c r="K23" s="336">
        <v>0</v>
      </c>
      <c r="L23" s="336">
        <v>0</v>
      </c>
      <c r="M23" s="336">
        <v>0</v>
      </c>
      <c r="N23" s="336">
        <v>0</v>
      </c>
      <c r="O23" s="336">
        <v>121</v>
      </c>
      <c r="P23" s="336">
        <v>19</v>
      </c>
      <c r="Q23" s="336">
        <v>19</v>
      </c>
      <c r="R23" s="336">
        <v>0</v>
      </c>
      <c r="S23" s="336">
        <v>102</v>
      </c>
      <c r="T23" s="336">
        <v>65</v>
      </c>
      <c r="U23" s="336">
        <v>37</v>
      </c>
      <c r="V23" s="336">
        <v>0</v>
      </c>
      <c r="W23" s="336">
        <v>0</v>
      </c>
      <c r="X23" s="336">
        <v>0</v>
      </c>
      <c r="Y23" s="336">
        <v>121</v>
      </c>
      <c r="Z23" s="336">
        <v>0</v>
      </c>
      <c r="AA23" s="336">
        <v>0</v>
      </c>
      <c r="AB23" s="336">
        <v>0</v>
      </c>
      <c r="AD23" s="371">
        <f t="shared" si="3"/>
        <v>0</v>
      </c>
      <c r="AE23" s="371">
        <f t="shared" si="4"/>
        <v>0</v>
      </c>
      <c r="AF23" s="371">
        <f t="shared" si="5"/>
        <v>0</v>
      </c>
      <c r="AG23" s="371">
        <f t="shared" si="6"/>
        <v>0</v>
      </c>
      <c r="AH23" s="371">
        <f t="shared" si="7"/>
        <v>0</v>
      </c>
    </row>
    <row r="24" spans="1:34" s="371" customFormat="1" ht="24.75" customHeight="1">
      <c r="A24" s="425" t="s">
        <v>276</v>
      </c>
      <c r="B24" s="191">
        <v>21105</v>
      </c>
      <c r="C24" s="425" t="s">
        <v>292</v>
      </c>
      <c r="D24" s="191">
        <v>9</v>
      </c>
      <c r="E24" s="336">
        <v>1362</v>
      </c>
      <c r="F24" s="336">
        <v>721</v>
      </c>
      <c r="G24" s="336">
        <v>641</v>
      </c>
      <c r="H24" s="336">
        <v>42</v>
      </c>
      <c r="I24" s="336">
        <v>30</v>
      </c>
      <c r="J24" s="336">
        <v>17</v>
      </c>
      <c r="K24" s="336">
        <v>13</v>
      </c>
      <c r="L24" s="336">
        <v>12</v>
      </c>
      <c r="M24" s="336">
        <v>7</v>
      </c>
      <c r="N24" s="336">
        <v>5</v>
      </c>
      <c r="O24" s="336">
        <v>1320</v>
      </c>
      <c r="P24" s="336">
        <v>41</v>
      </c>
      <c r="Q24" s="336">
        <v>24</v>
      </c>
      <c r="R24" s="336">
        <v>17</v>
      </c>
      <c r="S24" s="336">
        <v>1279</v>
      </c>
      <c r="T24" s="336">
        <v>673</v>
      </c>
      <c r="U24" s="336">
        <v>606</v>
      </c>
      <c r="V24" s="336">
        <v>0</v>
      </c>
      <c r="W24" s="336">
        <v>0</v>
      </c>
      <c r="X24" s="336">
        <v>0</v>
      </c>
      <c r="Y24" s="336">
        <v>1362</v>
      </c>
      <c r="Z24" s="336">
        <v>0</v>
      </c>
      <c r="AA24" s="336">
        <v>0</v>
      </c>
      <c r="AB24" s="336">
        <v>0</v>
      </c>
      <c r="AD24" s="371">
        <f t="shared" si="3"/>
        <v>0</v>
      </c>
      <c r="AE24" s="371">
        <f t="shared" si="4"/>
        <v>0</v>
      </c>
      <c r="AF24" s="371">
        <f t="shared" si="5"/>
        <v>0</v>
      </c>
      <c r="AG24" s="371">
        <f t="shared" si="6"/>
        <v>0</v>
      </c>
      <c r="AH24" s="371">
        <f t="shared" si="7"/>
        <v>0</v>
      </c>
    </row>
    <row r="25" spans="1:34" s="371" customFormat="1" ht="14.25">
      <c r="A25" s="425" t="s">
        <v>276</v>
      </c>
      <c r="B25" s="191">
        <v>21202</v>
      </c>
      <c r="C25" s="425" t="s">
        <v>291</v>
      </c>
      <c r="D25" s="191">
        <v>10</v>
      </c>
      <c r="E25" s="336">
        <v>295</v>
      </c>
      <c r="F25" s="336">
        <v>11</v>
      </c>
      <c r="G25" s="336">
        <v>284</v>
      </c>
      <c r="H25" s="336">
        <v>68</v>
      </c>
      <c r="I25" s="336">
        <v>50</v>
      </c>
      <c r="J25" s="336">
        <v>1</v>
      </c>
      <c r="K25" s="336">
        <v>49</v>
      </c>
      <c r="L25" s="336">
        <v>18</v>
      </c>
      <c r="M25" s="336">
        <v>1</v>
      </c>
      <c r="N25" s="336">
        <v>17</v>
      </c>
      <c r="O25" s="336">
        <v>227</v>
      </c>
      <c r="P25" s="336">
        <v>11</v>
      </c>
      <c r="Q25" s="336">
        <v>0</v>
      </c>
      <c r="R25" s="336">
        <v>11</v>
      </c>
      <c r="S25" s="336">
        <v>216</v>
      </c>
      <c r="T25" s="336">
        <v>9</v>
      </c>
      <c r="U25" s="336">
        <v>207</v>
      </c>
      <c r="V25" s="336">
        <v>0</v>
      </c>
      <c r="W25" s="336">
        <v>0</v>
      </c>
      <c r="X25" s="336">
        <v>0</v>
      </c>
      <c r="Y25" s="336">
        <v>295</v>
      </c>
      <c r="Z25" s="336">
        <v>0</v>
      </c>
      <c r="AA25" s="336">
        <v>0</v>
      </c>
      <c r="AB25" s="336">
        <v>0</v>
      </c>
      <c r="AD25" s="371">
        <f t="shared" si="3"/>
        <v>0</v>
      </c>
      <c r="AE25" s="371">
        <f t="shared" si="4"/>
        <v>0</v>
      </c>
      <c r="AF25" s="371">
        <f t="shared" si="5"/>
        <v>0</v>
      </c>
      <c r="AG25" s="371">
        <f t="shared" si="6"/>
        <v>0</v>
      </c>
      <c r="AH25" s="371">
        <f t="shared" si="7"/>
        <v>0</v>
      </c>
    </row>
    <row r="26" spans="1:34" s="371" customFormat="1" ht="14.25">
      <c r="A26" s="425" t="s">
        <v>276</v>
      </c>
      <c r="B26" s="191">
        <v>21203</v>
      </c>
      <c r="C26" s="425" t="s">
        <v>288</v>
      </c>
      <c r="D26" s="191">
        <v>11</v>
      </c>
      <c r="E26" s="336">
        <v>19</v>
      </c>
      <c r="F26" s="336">
        <v>9</v>
      </c>
      <c r="G26" s="336">
        <v>10</v>
      </c>
      <c r="H26" s="336">
        <v>19</v>
      </c>
      <c r="I26" s="336">
        <v>0</v>
      </c>
      <c r="J26" s="336">
        <v>0</v>
      </c>
      <c r="K26" s="336">
        <v>0</v>
      </c>
      <c r="L26" s="336">
        <v>19</v>
      </c>
      <c r="M26" s="336">
        <v>9</v>
      </c>
      <c r="N26" s="336">
        <v>10</v>
      </c>
      <c r="O26" s="336">
        <v>0</v>
      </c>
      <c r="P26" s="336">
        <v>0</v>
      </c>
      <c r="Q26" s="426"/>
      <c r="R26" s="426"/>
      <c r="S26" s="336">
        <v>0</v>
      </c>
      <c r="T26" s="336">
        <v>0</v>
      </c>
      <c r="U26" s="336">
        <v>0</v>
      </c>
      <c r="V26" s="336">
        <v>0</v>
      </c>
      <c r="W26" s="426"/>
      <c r="X26" s="426"/>
      <c r="Y26" s="336">
        <v>19</v>
      </c>
      <c r="Z26" s="426"/>
      <c r="AA26" s="426"/>
      <c r="AB26" s="426"/>
      <c r="AD26" s="371">
        <f t="shared" si="3"/>
        <v>0</v>
      </c>
      <c r="AE26" s="371">
        <f t="shared" si="4"/>
        <v>0</v>
      </c>
      <c r="AF26" s="371">
        <f t="shared" si="5"/>
        <v>0</v>
      </c>
      <c r="AG26" s="371">
        <f t="shared" si="6"/>
        <v>0</v>
      </c>
      <c r="AH26" s="371">
        <f t="shared" si="7"/>
        <v>0</v>
      </c>
    </row>
    <row r="27" spans="1:34" s="371" customFormat="1" ht="14.25">
      <c r="A27" s="425" t="s">
        <v>276</v>
      </c>
      <c r="B27" s="191">
        <v>21204</v>
      </c>
      <c r="C27" s="425" t="s">
        <v>282</v>
      </c>
      <c r="D27" s="191">
        <v>12</v>
      </c>
      <c r="E27" s="336">
        <v>35</v>
      </c>
      <c r="F27" s="336">
        <v>17</v>
      </c>
      <c r="G27" s="336">
        <v>18</v>
      </c>
      <c r="H27" s="336">
        <v>35</v>
      </c>
      <c r="I27" s="336">
        <v>0</v>
      </c>
      <c r="J27" s="336">
        <v>0</v>
      </c>
      <c r="K27" s="336">
        <v>0</v>
      </c>
      <c r="L27" s="336">
        <v>35</v>
      </c>
      <c r="M27" s="336">
        <v>17</v>
      </c>
      <c r="N27" s="336">
        <v>18</v>
      </c>
      <c r="O27" s="336">
        <v>0</v>
      </c>
      <c r="P27" s="336">
        <v>0</v>
      </c>
      <c r="Q27" s="336">
        <v>0</v>
      </c>
      <c r="R27" s="336">
        <v>0</v>
      </c>
      <c r="S27" s="336">
        <v>0</v>
      </c>
      <c r="T27" s="336">
        <v>0</v>
      </c>
      <c r="U27" s="336">
        <v>0</v>
      </c>
      <c r="V27" s="336">
        <v>0</v>
      </c>
      <c r="W27" s="336">
        <v>0</v>
      </c>
      <c r="X27" s="336">
        <v>0</v>
      </c>
      <c r="Y27" s="336">
        <v>35</v>
      </c>
      <c r="Z27" s="336">
        <v>0</v>
      </c>
      <c r="AA27" s="336">
        <v>0</v>
      </c>
      <c r="AB27" s="336">
        <v>0</v>
      </c>
      <c r="AD27" s="371">
        <f t="shared" si="3"/>
        <v>0</v>
      </c>
      <c r="AE27" s="371">
        <f t="shared" si="4"/>
        <v>0</v>
      </c>
      <c r="AF27" s="371">
        <f t="shared" si="5"/>
        <v>0</v>
      </c>
      <c r="AG27" s="371">
        <f t="shared" si="6"/>
        <v>0</v>
      </c>
      <c r="AH27" s="371">
        <f t="shared" si="7"/>
        <v>0</v>
      </c>
    </row>
    <row r="28" spans="1:34" s="371" customFormat="1" ht="14.25">
      <c r="A28" s="425" t="s">
        <v>276</v>
      </c>
      <c r="B28" s="191">
        <v>21301</v>
      </c>
      <c r="C28" s="425" t="s">
        <v>287</v>
      </c>
      <c r="D28" s="191">
        <v>13</v>
      </c>
      <c r="E28" s="336">
        <v>138</v>
      </c>
      <c r="F28" s="336">
        <v>42</v>
      </c>
      <c r="G28" s="336">
        <v>96</v>
      </c>
      <c r="H28" s="336">
        <v>47</v>
      </c>
      <c r="I28" s="336">
        <v>0</v>
      </c>
      <c r="J28" s="336">
        <v>0</v>
      </c>
      <c r="K28" s="336">
        <v>0</v>
      </c>
      <c r="L28" s="336">
        <v>47</v>
      </c>
      <c r="M28" s="336">
        <v>18</v>
      </c>
      <c r="N28" s="336">
        <v>29</v>
      </c>
      <c r="O28" s="336">
        <v>91</v>
      </c>
      <c r="P28" s="336">
        <v>0</v>
      </c>
      <c r="Q28" s="336">
        <v>0</v>
      </c>
      <c r="R28" s="336">
        <v>0</v>
      </c>
      <c r="S28" s="336">
        <v>91</v>
      </c>
      <c r="T28" s="336">
        <v>24</v>
      </c>
      <c r="U28" s="336">
        <v>67</v>
      </c>
      <c r="V28" s="336">
        <v>0</v>
      </c>
      <c r="W28" s="336">
        <v>0</v>
      </c>
      <c r="X28" s="336">
        <v>0</v>
      </c>
      <c r="Y28" s="336">
        <v>138</v>
      </c>
      <c r="Z28" s="336">
        <v>0</v>
      </c>
      <c r="AA28" s="336">
        <v>0</v>
      </c>
      <c r="AB28" s="336">
        <v>0</v>
      </c>
      <c r="AD28" s="371">
        <f t="shared" si="3"/>
        <v>0</v>
      </c>
      <c r="AE28" s="371">
        <f t="shared" si="4"/>
        <v>0</v>
      </c>
      <c r="AF28" s="371">
        <f t="shared" si="5"/>
        <v>0</v>
      </c>
      <c r="AG28" s="371">
        <f t="shared" si="6"/>
        <v>0</v>
      </c>
      <c r="AH28" s="371">
        <f t="shared" si="7"/>
        <v>0</v>
      </c>
    </row>
    <row r="29" spans="1:34" s="371" customFormat="1" ht="14.25">
      <c r="A29" s="425" t="s">
        <v>276</v>
      </c>
      <c r="B29" s="191">
        <v>21306</v>
      </c>
      <c r="C29" s="425" t="s">
        <v>284</v>
      </c>
      <c r="D29" s="191">
        <v>14</v>
      </c>
      <c r="E29" s="336">
        <v>48</v>
      </c>
      <c r="F29" s="336">
        <v>46</v>
      </c>
      <c r="G29" s="336">
        <v>2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48</v>
      </c>
      <c r="P29" s="336">
        <v>14</v>
      </c>
      <c r="Q29" s="336">
        <v>12</v>
      </c>
      <c r="R29" s="336">
        <v>2</v>
      </c>
      <c r="S29" s="336">
        <v>34</v>
      </c>
      <c r="T29" s="336">
        <v>34</v>
      </c>
      <c r="U29" s="336">
        <v>0</v>
      </c>
      <c r="V29" s="336">
        <v>0</v>
      </c>
      <c r="W29" s="336">
        <v>0</v>
      </c>
      <c r="X29" s="336">
        <v>0</v>
      </c>
      <c r="Y29" s="336">
        <v>48</v>
      </c>
      <c r="Z29" s="336">
        <v>0</v>
      </c>
      <c r="AA29" s="336">
        <v>0</v>
      </c>
      <c r="AB29" s="336">
        <v>0</v>
      </c>
      <c r="AD29" s="371">
        <f t="shared" si="3"/>
        <v>0</v>
      </c>
      <c r="AE29" s="371">
        <f t="shared" si="4"/>
        <v>0</v>
      </c>
      <c r="AF29" s="371">
        <f t="shared" si="5"/>
        <v>0</v>
      </c>
      <c r="AG29" s="371">
        <f t="shared" si="6"/>
        <v>0</v>
      </c>
      <c r="AH29" s="371">
        <f t="shared" si="7"/>
        <v>0</v>
      </c>
    </row>
    <row r="30" spans="1:34" s="371" customFormat="1" ht="14.25">
      <c r="A30" s="425" t="s">
        <v>276</v>
      </c>
      <c r="B30" s="191">
        <v>21307</v>
      </c>
      <c r="C30" s="425" t="s">
        <v>294</v>
      </c>
      <c r="D30" s="191">
        <v>15</v>
      </c>
      <c r="E30" s="336">
        <v>17</v>
      </c>
      <c r="F30" s="336">
        <v>8</v>
      </c>
      <c r="G30" s="336">
        <v>9</v>
      </c>
      <c r="H30" s="336">
        <v>15</v>
      </c>
      <c r="I30" s="336">
        <v>15</v>
      </c>
      <c r="J30" s="336">
        <v>6</v>
      </c>
      <c r="K30" s="336">
        <v>9</v>
      </c>
      <c r="L30" s="336">
        <v>0</v>
      </c>
      <c r="M30" s="336">
        <v>0</v>
      </c>
      <c r="N30" s="336">
        <v>0</v>
      </c>
      <c r="O30" s="336">
        <v>2</v>
      </c>
      <c r="P30" s="336">
        <v>0</v>
      </c>
      <c r="Q30" s="336">
        <v>0</v>
      </c>
      <c r="R30" s="336">
        <v>0</v>
      </c>
      <c r="S30" s="336">
        <v>2</v>
      </c>
      <c r="T30" s="336">
        <v>2</v>
      </c>
      <c r="U30" s="336">
        <v>0</v>
      </c>
      <c r="V30" s="336">
        <v>0</v>
      </c>
      <c r="W30" s="336">
        <v>0</v>
      </c>
      <c r="X30" s="336">
        <v>0</v>
      </c>
      <c r="Y30" s="336">
        <v>17</v>
      </c>
      <c r="Z30" s="336">
        <v>0</v>
      </c>
      <c r="AA30" s="336">
        <v>0</v>
      </c>
      <c r="AB30" s="336">
        <v>0</v>
      </c>
      <c r="AD30" s="371">
        <f t="shared" si="3"/>
        <v>0</v>
      </c>
      <c r="AE30" s="371">
        <f t="shared" si="4"/>
        <v>0</v>
      </c>
      <c r="AF30" s="371">
        <f t="shared" si="5"/>
        <v>0</v>
      </c>
      <c r="AG30" s="371">
        <f t="shared" si="6"/>
        <v>0</v>
      </c>
      <c r="AH30" s="371">
        <f t="shared" si="7"/>
        <v>0</v>
      </c>
    </row>
    <row r="31" spans="1:34" s="371" customFormat="1" ht="14.25">
      <c r="A31" s="425" t="s">
        <v>276</v>
      </c>
      <c r="B31" s="191">
        <v>21401</v>
      </c>
      <c r="C31" s="425" t="s">
        <v>278</v>
      </c>
      <c r="D31" s="191">
        <v>16</v>
      </c>
      <c r="E31" s="336">
        <v>234</v>
      </c>
      <c r="F31" s="336">
        <v>90</v>
      </c>
      <c r="G31" s="336">
        <v>144</v>
      </c>
      <c r="H31" s="336">
        <v>0</v>
      </c>
      <c r="I31" s="336">
        <v>0</v>
      </c>
      <c r="J31" s="336">
        <v>0</v>
      </c>
      <c r="K31" s="336">
        <v>0</v>
      </c>
      <c r="L31" s="336">
        <v>0</v>
      </c>
      <c r="M31" s="336">
        <v>0</v>
      </c>
      <c r="N31" s="336">
        <v>0</v>
      </c>
      <c r="O31" s="336">
        <v>234</v>
      </c>
      <c r="P31" s="336">
        <v>102</v>
      </c>
      <c r="Q31" s="336">
        <v>48</v>
      </c>
      <c r="R31" s="336">
        <v>54</v>
      </c>
      <c r="S31" s="336">
        <v>132</v>
      </c>
      <c r="T31" s="336">
        <v>42</v>
      </c>
      <c r="U31" s="336">
        <v>90</v>
      </c>
      <c r="V31" s="336">
        <v>0</v>
      </c>
      <c r="W31" s="336">
        <v>0</v>
      </c>
      <c r="X31" s="336">
        <v>0</v>
      </c>
      <c r="Y31" s="336">
        <v>234</v>
      </c>
      <c r="Z31" s="336">
        <v>0</v>
      </c>
      <c r="AA31" s="336">
        <v>0</v>
      </c>
      <c r="AB31" s="336">
        <v>0</v>
      </c>
      <c r="AD31" s="371">
        <f t="shared" si="3"/>
        <v>0</v>
      </c>
      <c r="AE31" s="371">
        <f t="shared" si="4"/>
        <v>0</v>
      </c>
      <c r="AF31" s="371">
        <f t="shared" si="5"/>
        <v>0</v>
      </c>
      <c r="AG31" s="371">
        <f t="shared" si="6"/>
        <v>0</v>
      </c>
      <c r="AH31" s="371">
        <f t="shared" si="7"/>
        <v>0</v>
      </c>
    </row>
    <row r="32" spans="1:34" s="371" customFormat="1" ht="14.25">
      <c r="A32" s="425" t="s">
        <v>276</v>
      </c>
      <c r="B32" s="191">
        <v>21402</v>
      </c>
      <c r="C32" s="425" t="s">
        <v>142</v>
      </c>
      <c r="D32" s="191">
        <v>17</v>
      </c>
      <c r="E32" s="336">
        <v>37</v>
      </c>
      <c r="F32" s="336">
        <v>28</v>
      </c>
      <c r="G32" s="336">
        <v>9</v>
      </c>
      <c r="H32" s="336">
        <v>0</v>
      </c>
      <c r="I32" s="336">
        <v>0</v>
      </c>
      <c r="J32" s="336">
        <v>0</v>
      </c>
      <c r="K32" s="336">
        <v>0</v>
      </c>
      <c r="L32" s="336">
        <v>0</v>
      </c>
      <c r="M32" s="336">
        <v>0</v>
      </c>
      <c r="N32" s="336">
        <v>0</v>
      </c>
      <c r="O32" s="336">
        <v>37</v>
      </c>
      <c r="P32" s="336">
        <v>20</v>
      </c>
      <c r="Q32" s="336">
        <v>11</v>
      </c>
      <c r="R32" s="336">
        <v>9</v>
      </c>
      <c r="S32" s="336">
        <v>17</v>
      </c>
      <c r="T32" s="336">
        <v>17</v>
      </c>
      <c r="U32" s="336">
        <v>0</v>
      </c>
      <c r="V32" s="336">
        <v>0</v>
      </c>
      <c r="W32" s="336">
        <v>0</v>
      </c>
      <c r="X32" s="336">
        <v>0</v>
      </c>
      <c r="Y32" s="336">
        <v>37</v>
      </c>
      <c r="Z32" s="336">
        <v>0</v>
      </c>
      <c r="AA32" s="336">
        <v>0</v>
      </c>
      <c r="AB32" s="336">
        <v>0</v>
      </c>
      <c r="AD32" s="371">
        <f t="shared" si="3"/>
        <v>0</v>
      </c>
      <c r="AE32" s="371">
        <f t="shared" si="4"/>
        <v>0</v>
      </c>
      <c r="AF32" s="371">
        <f t="shared" si="5"/>
        <v>0</v>
      </c>
      <c r="AG32" s="371">
        <f t="shared" si="6"/>
        <v>0</v>
      </c>
      <c r="AH32" s="371">
        <f t="shared" si="7"/>
        <v>0</v>
      </c>
    </row>
    <row r="33" spans="1:34" s="371" customFormat="1" ht="14.25">
      <c r="A33" s="425" t="s">
        <v>276</v>
      </c>
      <c r="B33" s="191">
        <v>21403</v>
      </c>
      <c r="C33" s="425" t="s">
        <v>283</v>
      </c>
      <c r="D33" s="191">
        <v>18</v>
      </c>
      <c r="E33" s="336">
        <v>19</v>
      </c>
      <c r="F33" s="336">
        <v>9</v>
      </c>
      <c r="G33" s="336">
        <v>10</v>
      </c>
      <c r="H33" s="336">
        <v>0</v>
      </c>
      <c r="I33" s="336">
        <v>0</v>
      </c>
      <c r="J33" s="336">
        <v>0</v>
      </c>
      <c r="K33" s="336">
        <v>0</v>
      </c>
      <c r="L33" s="336">
        <v>0</v>
      </c>
      <c r="M33" s="336">
        <v>0</v>
      </c>
      <c r="N33" s="336">
        <v>0</v>
      </c>
      <c r="O33" s="336">
        <v>19</v>
      </c>
      <c r="P33" s="336">
        <v>0</v>
      </c>
      <c r="Q33" s="426"/>
      <c r="R33" s="426"/>
      <c r="S33" s="336">
        <v>19</v>
      </c>
      <c r="T33" s="336">
        <v>9</v>
      </c>
      <c r="U33" s="336">
        <v>10</v>
      </c>
      <c r="V33" s="336">
        <v>0</v>
      </c>
      <c r="W33" s="426"/>
      <c r="X33" s="426"/>
      <c r="Y33" s="336">
        <v>19</v>
      </c>
      <c r="Z33" s="426"/>
      <c r="AA33" s="426"/>
      <c r="AB33" s="426"/>
      <c r="AD33" s="371">
        <f t="shared" si="3"/>
        <v>0</v>
      </c>
      <c r="AE33" s="371">
        <f t="shared" si="4"/>
        <v>0</v>
      </c>
      <c r="AF33" s="371">
        <f t="shared" si="5"/>
        <v>0</v>
      </c>
      <c r="AG33" s="371">
        <f t="shared" si="6"/>
        <v>0</v>
      </c>
      <c r="AH33" s="371">
        <f t="shared" si="7"/>
        <v>0</v>
      </c>
    </row>
    <row r="34" spans="1:34" s="371" customFormat="1" ht="14.25">
      <c r="A34" s="425" t="s">
        <v>276</v>
      </c>
      <c r="B34" s="191">
        <v>21404</v>
      </c>
      <c r="C34" s="425" t="s">
        <v>289</v>
      </c>
      <c r="D34" s="191">
        <v>19</v>
      </c>
      <c r="E34" s="336">
        <v>40</v>
      </c>
      <c r="F34" s="336">
        <v>34</v>
      </c>
      <c r="G34" s="336">
        <v>6</v>
      </c>
      <c r="H34" s="336">
        <v>0</v>
      </c>
      <c r="I34" s="336">
        <v>0</v>
      </c>
      <c r="J34" s="336">
        <v>0</v>
      </c>
      <c r="K34" s="336">
        <v>0</v>
      </c>
      <c r="L34" s="336">
        <v>0</v>
      </c>
      <c r="M34" s="336">
        <v>0</v>
      </c>
      <c r="N34" s="336">
        <v>0</v>
      </c>
      <c r="O34" s="336">
        <v>40</v>
      </c>
      <c r="P34" s="336">
        <v>0</v>
      </c>
      <c r="Q34" s="426"/>
      <c r="R34" s="426"/>
      <c r="S34" s="336">
        <v>40</v>
      </c>
      <c r="T34" s="336">
        <v>34</v>
      </c>
      <c r="U34" s="336">
        <v>6</v>
      </c>
      <c r="V34" s="336">
        <v>0</v>
      </c>
      <c r="W34" s="426"/>
      <c r="X34" s="426"/>
      <c r="Y34" s="336">
        <v>40</v>
      </c>
      <c r="Z34" s="426"/>
      <c r="AA34" s="426"/>
      <c r="AB34" s="426"/>
      <c r="AD34" s="371">
        <f t="shared" si="3"/>
        <v>0</v>
      </c>
      <c r="AE34" s="371">
        <f t="shared" si="4"/>
        <v>0</v>
      </c>
      <c r="AF34" s="371">
        <f t="shared" si="5"/>
        <v>0</v>
      </c>
      <c r="AG34" s="371">
        <f t="shared" si="6"/>
        <v>0</v>
      </c>
      <c r="AH34" s="371">
        <f t="shared" si="7"/>
        <v>0</v>
      </c>
    </row>
    <row r="35" spans="1:34" s="371" customFormat="1" ht="14.25">
      <c r="A35" s="425" t="s">
        <v>276</v>
      </c>
      <c r="B35" s="191">
        <v>21405</v>
      </c>
      <c r="C35" s="425" t="s">
        <v>398</v>
      </c>
      <c r="D35" s="191">
        <v>20</v>
      </c>
      <c r="E35" s="336">
        <v>27</v>
      </c>
      <c r="F35" s="336">
        <v>22</v>
      </c>
      <c r="G35" s="336">
        <v>5</v>
      </c>
      <c r="H35" s="336">
        <v>0</v>
      </c>
      <c r="I35" s="336">
        <v>0</v>
      </c>
      <c r="J35" s="336">
        <v>0</v>
      </c>
      <c r="K35" s="336">
        <v>0</v>
      </c>
      <c r="L35" s="336">
        <v>0</v>
      </c>
      <c r="M35" s="336">
        <v>0</v>
      </c>
      <c r="N35" s="336">
        <v>0</v>
      </c>
      <c r="O35" s="336">
        <v>27</v>
      </c>
      <c r="P35" s="336">
        <v>27</v>
      </c>
      <c r="Q35" s="336">
        <v>22</v>
      </c>
      <c r="R35" s="336">
        <v>5</v>
      </c>
      <c r="S35" s="336">
        <v>0</v>
      </c>
      <c r="T35" s="336">
        <v>0</v>
      </c>
      <c r="U35" s="336">
        <v>0</v>
      </c>
      <c r="V35" s="336">
        <v>0</v>
      </c>
      <c r="W35" s="426"/>
      <c r="X35" s="426"/>
      <c r="Y35" s="336">
        <v>27</v>
      </c>
      <c r="Z35" s="426"/>
      <c r="AA35" s="426"/>
      <c r="AB35" s="426"/>
      <c r="AD35" s="371">
        <f t="shared" si="3"/>
        <v>0</v>
      </c>
      <c r="AE35" s="371">
        <f t="shared" si="4"/>
        <v>0</v>
      </c>
      <c r="AF35" s="371">
        <f t="shared" si="5"/>
        <v>0</v>
      </c>
      <c r="AG35" s="371">
        <f t="shared" si="6"/>
        <v>0</v>
      </c>
      <c r="AH35" s="371">
        <f t="shared" si="7"/>
        <v>0</v>
      </c>
    </row>
    <row r="36" spans="1:34" s="371" customFormat="1" ht="14.25">
      <c r="A36" s="425" t="s">
        <v>276</v>
      </c>
      <c r="B36" s="191">
        <v>21507</v>
      </c>
      <c r="C36" s="425" t="s">
        <v>290</v>
      </c>
      <c r="D36" s="191">
        <v>21</v>
      </c>
      <c r="E36" s="336">
        <v>352</v>
      </c>
      <c r="F36" s="336">
        <v>204</v>
      </c>
      <c r="G36" s="336">
        <v>148</v>
      </c>
      <c r="H36" s="336">
        <v>13</v>
      </c>
      <c r="I36" s="336">
        <v>13</v>
      </c>
      <c r="J36" s="336">
        <v>13</v>
      </c>
      <c r="K36" s="336">
        <v>0</v>
      </c>
      <c r="L36" s="336">
        <v>0</v>
      </c>
      <c r="M36" s="336">
        <v>0</v>
      </c>
      <c r="N36" s="336">
        <v>0</v>
      </c>
      <c r="O36" s="336">
        <v>339</v>
      </c>
      <c r="P36" s="336">
        <v>8</v>
      </c>
      <c r="Q36" s="336">
        <v>6</v>
      </c>
      <c r="R36" s="336">
        <v>2</v>
      </c>
      <c r="S36" s="336">
        <v>331</v>
      </c>
      <c r="T36" s="336">
        <v>185</v>
      </c>
      <c r="U36" s="336">
        <v>146</v>
      </c>
      <c r="V36" s="336">
        <v>0</v>
      </c>
      <c r="W36" s="336">
        <v>0</v>
      </c>
      <c r="X36" s="336">
        <v>0</v>
      </c>
      <c r="Y36" s="336">
        <v>352</v>
      </c>
      <c r="Z36" s="336">
        <v>0</v>
      </c>
      <c r="AA36" s="336">
        <v>0</v>
      </c>
      <c r="AB36" s="336">
        <v>0</v>
      </c>
      <c r="AD36" s="371">
        <f t="shared" si="3"/>
        <v>0</v>
      </c>
      <c r="AE36" s="371">
        <f t="shared" si="4"/>
        <v>0</v>
      </c>
      <c r="AF36" s="371">
        <f t="shared" si="5"/>
        <v>0</v>
      </c>
      <c r="AG36" s="371">
        <f t="shared" si="6"/>
        <v>0</v>
      </c>
      <c r="AH36" s="371">
        <f t="shared" si="7"/>
        <v>0</v>
      </c>
    </row>
    <row r="37" spans="1:34" s="371" customFormat="1" ht="14.25">
      <c r="A37" s="425" t="s">
        <v>276</v>
      </c>
      <c r="B37" s="191">
        <v>21508</v>
      </c>
      <c r="C37" s="425" t="s">
        <v>399</v>
      </c>
      <c r="D37" s="191">
        <v>22</v>
      </c>
      <c r="E37" s="336">
        <v>10</v>
      </c>
      <c r="F37" s="336">
        <v>6</v>
      </c>
      <c r="G37" s="336">
        <v>4</v>
      </c>
      <c r="H37" s="336">
        <v>0</v>
      </c>
      <c r="I37" s="336">
        <v>0</v>
      </c>
      <c r="J37" s="336">
        <v>0</v>
      </c>
      <c r="K37" s="336">
        <v>0</v>
      </c>
      <c r="L37" s="336">
        <v>0</v>
      </c>
      <c r="M37" s="336">
        <v>0</v>
      </c>
      <c r="N37" s="336">
        <v>0</v>
      </c>
      <c r="O37" s="336">
        <v>10</v>
      </c>
      <c r="P37" s="336">
        <v>10</v>
      </c>
      <c r="Q37" s="336">
        <v>6</v>
      </c>
      <c r="R37" s="336">
        <v>4</v>
      </c>
      <c r="S37" s="336">
        <v>0</v>
      </c>
      <c r="T37" s="336">
        <v>0</v>
      </c>
      <c r="U37" s="336">
        <v>0</v>
      </c>
      <c r="V37" s="336">
        <v>0</v>
      </c>
      <c r="W37" s="426"/>
      <c r="X37" s="426"/>
      <c r="Y37" s="336">
        <v>10</v>
      </c>
      <c r="Z37" s="426"/>
      <c r="AA37" s="426"/>
      <c r="AB37" s="426"/>
      <c r="AD37" s="371">
        <f t="shared" si="3"/>
        <v>0</v>
      </c>
      <c r="AE37" s="371">
        <f t="shared" si="4"/>
        <v>0</v>
      </c>
      <c r="AF37" s="371">
        <f t="shared" si="5"/>
        <v>0</v>
      </c>
      <c r="AG37" s="371">
        <f t="shared" si="6"/>
        <v>0</v>
      </c>
      <c r="AH37" s="371">
        <f t="shared" si="7"/>
        <v>0</v>
      </c>
    </row>
    <row r="38" spans="1:34" s="371" customFormat="1" ht="14.25">
      <c r="A38" s="425" t="s">
        <v>276</v>
      </c>
      <c r="B38" s="191">
        <v>21513</v>
      </c>
      <c r="C38" s="425" t="s">
        <v>277</v>
      </c>
      <c r="D38" s="191">
        <v>23</v>
      </c>
      <c r="E38" s="336">
        <v>81</v>
      </c>
      <c r="F38" s="336">
        <v>37</v>
      </c>
      <c r="G38" s="336">
        <v>44</v>
      </c>
      <c r="H38" s="336">
        <v>64</v>
      </c>
      <c r="I38" s="336">
        <v>0</v>
      </c>
      <c r="J38" s="336">
        <v>0</v>
      </c>
      <c r="K38" s="336">
        <v>0</v>
      </c>
      <c r="L38" s="336">
        <v>64</v>
      </c>
      <c r="M38" s="336">
        <v>31</v>
      </c>
      <c r="N38" s="336">
        <v>33</v>
      </c>
      <c r="O38" s="336">
        <v>17</v>
      </c>
      <c r="P38" s="336">
        <v>0</v>
      </c>
      <c r="Q38" s="336">
        <v>0</v>
      </c>
      <c r="R38" s="336">
        <v>0</v>
      </c>
      <c r="S38" s="336">
        <v>17</v>
      </c>
      <c r="T38" s="336">
        <v>6</v>
      </c>
      <c r="U38" s="336">
        <v>11</v>
      </c>
      <c r="V38" s="336">
        <v>0</v>
      </c>
      <c r="W38" s="336">
        <v>0</v>
      </c>
      <c r="X38" s="336">
        <v>0</v>
      </c>
      <c r="Y38" s="336">
        <v>81</v>
      </c>
      <c r="Z38" s="336">
        <v>0</v>
      </c>
      <c r="AA38" s="336">
        <v>0</v>
      </c>
      <c r="AB38" s="336">
        <v>0</v>
      </c>
      <c r="AD38" s="371">
        <f t="shared" si="3"/>
        <v>0</v>
      </c>
      <c r="AE38" s="371">
        <f t="shared" si="4"/>
        <v>0</v>
      </c>
      <c r="AF38" s="371">
        <f t="shared" si="5"/>
        <v>0</v>
      </c>
      <c r="AG38" s="371">
        <f t="shared" si="6"/>
        <v>0</v>
      </c>
      <c r="AH38" s="371">
        <f t="shared" si="7"/>
        <v>0</v>
      </c>
    </row>
    <row r="39" spans="1:34" s="371" customFormat="1" ht="14.25">
      <c r="A39" s="425" t="s">
        <v>276</v>
      </c>
      <c r="B39" s="191">
        <v>21514</v>
      </c>
      <c r="C39" s="425" t="s">
        <v>293</v>
      </c>
      <c r="D39" s="191">
        <v>24</v>
      </c>
      <c r="E39" s="336">
        <v>27</v>
      </c>
      <c r="F39" s="336">
        <v>22</v>
      </c>
      <c r="G39" s="336">
        <v>5</v>
      </c>
      <c r="H39" s="336">
        <v>27</v>
      </c>
      <c r="I39" s="336">
        <v>0</v>
      </c>
      <c r="J39" s="336">
        <v>0</v>
      </c>
      <c r="K39" s="336">
        <v>0</v>
      </c>
      <c r="L39" s="336">
        <v>27</v>
      </c>
      <c r="M39" s="336">
        <v>22</v>
      </c>
      <c r="N39" s="336">
        <v>5</v>
      </c>
      <c r="O39" s="336">
        <v>0</v>
      </c>
      <c r="P39" s="336">
        <v>0</v>
      </c>
      <c r="Q39" s="426"/>
      <c r="R39" s="426"/>
      <c r="S39" s="336">
        <v>0</v>
      </c>
      <c r="T39" s="336">
        <v>0</v>
      </c>
      <c r="U39" s="336">
        <v>0</v>
      </c>
      <c r="V39" s="336">
        <v>0</v>
      </c>
      <c r="W39" s="426"/>
      <c r="X39" s="426"/>
      <c r="Y39" s="336">
        <v>27</v>
      </c>
      <c r="Z39" s="426"/>
      <c r="AA39" s="426"/>
      <c r="AB39" s="426"/>
      <c r="AD39" s="371">
        <f t="shared" si="3"/>
        <v>0</v>
      </c>
      <c r="AE39" s="371">
        <f t="shared" si="4"/>
        <v>0</v>
      </c>
      <c r="AF39" s="371">
        <f t="shared" si="5"/>
        <v>0</v>
      </c>
      <c r="AG39" s="371">
        <f t="shared" si="6"/>
        <v>0</v>
      </c>
      <c r="AH39" s="371">
        <f t="shared" si="7"/>
        <v>0</v>
      </c>
    </row>
    <row r="40" spans="1:34" s="371" customFormat="1" ht="14.25">
      <c r="A40" s="425" t="s">
        <v>276</v>
      </c>
      <c r="B40" s="191">
        <v>23102</v>
      </c>
      <c r="C40" s="425" t="s">
        <v>286</v>
      </c>
      <c r="D40" s="191">
        <v>25</v>
      </c>
      <c r="E40" s="336">
        <v>25</v>
      </c>
      <c r="F40" s="336">
        <v>11</v>
      </c>
      <c r="G40" s="336">
        <v>14</v>
      </c>
      <c r="H40" s="336">
        <v>25</v>
      </c>
      <c r="I40" s="336">
        <v>0</v>
      </c>
      <c r="J40" s="336">
        <v>0</v>
      </c>
      <c r="K40" s="336">
        <v>0</v>
      </c>
      <c r="L40" s="336">
        <v>25</v>
      </c>
      <c r="M40" s="336">
        <v>11</v>
      </c>
      <c r="N40" s="336">
        <v>14</v>
      </c>
      <c r="O40" s="336">
        <v>0</v>
      </c>
      <c r="P40" s="336">
        <v>0</v>
      </c>
      <c r="Q40" s="426"/>
      <c r="R40" s="426"/>
      <c r="S40" s="336">
        <v>0</v>
      </c>
      <c r="T40" s="336">
        <v>0</v>
      </c>
      <c r="U40" s="336">
        <v>0</v>
      </c>
      <c r="V40" s="336">
        <v>0</v>
      </c>
      <c r="W40" s="426"/>
      <c r="X40" s="426"/>
      <c r="Y40" s="336">
        <v>25</v>
      </c>
      <c r="Z40" s="426"/>
      <c r="AA40" s="426"/>
      <c r="AB40" s="426"/>
      <c r="AD40" s="371">
        <f t="shared" si="3"/>
        <v>0</v>
      </c>
      <c r="AE40" s="371">
        <f t="shared" si="4"/>
        <v>0</v>
      </c>
      <c r="AF40" s="371">
        <f t="shared" si="5"/>
        <v>0</v>
      </c>
      <c r="AG40" s="371">
        <f t="shared" si="6"/>
        <v>0</v>
      </c>
      <c r="AH40" s="371">
        <f t="shared" si="7"/>
        <v>0</v>
      </c>
    </row>
    <row r="41" spans="1:34" s="371" customFormat="1" ht="14.25">
      <c r="A41" s="425" t="s">
        <v>276</v>
      </c>
      <c r="B41" s="191">
        <v>23103</v>
      </c>
      <c r="C41" s="425" t="s">
        <v>280</v>
      </c>
      <c r="D41" s="191">
        <v>26</v>
      </c>
      <c r="E41" s="336">
        <v>17</v>
      </c>
      <c r="F41" s="336">
        <v>4</v>
      </c>
      <c r="G41" s="336">
        <v>13</v>
      </c>
      <c r="H41" s="336">
        <v>0</v>
      </c>
      <c r="I41" s="336">
        <v>0</v>
      </c>
      <c r="J41" s="336">
        <v>0</v>
      </c>
      <c r="K41" s="336">
        <v>0</v>
      </c>
      <c r="L41" s="336">
        <v>0</v>
      </c>
      <c r="M41" s="336">
        <v>0</v>
      </c>
      <c r="N41" s="336">
        <v>0</v>
      </c>
      <c r="O41" s="336">
        <v>17</v>
      </c>
      <c r="P41" s="336">
        <v>17</v>
      </c>
      <c r="Q41" s="336">
        <v>4</v>
      </c>
      <c r="R41" s="336">
        <v>13</v>
      </c>
      <c r="S41" s="336">
        <v>0</v>
      </c>
      <c r="T41" s="336">
        <v>0</v>
      </c>
      <c r="U41" s="336">
        <v>0</v>
      </c>
      <c r="V41" s="336">
        <v>0</v>
      </c>
      <c r="W41" s="426"/>
      <c r="X41" s="426"/>
      <c r="Y41" s="336">
        <v>17</v>
      </c>
      <c r="Z41" s="426"/>
      <c r="AA41" s="426"/>
      <c r="AB41" s="426"/>
      <c r="AD41" s="371">
        <f t="shared" si="3"/>
        <v>0</v>
      </c>
      <c r="AE41" s="371">
        <f t="shared" si="4"/>
        <v>0</v>
      </c>
      <c r="AF41" s="371">
        <f t="shared" si="5"/>
        <v>0</v>
      </c>
      <c r="AG41" s="371">
        <f t="shared" si="6"/>
        <v>0</v>
      </c>
      <c r="AH41" s="371">
        <f t="shared" si="7"/>
        <v>0</v>
      </c>
    </row>
    <row r="42" spans="1:34" s="371" customFormat="1" ht="14.25">
      <c r="A42" s="427" t="s">
        <v>295</v>
      </c>
      <c r="B42" s="425"/>
      <c r="C42" s="425"/>
      <c r="D42" s="191">
        <v>27</v>
      </c>
      <c r="E42" s="401">
        <f>+E43</f>
        <v>44</v>
      </c>
      <c r="F42" s="401">
        <f t="shared" ref="F42:AB42" si="9">+F43</f>
        <v>2</v>
      </c>
      <c r="G42" s="401">
        <f t="shared" si="9"/>
        <v>42</v>
      </c>
      <c r="H42" s="401">
        <f t="shared" si="9"/>
        <v>0</v>
      </c>
      <c r="I42" s="401">
        <f t="shared" si="9"/>
        <v>0</v>
      </c>
      <c r="J42" s="401">
        <f t="shared" si="9"/>
        <v>0</v>
      </c>
      <c r="K42" s="401">
        <f t="shared" si="9"/>
        <v>0</v>
      </c>
      <c r="L42" s="401">
        <f t="shared" si="9"/>
        <v>0</v>
      </c>
      <c r="M42" s="401">
        <f t="shared" si="9"/>
        <v>0</v>
      </c>
      <c r="N42" s="401">
        <f t="shared" si="9"/>
        <v>0</v>
      </c>
      <c r="O42" s="401">
        <f t="shared" si="9"/>
        <v>44</v>
      </c>
      <c r="P42" s="401">
        <f t="shared" si="9"/>
        <v>18</v>
      </c>
      <c r="Q42" s="401">
        <f t="shared" si="9"/>
        <v>2</v>
      </c>
      <c r="R42" s="401">
        <f t="shared" si="9"/>
        <v>16</v>
      </c>
      <c r="S42" s="401">
        <f t="shared" si="9"/>
        <v>26</v>
      </c>
      <c r="T42" s="401">
        <f t="shared" si="9"/>
        <v>0</v>
      </c>
      <c r="U42" s="401">
        <f t="shared" si="9"/>
        <v>26</v>
      </c>
      <c r="V42" s="401">
        <f t="shared" si="9"/>
        <v>0</v>
      </c>
      <c r="W42" s="401">
        <f t="shared" si="9"/>
        <v>0</v>
      </c>
      <c r="X42" s="401">
        <f t="shared" si="9"/>
        <v>0</v>
      </c>
      <c r="Y42" s="401">
        <f t="shared" si="9"/>
        <v>44</v>
      </c>
      <c r="Z42" s="401">
        <f t="shared" si="9"/>
        <v>0</v>
      </c>
      <c r="AA42" s="401">
        <f t="shared" si="9"/>
        <v>0</v>
      </c>
      <c r="AB42" s="401">
        <f t="shared" si="9"/>
        <v>0</v>
      </c>
      <c r="AD42" s="371">
        <f t="shared" si="3"/>
        <v>0</v>
      </c>
      <c r="AE42" s="371">
        <f t="shared" si="4"/>
        <v>0</v>
      </c>
      <c r="AF42" s="371">
        <f t="shared" si="5"/>
        <v>0</v>
      </c>
      <c r="AG42" s="371">
        <f t="shared" si="6"/>
        <v>0</v>
      </c>
      <c r="AH42" s="371">
        <f t="shared" si="7"/>
        <v>0</v>
      </c>
    </row>
    <row r="43" spans="1:34" s="371" customFormat="1" ht="25.5">
      <c r="A43" s="425" t="s">
        <v>296</v>
      </c>
      <c r="B43" s="191">
        <v>32202</v>
      </c>
      <c r="C43" s="425" t="s">
        <v>297</v>
      </c>
      <c r="D43" s="191">
        <v>28</v>
      </c>
      <c r="E43" s="336">
        <v>44</v>
      </c>
      <c r="F43" s="336">
        <v>2</v>
      </c>
      <c r="G43" s="336">
        <v>42</v>
      </c>
      <c r="H43" s="336">
        <v>0</v>
      </c>
      <c r="I43" s="336">
        <v>0</v>
      </c>
      <c r="J43" s="336">
        <v>0</v>
      </c>
      <c r="K43" s="336">
        <v>0</v>
      </c>
      <c r="L43" s="336">
        <v>0</v>
      </c>
      <c r="M43" s="336">
        <v>0</v>
      </c>
      <c r="N43" s="336">
        <v>0</v>
      </c>
      <c r="O43" s="336">
        <v>44</v>
      </c>
      <c r="P43" s="336">
        <v>18</v>
      </c>
      <c r="Q43" s="336">
        <v>2</v>
      </c>
      <c r="R43" s="336">
        <v>16</v>
      </c>
      <c r="S43" s="336">
        <v>26</v>
      </c>
      <c r="T43" s="336">
        <v>0</v>
      </c>
      <c r="U43" s="336">
        <v>26</v>
      </c>
      <c r="V43" s="336">
        <v>0</v>
      </c>
      <c r="W43" s="336">
        <v>0</v>
      </c>
      <c r="X43" s="336">
        <v>0</v>
      </c>
      <c r="Y43" s="336">
        <v>44</v>
      </c>
      <c r="Z43" s="336">
        <v>0</v>
      </c>
      <c r="AA43" s="336">
        <v>0</v>
      </c>
      <c r="AB43" s="336">
        <v>0</v>
      </c>
      <c r="AD43" s="371">
        <f t="shared" si="3"/>
        <v>0</v>
      </c>
      <c r="AE43" s="371">
        <f t="shared" si="4"/>
        <v>0</v>
      </c>
      <c r="AF43" s="371">
        <f t="shared" si="5"/>
        <v>0</v>
      </c>
      <c r="AG43" s="371">
        <f t="shared" si="6"/>
        <v>0</v>
      </c>
      <c r="AH43" s="371">
        <f t="shared" si="7"/>
        <v>0</v>
      </c>
    </row>
    <row r="44" spans="1:34" s="371" customFormat="1" ht="14.25">
      <c r="A44" s="427" t="s">
        <v>298</v>
      </c>
      <c r="B44" s="425"/>
      <c r="C44" s="425"/>
      <c r="D44" s="191">
        <v>29</v>
      </c>
      <c r="E44" s="401">
        <f>SUM(E45:E48)</f>
        <v>1333</v>
      </c>
      <c r="F44" s="401">
        <f t="shared" ref="F44:AB44" si="10">SUM(F45:F48)</f>
        <v>265</v>
      </c>
      <c r="G44" s="401">
        <f t="shared" si="10"/>
        <v>1068</v>
      </c>
      <c r="H44" s="401">
        <f t="shared" si="10"/>
        <v>76</v>
      </c>
      <c r="I44" s="401">
        <f t="shared" si="10"/>
        <v>37</v>
      </c>
      <c r="J44" s="401">
        <f t="shared" si="10"/>
        <v>2</v>
      </c>
      <c r="K44" s="401">
        <f t="shared" si="10"/>
        <v>35</v>
      </c>
      <c r="L44" s="401">
        <f t="shared" si="10"/>
        <v>39</v>
      </c>
      <c r="M44" s="401">
        <f t="shared" si="10"/>
        <v>6</v>
      </c>
      <c r="N44" s="401">
        <f t="shared" si="10"/>
        <v>33</v>
      </c>
      <c r="O44" s="401">
        <f t="shared" si="10"/>
        <v>1257</v>
      </c>
      <c r="P44" s="401">
        <f t="shared" si="10"/>
        <v>610</v>
      </c>
      <c r="Q44" s="401">
        <f t="shared" si="10"/>
        <v>139</v>
      </c>
      <c r="R44" s="401">
        <f t="shared" si="10"/>
        <v>471</v>
      </c>
      <c r="S44" s="401">
        <f t="shared" si="10"/>
        <v>647</v>
      </c>
      <c r="T44" s="401">
        <f t="shared" si="10"/>
        <v>118</v>
      </c>
      <c r="U44" s="401">
        <f t="shared" si="10"/>
        <v>529</v>
      </c>
      <c r="V44" s="401">
        <f t="shared" si="10"/>
        <v>0</v>
      </c>
      <c r="W44" s="401">
        <f t="shared" si="10"/>
        <v>0</v>
      </c>
      <c r="X44" s="401">
        <f t="shared" si="10"/>
        <v>0</v>
      </c>
      <c r="Y44" s="401">
        <f t="shared" si="10"/>
        <v>1333</v>
      </c>
      <c r="Z44" s="401">
        <f t="shared" si="10"/>
        <v>0</v>
      </c>
      <c r="AA44" s="401">
        <f t="shared" si="10"/>
        <v>0</v>
      </c>
      <c r="AB44" s="401">
        <f t="shared" si="10"/>
        <v>0</v>
      </c>
      <c r="AD44" s="371">
        <f t="shared" si="3"/>
        <v>0</v>
      </c>
      <c r="AE44" s="371">
        <f t="shared" si="4"/>
        <v>0</v>
      </c>
      <c r="AF44" s="371">
        <f t="shared" si="5"/>
        <v>0</v>
      </c>
      <c r="AG44" s="371">
        <f t="shared" si="6"/>
        <v>0</v>
      </c>
      <c r="AH44" s="371">
        <f t="shared" si="7"/>
        <v>0</v>
      </c>
    </row>
    <row r="45" spans="1:34" s="371" customFormat="1" ht="14.25">
      <c r="A45" s="425" t="s">
        <v>299</v>
      </c>
      <c r="B45" s="191">
        <v>41101</v>
      </c>
      <c r="C45" s="425" t="s">
        <v>300</v>
      </c>
      <c r="D45" s="191">
        <v>30</v>
      </c>
      <c r="E45" s="336">
        <v>485</v>
      </c>
      <c r="F45" s="336">
        <v>129</v>
      </c>
      <c r="G45" s="336">
        <v>356</v>
      </c>
      <c r="H45" s="336">
        <v>76</v>
      </c>
      <c r="I45" s="336">
        <v>37</v>
      </c>
      <c r="J45" s="336">
        <v>2</v>
      </c>
      <c r="K45" s="336">
        <v>35</v>
      </c>
      <c r="L45" s="336">
        <v>39</v>
      </c>
      <c r="M45" s="336">
        <v>6</v>
      </c>
      <c r="N45" s="336">
        <v>33</v>
      </c>
      <c r="O45" s="336">
        <v>409</v>
      </c>
      <c r="P45" s="336">
        <v>327</v>
      </c>
      <c r="Q45" s="336">
        <v>89</v>
      </c>
      <c r="R45" s="336">
        <v>238</v>
      </c>
      <c r="S45" s="336">
        <v>82</v>
      </c>
      <c r="T45" s="336">
        <v>32</v>
      </c>
      <c r="U45" s="336">
        <v>50</v>
      </c>
      <c r="V45" s="336">
        <v>0</v>
      </c>
      <c r="W45" s="336">
        <v>0</v>
      </c>
      <c r="X45" s="336">
        <v>0</v>
      </c>
      <c r="Y45" s="336">
        <v>485</v>
      </c>
      <c r="Z45" s="336">
        <v>0</v>
      </c>
      <c r="AA45" s="336">
        <v>0</v>
      </c>
      <c r="AB45" s="336">
        <v>0</v>
      </c>
      <c r="AD45" s="371">
        <f t="shared" si="3"/>
        <v>0</v>
      </c>
      <c r="AE45" s="371">
        <f t="shared" si="4"/>
        <v>0</v>
      </c>
      <c r="AF45" s="371">
        <f t="shared" si="5"/>
        <v>0</v>
      </c>
      <c r="AG45" s="371">
        <f t="shared" si="6"/>
        <v>0</v>
      </c>
      <c r="AH45" s="371">
        <f t="shared" si="7"/>
        <v>0</v>
      </c>
    </row>
    <row r="46" spans="1:34" s="371" customFormat="1" ht="14.25">
      <c r="A46" s="425" t="s">
        <v>299</v>
      </c>
      <c r="B46" s="191">
        <v>41304</v>
      </c>
      <c r="C46" s="425" t="s">
        <v>303</v>
      </c>
      <c r="D46" s="191">
        <v>31</v>
      </c>
      <c r="E46" s="336">
        <v>173</v>
      </c>
      <c r="F46" s="336">
        <v>42</v>
      </c>
      <c r="G46" s="336">
        <v>131</v>
      </c>
      <c r="H46" s="336">
        <v>0</v>
      </c>
      <c r="I46" s="336">
        <v>0</v>
      </c>
      <c r="J46" s="336">
        <v>0</v>
      </c>
      <c r="K46" s="336">
        <v>0</v>
      </c>
      <c r="L46" s="336">
        <v>0</v>
      </c>
      <c r="M46" s="336">
        <v>0</v>
      </c>
      <c r="N46" s="336">
        <v>0</v>
      </c>
      <c r="O46" s="336">
        <v>173</v>
      </c>
      <c r="P46" s="336">
        <v>50</v>
      </c>
      <c r="Q46" s="336">
        <v>11</v>
      </c>
      <c r="R46" s="336">
        <v>39</v>
      </c>
      <c r="S46" s="336">
        <v>123</v>
      </c>
      <c r="T46" s="336">
        <v>31</v>
      </c>
      <c r="U46" s="336">
        <v>92</v>
      </c>
      <c r="V46" s="336">
        <v>0</v>
      </c>
      <c r="W46" s="336">
        <v>0</v>
      </c>
      <c r="X46" s="336">
        <v>0</v>
      </c>
      <c r="Y46" s="336">
        <v>173</v>
      </c>
      <c r="Z46" s="336">
        <v>0</v>
      </c>
      <c r="AA46" s="336">
        <v>0</v>
      </c>
      <c r="AB46" s="336">
        <v>0</v>
      </c>
      <c r="AD46" s="371">
        <f t="shared" si="3"/>
        <v>0</v>
      </c>
      <c r="AE46" s="371">
        <f t="shared" si="4"/>
        <v>0</v>
      </c>
      <c r="AF46" s="371">
        <f t="shared" si="5"/>
        <v>0</v>
      </c>
      <c r="AG46" s="371">
        <f t="shared" si="6"/>
        <v>0</v>
      </c>
      <c r="AH46" s="371">
        <f t="shared" si="7"/>
        <v>0</v>
      </c>
    </row>
    <row r="47" spans="1:34" s="371" customFormat="1" ht="14.25">
      <c r="A47" s="425" t="s">
        <v>299</v>
      </c>
      <c r="B47" s="191">
        <v>41501</v>
      </c>
      <c r="C47" s="425" t="s">
        <v>301</v>
      </c>
      <c r="D47" s="191">
        <v>32</v>
      </c>
      <c r="E47" s="336">
        <v>605</v>
      </c>
      <c r="F47" s="336">
        <v>69</v>
      </c>
      <c r="G47" s="336">
        <v>536</v>
      </c>
      <c r="H47" s="336">
        <v>0</v>
      </c>
      <c r="I47" s="336">
        <v>0</v>
      </c>
      <c r="J47" s="336">
        <v>0</v>
      </c>
      <c r="K47" s="336">
        <v>0</v>
      </c>
      <c r="L47" s="336">
        <v>0</v>
      </c>
      <c r="M47" s="336">
        <v>0</v>
      </c>
      <c r="N47" s="336">
        <v>0</v>
      </c>
      <c r="O47" s="336">
        <v>605</v>
      </c>
      <c r="P47" s="336">
        <v>173</v>
      </c>
      <c r="Q47" s="336">
        <v>18</v>
      </c>
      <c r="R47" s="336">
        <v>155</v>
      </c>
      <c r="S47" s="336">
        <v>432</v>
      </c>
      <c r="T47" s="336">
        <v>51</v>
      </c>
      <c r="U47" s="336">
        <v>381</v>
      </c>
      <c r="V47" s="336">
        <v>0</v>
      </c>
      <c r="W47" s="336">
        <v>0</v>
      </c>
      <c r="X47" s="336">
        <v>0</v>
      </c>
      <c r="Y47" s="336">
        <v>605</v>
      </c>
      <c r="Z47" s="336">
        <v>0</v>
      </c>
      <c r="AA47" s="336">
        <v>0</v>
      </c>
      <c r="AB47" s="336">
        <v>0</v>
      </c>
      <c r="AD47" s="371">
        <f t="shared" si="3"/>
        <v>0</v>
      </c>
      <c r="AE47" s="371">
        <f t="shared" si="4"/>
        <v>0</v>
      </c>
      <c r="AF47" s="371">
        <f t="shared" si="5"/>
        <v>0</v>
      </c>
      <c r="AG47" s="371">
        <f t="shared" si="6"/>
        <v>0</v>
      </c>
      <c r="AH47" s="371">
        <f t="shared" si="7"/>
        <v>0</v>
      </c>
    </row>
    <row r="48" spans="1:34" s="371" customFormat="1" ht="14.25">
      <c r="A48" s="425" t="s">
        <v>299</v>
      </c>
      <c r="B48" s="191">
        <v>41601</v>
      </c>
      <c r="C48" s="425" t="s">
        <v>302</v>
      </c>
      <c r="D48" s="191">
        <v>33</v>
      </c>
      <c r="E48" s="336">
        <v>70</v>
      </c>
      <c r="F48" s="336">
        <v>25</v>
      </c>
      <c r="G48" s="336">
        <v>45</v>
      </c>
      <c r="H48" s="336">
        <v>0</v>
      </c>
      <c r="I48" s="336">
        <v>0</v>
      </c>
      <c r="J48" s="336">
        <v>0</v>
      </c>
      <c r="K48" s="336">
        <v>0</v>
      </c>
      <c r="L48" s="336">
        <v>0</v>
      </c>
      <c r="M48" s="336">
        <v>0</v>
      </c>
      <c r="N48" s="336">
        <v>0</v>
      </c>
      <c r="O48" s="336">
        <v>70</v>
      </c>
      <c r="P48" s="336">
        <v>60</v>
      </c>
      <c r="Q48" s="336">
        <v>21</v>
      </c>
      <c r="R48" s="336">
        <v>39</v>
      </c>
      <c r="S48" s="336">
        <v>10</v>
      </c>
      <c r="T48" s="336">
        <v>4</v>
      </c>
      <c r="U48" s="336">
        <v>6</v>
      </c>
      <c r="V48" s="336">
        <v>0</v>
      </c>
      <c r="W48" s="336">
        <v>0</v>
      </c>
      <c r="X48" s="336">
        <v>0</v>
      </c>
      <c r="Y48" s="336">
        <v>70</v>
      </c>
      <c r="Z48" s="336">
        <v>0</v>
      </c>
      <c r="AA48" s="336">
        <v>0</v>
      </c>
      <c r="AB48" s="336">
        <v>0</v>
      </c>
      <c r="AD48" s="371">
        <f t="shared" si="3"/>
        <v>0</v>
      </c>
      <c r="AE48" s="371">
        <f t="shared" si="4"/>
        <v>0</v>
      </c>
      <c r="AF48" s="371">
        <f t="shared" si="5"/>
        <v>0</v>
      </c>
      <c r="AG48" s="371">
        <f t="shared" si="6"/>
        <v>0</v>
      </c>
      <c r="AH48" s="371">
        <f t="shared" si="7"/>
        <v>0</v>
      </c>
    </row>
    <row r="49" spans="1:34" s="371" customFormat="1" ht="14.25">
      <c r="A49" s="427" t="s">
        <v>304</v>
      </c>
      <c r="B49" s="425"/>
      <c r="C49" s="425"/>
      <c r="D49" s="191">
        <v>34</v>
      </c>
      <c r="E49" s="401">
        <f>SUM(E50:E55)</f>
        <v>1738</v>
      </c>
      <c r="F49" s="401">
        <f t="shared" ref="F49:AB49" si="11">SUM(F50:F55)</f>
        <v>1022</v>
      </c>
      <c r="G49" s="401">
        <f t="shared" si="11"/>
        <v>716</v>
      </c>
      <c r="H49" s="401">
        <f t="shared" si="11"/>
        <v>214</v>
      </c>
      <c r="I49" s="401">
        <f t="shared" si="11"/>
        <v>125</v>
      </c>
      <c r="J49" s="401">
        <f t="shared" si="11"/>
        <v>80</v>
      </c>
      <c r="K49" s="401">
        <f t="shared" si="11"/>
        <v>45</v>
      </c>
      <c r="L49" s="401">
        <f t="shared" si="11"/>
        <v>89</v>
      </c>
      <c r="M49" s="401">
        <f t="shared" si="11"/>
        <v>56</v>
      </c>
      <c r="N49" s="401">
        <f t="shared" si="11"/>
        <v>33</v>
      </c>
      <c r="O49" s="401">
        <f t="shared" si="11"/>
        <v>1509</v>
      </c>
      <c r="P49" s="401">
        <f t="shared" si="11"/>
        <v>235</v>
      </c>
      <c r="Q49" s="401">
        <f t="shared" si="11"/>
        <v>61</v>
      </c>
      <c r="R49" s="401">
        <f t="shared" si="11"/>
        <v>174</v>
      </c>
      <c r="S49" s="401">
        <f t="shared" si="11"/>
        <v>1274</v>
      </c>
      <c r="T49" s="401">
        <f t="shared" si="11"/>
        <v>821</v>
      </c>
      <c r="U49" s="401">
        <f t="shared" si="11"/>
        <v>453</v>
      </c>
      <c r="V49" s="401">
        <f t="shared" si="11"/>
        <v>15</v>
      </c>
      <c r="W49" s="401">
        <f t="shared" si="11"/>
        <v>4</v>
      </c>
      <c r="X49" s="401">
        <f t="shared" si="11"/>
        <v>11</v>
      </c>
      <c r="Y49" s="401">
        <f t="shared" si="11"/>
        <v>1738</v>
      </c>
      <c r="Z49" s="401">
        <f t="shared" si="11"/>
        <v>0</v>
      </c>
      <c r="AA49" s="401">
        <f t="shared" si="11"/>
        <v>0</v>
      </c>
      <c r="AB49" s="401">
        <f t="shared" si="11"/>
        <v>0</v>
      </c>
      <c r="AD49" s="371">
        <f t="shared" si="3"/>
        <v>0</v>
      </c>
      <c r="AE49" s="371">
        <f t="shared" si="4"/>
        <v>0</v>
      </c>
      <c r="AF49" s="371">
        <f t="shared" si="5"/>
        <v>0</v>
      </c>
      <c r="AG49" s="371">
        <f t="shared" si="6"/>
        <v>0</v>
      </c>
      <c r="AH49" s="371">
        <f t="shared" si="7"/>
        <v>0</v>
      </c>
    </row>
    <row r="50" spans="1:34" s="371" customFormat="1" ht="25.5">
      <c r="A50" s="425" t="s">
        <v>305</v>
      </c>
      <c r="B50" s="191">
        <v>61101</v>
      </c>
      <c r="C50" s="425" t="s">
        <v>311</v>
      </c>
      <c r="D50" s="191">
        <v>35</v>
      </c>
      <c r="E50" s="336">
        <v>500</v>
      </c>
      <c r="F50" s="336">
        <v>190</v>
      </c>
      <c r="G50" s="336">
        <v>310</v>
      </c>
      <c r="H50" s="336">
        <v>0</v>
      </c>
      <c r="I50" s="336">
        <v>0</v>
      </c>
      <c r="J50" s="336">
        <v>0</v>
      </c>
      <c r="K50" s="336">
        <v>0</v>
      </c>
      <c r="L50" s="336">
        <v>0</v>
      </c>
      <c r="M50" s="336">
        <v>0</v>
      </c>
      <c r="N50" s="336">
        <v>0</v>
      </c>
      <c r="O50" s="336">
        <v>500</v>
      </c>
      <c r="P50" s="336">
        <v>200</v>
      </c>
      <c r="Q50" s="336">
        <v>55</v>
      </c>
      <c r="R50" s="336">
        <v>145</v>
      </c>
      <c r="S50" s="336">
        <v>300</v>
      </c>
      <c r="T50" s="336">
        <v>135</v>
      </c>
      <c r="U50" s="336">
        <v>165</v>
      </c>
      <c r="V50" s="336">
        <v>0</v>
      </c>
      <c r="W50" s="336">
        <v>0</v>
      </c>
      <c r="X50" s="336">
        <v>0</v>
      </c>
      <c r="Y50" s="336">
        <v>500</v>
      </c>
      <c r="Z50" s="336">
        <v>0</v>
      </c>
      <c r="AA50" s="336">
        <v>0</v>
      </c>
      <c r="AB50" s="336">
        <v>0</v>
      </c>
      <c r="AD50" s="371">
        <f t="shared" si="3"/>
        <v>0</v>
      </c>
      <c r="AE50" s="371">
        <f t="shared" si="4"/>
        <v>0</v>
      </c>
      <c r="AF50" s="371">
        <f t="shared" si="5"/>
        <v>0</v>
      </c>
      <c r="AG50" s="371">
        <f t="shared" si="6"/>
        <v>0</v>
      </c>
      <c r="AH50" s="371">
        <f t="shared" si="7"/>
        <v>0</v>
      </c>
    </row>
    <row r="51" spans="1:34" s="371" customFormat="1" ht="25.5">
      <c r="A51" s="425" t="s">
        <v>305</v>
      </c>
      <c r="B51" s="191">
        <v>61201</v>
      </c>
      <c r="C51" s="425" t="s">
        <v>307</v>
      </c>
      <c r="D51" s="191">
        <v>36</v>
      </c>
      <c r="E51" s="336">
        <v>47</v>
      </c>
      <c r="F51" s="336">
        <v>45</v>
      </c>
      <c r="G51" s="336">
        <v>2</v>
      </c>
      <c r="H51" s="336">
        <v>17</v>
      </c>
      <c r="I51" s="336">
        <v>8</v>
      </c>
      <c r="J51" s="336">
        <v>8</v>
      </c>
      <c r="K51" s="336">
        <v>0</v>
      </c>
      <c r="L51" s="336">
        <v>9</v>
      </c>
      <c r="M51" s="336">
        <v>8</v>
      </c>
      <c r="N51" s="336">
        <v>1</v>
      </c>
      <c r="O51" s="336">
        <v>30</v>
      </c>
      <c r="P51" s="336">
        <v>0</v>
      </c>
      <c r="Q51" s="336">
        <v>0</v>
      </c>
      <c r="R51" s="336">
        <v>0</v>
      </c>
      <c r="S51" s="336">
        <v>30</v>
      </c>
      <c r="T51" s="336">
        <v>29</v>
      </c>
      <c r="U51" s="336">
        <v>1</v>
      </c>
      <c r="V51" s="336">
        <v>0</v>
      </c>
      <c r="W51" s="336">
        <v>0</v>
      </c>
      <c r="X51" s="336">
        <v>0</v>
      </c>
      <c r="Y51" s="336">
        <v>47</v>
      </c>
      <c r="Z51" s="336">
        <v>0</v>
      </c>
      <c r="AA51" s="336">
        <v>0</v>
      </c>
      <c r="AB51" s="336">
        <v>0</v>
      </c>
      <c r="AD51" s="371">
        <f t="shared" si="3"/>
        <v>0</v>
      </c>
      <c r="AE51" s="371">
        <f t="shared" si="4"/>
        <v>0</v>
      </c>
      <c r="AF51" s="371">
        <f t="shared" si="5"/>
        <v>0</v>
      </c>
      <c r="AG51" s="371">
        <f t="shared" si="6"/>
        <v>0</v>
      </c>
      <c r="AH51" s="371">
        <f t="shared" si="7"/>
        <v>0</v>
      </c>
    </row>
    <row r="52" spans="1:34" s="371" customFormat="1" ht="25.5">
      <c r="A52" s="425" t="s">
        <v>305</v>
      </c>
      <c r="B52" s="191">
        <v>61205</v>
      </c>
      <c r="C52" s="425" t="s">
        <v>310</v>
      </c>
      <c r="D52" s="191">
        <v>37</v>
      </c>
      <c r="E52" s="336">
        <v>211</v>
      </c>
      <c r="F52" s="336">
        <v>147</v>
      </c>
      <c r="G52" s="336">
        <v>64</v>
      </c>
      <c r="H52" s="336">
        <v>0</v>
      </c>
      <c r="I52" s="336">
        <v>0</v>
      </c>
      <c r="J52" s="336">
        <v>0</v>
      </c>
      <c r="K52" s="336">
        <v>0</v>
      </c>
      <c r="L52" s="336">
        <v>0</v>
      </c>
      <c r="M52" s="336">
        <v>0</v>
      </c>
      <c r="N52" s="336">
        <v>0</v>
      </c>
      <c r="O52" s="336">
        <v>211</v>
      </c>
      <c r="P52" s="336">
        <v>0</v>
      </c>
      <c r="Q52" s="336">
        <v>0</v>
      </c>
      <c r="R52" s="336">
        <v>0</v>
      </c>
      <c r="S52" s="336">
        <v>211</v>
      </c>
      <c r="T52" s="336">
        <v>147</v>
      </c>
      <c r="U52" s="336">
        <v>64</v>
      </c>
      <c r="V52" s="336">
        <v>0</v>
      </c>
      <c r="W52" s="336">
        <v>0</v>
      </c>
      <c r="X52" s="336">
        <v>0</v>
      </c>
      <c r="Y52" s="336">
        <v>211</v>
      </c>
      <c r="Z52" s="336">
        <v>0</v>
      </c>
      <c r="AA52" s="336">
        <v>0</v>
      </c>
      <c r="AB52" s="336">
        <v>0</v>
      </c>
      <c r="AD52" s="371">
        <f t="shared" si="3"/>
        <v>0</v>
      </c>
      <c r="AE52" s="371">
        <f t="shared" si="4"/>
        <v>0</v>
      </c>
      <c r="AF52" s="371">
        <f t="shared" si="5"/>
        <v>0</v>
      </c>
      <c r="AG52" s="371">
        <f t="shared" si="6"/>
        <v>0</v>
      </c>
      <c r="AH52" s="371">
        <f t="shared" si="7"/>
        <v>0</v>
      </c>
    </row>
    <row r="53" spans="1:34" s="371" customFormat="1" ht="25.5">
      <c r="A53" s="425" t="s">
        <v>305</v>
      </c>
      <c r="B53" s="191">
        <v>61206</v>
      </c>
      <c r="C53" s="425" t="s">
        <v>306</v>
      </c>
      <c r="D53" s="191">
        <v>38</v>
      </c>
      <c r="E53" s="336">
        <v>161</v>
      </c>
      <c r="F53" s="336">
        <v>92</v>
      </c>
      <c r="G53" s="336">
        <v>69</v>
      </c>
      <c r="H53" s="336">
        <v>87</v>
      </c>
      <c r="I53" s="336">
        <v>37</v>
      </c>
      <c r="J53" s="336">
        <v>22</v>
      </c>
      <c r="K53" s="336">
        <v>15</v>
      </c>
      <c r="L53" s="336">
        <v>50</v>
      </c>
      <c r="M53" s="336">
        <v>26</v>
      </c>
      <c r="N53" s="336">
        <v>24</v>
      </c>
      <c r="O53" s="336">
        <v>59</v>
      </c>
      <c r="P53" s="336">
        <v>15</v>
      </c>
      <c r="Q53" s="336">
        <v>4</v>
      </c>
      <c r="R53" s="336">
        <v>11</v>
      </c>
      <c r="S53" s="336">
        <v>44</v>
      </c>
      <c r="T53" s="336">
        <v>36</v>
      </c>
      <c r="U53" s="336">
        <v>8</v>
      </c>
      <c r="V53" s="336">
        <v>15</v>
      </c>
      <c r="W53" s="336">
        <v>4</v>
      </c>
      <c r="X53" s="336">
        <v>11</v>
      </c>
      <c r="Y53" s="336">
        <v>161</v>
      </c>
      <c r="Z53" s="336">
        <v>0</v>
      </c>
      <c r="AA53" s="336">
        <v>0</v>
      </c>
      <c r="AB53" s="336">
        <v>0</v>
      </c>
      <c r="AD53" s="371">
        <f t="shared" si="3"/>
        <v>0</v>
      </c>
      <c r="AE53" s="371">
        <f t="shared" si="4"/>
        <v>0</v>
      </c>
      <c r="AF53" s="371">
        <f t="shared" si="5"/>
        <v>0</v>
      </c>
      <c r="AG53" s="371">
        <f t="shared" si="6"/>
        <v>0</v>
      </c>
      <c r="AH53" s="371">
        <f t="shared" si="7"/>
        <v>0</v>
      </c>
    </row>
    <row r="54" spans="1:34" s="371" customFormat="1" ht="25.5">
      <c r="A54" s="425" t="s">
        <v>305</v>
      </c>
      <c r="B54" s="191">
        <v>61303</v>
      </c>
      <c r="C54" s="425" t="s">
        <v>308</v>
      </c>
      <c r="D54" s="191">
        <v>39</v>
      </c>
      <c r="E54" s="336">
        <v>122</v>
      </c>
      <c r="F54" s="336">
        <v>82</v>
      </c>
      <c r="G54" s="336">
        <v>40</v>
      </c>
      <c r="H54" s="336">
        <v>45</v>
      </c>
      <c r="I54" s="336">
        <v>45</v>
      </c>
      <c r="J54" s="336">
        <v>37</v>
      </c>
      <c r="K54" s="336">
        <v>8</v>
      </c>
      <c r="L54" s="336">
        <v>0</v>
      </c>
      <c r="M54" s="336">
        <v>0</v>
      </c>
      <c r="N54" s="336">
        <v>0</v>
      </c>
      <c r="O54" s="336">
        <v>77</v>
      </c>
      <c r="P54" s="336">
        <v>20</v>
      </c>
      <c r="Q54" s="336">
        <v>2</v>
      </c>
      <c r="R54" s="336">
        <v>18</v>
      </c>
      <c r="S54" s="336">
        <v>57</v>
      </c>
      <c r="T54" s="336">
        <v>43</v>
      </c>
      <c r="U54" s="336">
        <v>14</v>
      </c>
      <c r="V54" s="336">
        <v>0</v>
      </c>
      <c r="W54" s="336">
        <v>0</v>
      </c>
      <c r="X54" s="336">
        <v>0</v>
      </c>
      <c r="Y54" s="336">
        <v>122</v>
      </c>
      <c r="Z54" s="336">
        <v>0</v>
      </c>
      <c r="AA54" s="336">
        <v>0</v>
      </c>
      <c r="AB54" s="336">
        <v>0</v>
      </c>
      <c r="AD54" s="371">
        <f t="shared" si="3"/>
        <v>0</v>
      </c>
      <c r="AE54" s="371">
        <f t="shared" si="4"/>
        <v>0</v>
      </c>
      <c r="AF54" s="371">
        <f t="shared" si="5"/>
        <v>0</v>
      </c>
      <c r="AG54" s="371">
        <f t="shared" si="6"/>
        <v>0</v>
      </c>
      <c r="AH54" s="371">
        <f t="shared" si="7"/>
        <v>0</v>
      </c>
    </row>
    <row r="55" spans="1:34" s="371" customFormat="1" ht="25.5">
      <c r="A55" s="425" t="s">
        <v>305</v>
      </c>
      <c r="B55" s="191">
        <v>61304</v>
      </c>
      <c r="C55" s="425" t="s">
        <v>309</v>
      </c>
      <c r="D55" s="191">
        <v>40</v>
      </c>
      <c r="E55" s="336">
        <v>697</v>
      </c>
      <c r="F55" s="336">
        <v>466</v>
      </c>
      <c r="G55" s="336">
        <v>231</v>
      </c>
      <c r="H55" s="336">
        <v>65</v>
      </c>
      <c r="I55" s="336">
        <v>35</v>
      </c>
      <c r="J55" s="336">
        <v>13</v>
      </c>
      <c r="K55" s="336">
        <v>22</v>
      </c>
      <c r="L55" s="336">
        <v>30</v>
      </c>
      <c r="M55" s="336">
        <v>22</v>
      </c>
      <c r="N55" s="336">
        <v>8</v>
      </c>
      <c r="O55" s="336">
        <v>632</v>
      </c>
      <c r="P55" s="336">
        <v>0</v>
      </c>
      <c r="Q55" s="336">
        <v>0</v>
      </c>
      <c r="R55" s="336">
        <v>0</v>
      </c>
      <c r="S55" s="336">
        <v>632</v>
      </c>
      <c r="T55" s="336">
        <v>431</v>
      </c>
      <c r="U55" s="336">
        <v>201</v>
      </c>
      <c r="V55" s="336">
        <v>0</v>
      </c>
      <c r="W55" s="336">
        <v>0</v>
      </c>
      <c r="X55" s="336">
        <v>0</v>
      </c>
      <c r="Y55" s="336">
        <v>697</v>
      </c>
      <c r="Z55" s="336">
        <v>0</v>
      </c>
      <c r="AA55" s="336">
        <v>0</v>
      </c>
      <c r="AB55" s="336">
        <v>0</v>
      </c>
      <c r="AD55" s="371">
        <f t="shared" si="3"/>
        <v>0</v>
      </c>
      <c r="AE55" s="371">
        <f t="shared" si="4"/>
        <v>0</v>
      </c>
      <c r="AF55" s="371">
        <f t="shared" si="5"/>
        <v>0</v>
      </c>
      <c r="AG55" s="371">
        <f t="shared" si="6"/>
        <v>0</v>
      </c>
      <c r="AH55" s="371">
        <f t="shared" si="7"/>
        <v>0</v>
      </c>
    </row>
    <row r="56" spans="1:34" s="371" customFormat="1" ht="14.25">
      <c r="A56" s="427" t="s">
        <v>312</v>
      </c>
      <c r="B56" s="425"/>
      <c r="C56" s="425"/>
      <c r="D56" s="191">
        <v>41</v>
      </c>
      <c r="E56" s="401">
        <f>SUM(E57:E100)</f>
        <v>23730</v>
      </c>
      <c r="F56" s="401">
        <f t="shared" ref="F56:AB56" si="12">SUM(F57:F100)</f>
        <v>19319</v>
      </c>
      <c r="G56" s="401">
        <f t="shared" si="12"/>
        <v>4411</v>
      </c>
      <c r="H56" s="401">
        <f t="shared" si="12"/>
        <v>3165</v>
      </c>
      <c r="I56" s="401">
        <f t="shared" si="12"/>
        <v>2345</v>
      </c>
      <c r="J56" s="401">
        <f t="shared" si="12"/>
        <v>1946</v>
      </c>
      <c r="K56" s="401">
        <f t="shared" si="12"/>
        <v>399</v>
      </c>
      <c r="L56" s="401">
        <f t="shared" si="12"/>
        <v>820</v>
      </c>
      <c r="M56" s="401">
        <f t="shared" si="12"/>
        <v>676</v>
      </c>
      <c r="N56" s="401">
        <f t="shared" si="12"/>
        <v>144</v>
      </c>
      <c r="O56" s="401">
        <f t="shared" si="12"/>
        <v>20412</v>
      </c>
      <c r="P56" s="401">
        <f t="shared" si="12"/>
        <v>4415</v>
      </c>
      <c r="Q56" s="401">
        <f t="shared" si="12"/>
        <v>3011</v>
      </c>
      <c r="R56" s="401">
        <f t="shared" si="12"/>
        <v>1404</v>
      </c>
      <c r="S56" s="401">
        <f t="shared" si="12"/>
        <v>15997</v>
      </c>
      <c r="T56" s="401">
        <f t="shared" si="12"/>
        <v>13555</v>
      </c>
      <c r="U56" s="401">
        <f t="shared" si="12"/>
        <v>2442</v>
      </c>
      <c r="V56" s="401">
        <f t="shared" si="12"/>
        <v>153</v>
      </c>
      <c r="W56" s="401">
        <f t="shared" si="12"/>
        <v>131</v>
      </c>
      <c r="X56" s="401">
        <f t="shared" si="12"/>
        <v>22</v>
      </c>
      <c r="Y56" s="401">
        <f t="shared" si="12"/>
        <v>23033</v>
      </c>
      <c r="Z56" s="401">
        <f t="shared" si="12"/>
        <v>0</v>
      </c>
      <c r="AA56" s="401">
        <f t="shared" si="12"/>
        <v>683</v>
      </c>
      <c r="AB56" s="401">
        <f t="shared" si="12"/>
        <v>14</v>
      </c>
      <c r="AD56" s="371">
        <f t="shared" si="3"/>
        <v>0</v>
      </c>
      <c r="AE56" s="371">
        <f t="shared" si="4"/>
        <v>0</v>
      </c>
      <c r="AF56" s="371">
        <f t="shared" si="5"/>
        <v>0</v>
      </c>
      <c r="AG56" s="371">
        <f t="shared" si="6"/>
        <v>0</v>
      </c>
      <c r="AH56" s="371">
        <f t="shared" si="7"/>
        <v>0</v>
      </c>
    </row>
    <row r="57" spans="1:34" s="371" customFormat="1" ht="25.5">
      <c r="A57" s="425" t="s">
        <v>313</v>
      </c>
      <c r="B57" s="191">
        <v>71103</v>
      </c>
      <c r="C57" s="425" t="s">
        <v>350</v>
      </c>
      <c r="D57" s="191">
        <v>42</v>
      </c>
      <c r="E57" s="336">
        <v>21</v>
      </c>
      <c r="F57" s="336">
        <v>21</v>
      </c>
      <c r="G57" s="336">
        <v>0</v>
      </c>
      <c r="H57" s="336">
        <v>0</v>
      </c>
      <c r="I57" s="336">
        <v>0</v>
      </c>
      <c r="J57" s="336">
        <v>0</v>
      </c>
      <c r="K57" s="336">
        <v>0</v>
      </c>
      <c r="L57" s="336">
        <v>0</v>
      </c>
      <c r="M57" s="336">
        <v>0</v>
      </c>
      <c r="N57" s="336">
        <v>0</v>
      </c>
      <c r="O57" s="336">
        <v>21</v>
      </c>
      <c r="P57" s="336">
        <v>21</v>
      </c>
      <c r="Q57" s="336">
        <v>21</v>
      </c>
      <c r="R57" s="426"/>
      <c r="S57" s="336">
        <v>0</v>
      </c>
      <c r="T57" s="336">
        <v>0</v>
      </c>
      <c r="U57" s="336">
        <v>0</v>
      </c>
      <c r="V57" s="336">
        <v>0</v>
      </c>
      <c r="W57" s="426"/>
      <c r="X57" s="426"/>
      <c r="Y57" s="336">
        <v>21</v>
      </c>
      <c r="Z57" s="426"/>
      <c r="AA57" s="426"/>
      <c r="AB57" s="426"/>
      <c r="AD57" s="371">
        <f t="shared" si="3"/>
        <v>0</v>
      </c>
      <c r="AE57" s="371">
        <f t="shared" si="4"/>
        <v>0</v>
      </c>
      <c r="AF57" s="371">
        <f t="shared" si="5"/>
        <v>0</v>
      </c>
      <c r="AG57" s="371">
        <f t="shared" si="6"/>
        <v>0</v>
      </c>
      <c r="AH57" s="371">
        <f t="shared" si="7"/>
        <v>0</v>
      </c>
    </row>
    <row r="58" spans="1:34" s="371" customFormat="1" ht="25.5">
      <c r="A58" s="425" t="s">
        <v>313</v>
      </c>
      <c r="B58" s="191">
        <v>71202</v>
      </c>
      <c r="C58" s="425" t="s">
        <v>320</v>
      </c>
      <c r="D58" s="191">
        <v>43</v>
      </c>
      <c r="E58" s="336">
        <v>81</v>
      </c>
      <c r="F58" s="336">
        <v>22</v>
      </c>
      <c r="G58" s="336">
        <v>59</v>
      </c>
      <c r="H58" s="336">
        <v>0</v>
      </c>
      <c r="I58" s="336">
        <v>0</v>
      </c>
      <c r="J58" s="336">
        <v>0</v>
      </c>
      <c r="K58" s="336">
        <v>0</v>
      </c>
      <c r="L58" s="336">
        <v>0</v>
      </c>
      <c r="M58" s="336">
        <v>0</v>
      </c>
      <c r="N58" s="336">
        <v>0</v>
      </c>
      <c r="O58" s="336">
        <v>81</v>
      </c>
      <c r="P58" s="336">
        <v>50</v>
      </c>
      <c r="Q58" s="336">
        <v>18</v>
      </c>
      <c r="R58" s="336">
        <v>32</v>
      </c>
      <c r="S58" s="336">
        <v>31</v>
      </c>
      <c r="T58" s="336">
        <v>4</v>
      </c>
      <c r="U58" s="336">
        <v>27</v>
      </c>
      <c r="V58" s="336">
        <v>0</v>
      </c>
      <c r="W58" s="336">
        <v>0</v>
      </c>
      <c r="X58" s="336">
        <v>0</v>
      </c>
      <c r="Y58" s="336">
        <v>81</v>
      </c>
      <c r="Z58" s="336">
        <v>0</v>
      </c>
      <c r="AA58" s="336">
        <v>0</v>
      </c>
      <c r="AB58" s="336">
        <v>0</v>
      </c>
      <c r="AD58" s="371">
        <f t="shared" si="3"/>
        <v>0</v>
      </c>
      <c r="AE58" s="371">
        <f t="shared" si="4"/>
        <v>0</v>
      </c>
      <c r="AF58" s="371">
        <f t="shared" si="5"/>
        <v>0</v>
      </c>
      <c r="AG58" s="371">
        <f t="shared" si="6"/>
        <v>0</v>
      </c>
      <c r="AH58" s="371">
        <f t="shared" si="7"/>
        <v>0</v>
      </c>
    </row>
    <row r="59" spans="1:34" s="371" customFormat="1" ht="25.5">
      <c r="A59" s="425" t="s">
        <v>313</v>
      </c>
      <c r="B59" s="191">
        <v>71301</v>
      </c>
      <c r="C59" s="425" t="s">
        <v>340</v>
      </c>
      <c r="D59" s="191">
        <v>44</v>
      </c>
      <c r="E59" s="336">
        <v>194</v>
      </c>
      <c r="F59" s="336">
        <v>172</v>
      </c>
      <c r="G59" s="336">
        <v>22</v>
      </c>
      <c r="H59" s="336">
        <v>48</v>
      </c>
      <c r="I59" s="336">
        <v>48</v>
      </c>
      <c r="J59" s="336">
        <v>44</v>
      </c>
      <c r="K59" s="336">
        <v>4</v>
      </c>
      <c r="L59" s="336">
        <v>0</v>
      </c>
      <c r="M59" s="336">
        <v>0</v>
      </c>
      <c r="N59" s="336">
        <v>0</v>
      </c>
      <c r="O59" s="336">
        <v>146</v>
      </c>
      <c r="P59" s="336">
        <v>0</v>
      </c>
      <c r="Q59" s="336">
        <v>0</v>
      </c>
      <c r="R59" s="336">
        <v>0</v>
      </c>
      <c r="S59" s="336">
        <v>146</v>
      </c>
      <c r="T59" s="336">
        <v>128</v>
      </c>
      <c r="U59" s="336">
        <v>18</v>
      </c>
      <c r="V59" s="336">
        <v>0</v>
      </c>
      <c r="W59" s="336">
        <v>0</v>
      </c>
      <c r="X59" s="336">
        <v>0</v>
      </c>
      <c r="Y59" s="336">
        <v>194</v>
      </c>
      <c r="Z59" s="336">
        <v>0</v>
      </c>
      <c r="AA59" s="336">
        <v>0</v>
      </c>
      <c r="AB59" s="336">
        <v>0</v>
      </c>
      <c r="AD59" s="371">
        <f t="shared" si="3"/>
        <v>0</v>
      </c>
      <c r="AE59" s="371">
        <f t="shared" si="4"/>
        <v>0</v>
      </c>
      <c r="AF59" s="371">
        <f t="shared" si="5"/>
        <v>0</v>
      </c>
      <c r="AG59" s="371">
        <f t="shared" si="6"/>
        <v>0</v>
      </c>
      <c r="AH59" s="371">
        <f t="shared" si="7"/>
        <v>0</v>
      </c>
    </row>
    <row r="60" spans="1:34" s="371" customFormat="1" ht="38.25">
      <c r="A60" s="425" t="s">
        <v>313</v>
      </c>
      <c r="B60" s="191">
        <v>71303</v>
      </c>
      <c r="C60" s="425" t="s">
        <v>326</v>
      </c>
      <c r="D60" s="191">
        <v>45</v>
      </c>
      <c r="E60" s="336">
        <v>15</v>
      </c>
      <c r="F60" s="336">
        <v>15</v>
      </c>
      <c r="G60" s="336">
        <v>0</v>
      </c>
      <c r="H60" s="336">
        <v>0</v>
      </c>
      <c r="I60" s="336">
        <v>0</v>
      </c>
      <c r="J60" s="336">
        <v>0</v>
      </c>
      <c r="K60" s="336">
        <v>0</v>
      </c>
      <c r="L60" s="336">
        <v>0</v>
      </c>
      <c r="M60" s="336">
        <v>0</v>
      </c>
      <c r="N60" s="336">
        <v>0</v>
      </c>
      <c r="O60" s="336">
        <v>15</v>
      </c>
      <c r="P60" s="336">
        <v>15</v>
      </c>
      <c r="Q60" s="336">
        <v>15</v>
      </c>
      <c r="R60" s="426"/>
      <c r="S60" s="336">
        <v>0</v>
      </c>
      <c r="T60" s="336">
        <v>0</v>
      </c>
      <c r="U60" s="336">
        <v>0</v>
      </c>
      <c r="V60" s="336">
        <v>0</v>
      </c>
      <c r="W60" s="426"/>
      <c r="X60" s="426"/>
      <c r="Y60" s="336">
        <v>15</v>
      </c>
      <c r="Z60" s="426"/>
      <c r="AA60" s="426"/>
      <c r="AB60" s="426"/>
      <c r="AD60" s="371">
        <f t="shared" si="3"/>
        <v>0</v>
      </c>
      <c r="AE60" s="371">
        <f t="shared" si="4"/>
        <v>0</v>
      </c>
      <c r="AF60" s="371">
        <f t="shared" si="5"/>
        <v>0</v>
      </c>
      <c r="AG60" s="371">
        <f t="shared" si="6"/>
        <v>0</v>
      </c>
      <c r="AH60" s="371">
        <f t="shared" si="7"/>
        <v>0</v>
      </c>
    </row>
    <row r="61" spans="1:34" s="371" customFormat="1" ht="25.5">
      <c r="A61" s="425" t="s">
        <v>313</v>
      </c>
      <c r="B61" s="191">
        <v>71306</v>
      </c>
      <c r="C61" s="425" t="s">
        <v>325</v>
      </c>
      <c r="D61" s="191">
        <v>46</v>
      </c>
      <c r="E61" s="336">
        <v>36</v>
      </c>
      <c r="F61" s="336">
        <v>24</v>
      </c>
      <c r="G61" s="336">
        <v>12</v>
      </c>
      <c r="H61" s="336">
        <v>16</v>
      </c>
      <c r="I61" s="336">
        <v>16</v>
      </c>
      <c r="J61" s="336">
        <v>13</v>
      </c>
      <c r="K61" s="336">
        <v>3</v>
      </c>
      <c r="L61" s="336">
        <v>0</v>
      </c>
      <c r="M61" s="336">
        <v>0</v>
      </c>
      <c r="N61" s="336">
        <v>0</v>
      </c>
      <c r="O61" s="336">
        <v>20</v>
      </c>
      <c r="P61" s="336">
        <v>20</v>
      </c>
      <c r="Q61" s="336">
        <v>11</v>
      </c>
      <c r="R61" s="336">
        <v>9</v>
      </c>
      <c r="S61" s="336">
        <v>0</v>
      </c>
      <c r="T61" s="336">
        <v>0</v>
      </c>
      <c r="U61" s="336">
        <v>0</v>
      </c>
      <c r="V61" s="336">
        <v>0</v>
      </c>
      <c r="W61" s="336">
        <v>0</v>
      </c>
      <c r="X61" s="336">
        <v>0</v>
      </c>
      <c r="Y61" s="336">
        <v>36</v>
      </c>
      <c r="Z61" s="336">
        <v>0</v>
      </c>
      <c r="AA61" s="336">
        <v>0</v>
      </c>
      <c r="AB61" s="336">
        <v>0</v>
      </c>
      <c r="AD61" s="371">
        <f t="shared" si="3"/>
        <v>0</v>
      </c>
      <c r="AE61" s="371">
        <f t="shared" si="4"/>
        <v>0</v>
      </c>
      <c r="AF61" s="371">
        <f t="shared" si="5"/>
        <v>0</v>
      </c>
      <c r="AG61" s="371">
        <f t="shared" si="6"/>
        <v>0</v>
      </c>
      <c r="AH61" s="371">
        <f t="shared" si="7"/>
        <v>0</v>
      </c>
    </row>
    <row r="62" spans="1:34" s="371" customFormat="1" ht="38.25">
      <c r="A62" s="425" t="s">
        <v>313</v>
      </c>
      <c r="B62" s="191">
        <v>71308</v>
      </c>
      <c r="C62" s="425" t="s">
        <v>352</v>
      </c>
      <c r="D62" s="191">
        <v>47</v>
      </c>
      <c r="E62" s="336">
        <v>114</v>
      </c>
      <c r="F62" s="336">
        <v>99</v>
      </c>
      <c r="G62" s="336">
        <v>15</v>
      </c>
      <c r="H62" s="336">
        <v>12</v>
      </c>
      <c r="I62" s="336">
        <v>12</v>
      </c>
      <c r="J62" s="336">
        <v>11</v>
      </c>
      <c r="K62" s="336">
        <v>1</v>
      </c>
      <c r="L62" s="336">
        <v>0</v>
      </c>
      <c r="M62" s="336">
        <v>0</v>
      </c>
      <c r="N62" s="336">
        <v>0</v>
      </c>
      <c r="O62" s="336">
        <v>102</v>
      </c>
      <c r="P62" s="336">
        <v>20</v>
      </c>
      <c r="Q62" s="336">
        <v>8</v>
      </c>
      <c r="R62" s="336">
        <v>12</v>
      </c>
      <c r="S62" s="336">
        <v>82</v>
      </c>
      <c r="T62" s="336">
        <v>80</v>
      </c>
      <c r="U62" s="336">
        <v>2</v>
      </c>
      <c r="V62" s="336">
        <v>0</v>
      </c>
      <c r="W62" s="336">
        <v>0</v>
      </c>
      <c r="X62" s="336">
        <v>0</v>
      </c>
      <c r="Y62" s="336">
        <v>114</v>
      </c>
      <c r="Z62" s="336">
        <v>0</v>
      </c>
      <c r="AA62" s="336">
        <v>0</v>
      </c>
      <c r="AB62" s="336">
        <v>0</v>
      </c>
      <c r="AD62" s="371">
        <f t="shared" si="3"/>
        <v>0</v>
      </c>
      <c r="AE62" s="371">
        <f t="shared" si="4"/>
        <v>0</v>
      </c>
      <c r="AF62" s="371">
        <f t="shared" si="5"/>
        <v>0</v>
      </c>
      <c r="AG62" s="371">
        <f t="shared" si="6"/>
        <v>0</v>
      </c>
      <c r="AH62" s="371">
        <f t="shared" si="7"/>
        <v>0</v>
      </c>
    </row>
    <row r="63" spans="1:34" s="371" customFormat="1" ht="25.5">
      <c r="A63" s="425" t="s">
        <v>313</v>
      </c>
      <c r="B63" s="191">
        <v>71314</v>
      </c>
      <c r="C63" s="425" t="s">
        <v>356</v>
      </c>
      <c r="D63" s="191">
        <v>48</v>
      </c>
      <c r="E63" s="336">
        <v>302</v>
      </c>
      <c r="F63" s="336">
        <v>260</v>
      </c>
      <c r="G63" s="336">
        <v>42</v>
      </c>
      <c r="H63" s="336">
        <v>88</v>
      </c>
      <c r="I63" s="336">
        <v>87</v>
      </c>
      <c r="J63" s="336">
        <v>81</v>
      </c>
      <c r="K63" s="336">
        <v>6</v>
      </c>
      <c r="L63" s="336">
        <v>1</v>
      </c>
      <c r="M63" s="336">
        <v>0</v>
      </c>
      <c r="N63" s="336">
        <v>1</v>
      </c>
      <c r="O63" s="336">
        <v>214</v>
      </c>
      <c r="P63" s="336">
        <v>20</v>
      </c>
      <c r="Q63" s="336">
        <v>11</v>
      </c>
      <c r="R63" s="336">
        <v>9</v>
      </c>
      <c r="S63" s="336">
        <v>194</v>
      </c>
      <c r="T63" s="336">
        <v>168</v>
      </c>
      <c r="U63" s="336">
        <v>26</v>
      </c>
      <c r="V63" s="336">
        <v>0</v>
      </c>
      <c r="W63" s="336">
        <v>0</v>
      </c>
      <c r="X63" s="336">
        <v>0</v>
      </c>
      <c r="Y63" s="336">
        <v>302</v>
      </c>
      <c r="Z63" s="336">
        <v>0</v>
      </c>
      <c r="AA63" s="336">
        <v>0</v>
      </c>
      <c r="AB63" s="336">
        <v>0</v>
      </c>
      <c r="AD63" s="371">
        <f t="shared" si="3"/>
        <v>0</v>
      </c>
      <c r="AE63" s="371">
        <f t="shared" si="4"/>
        <v>0</v>
      </c>
      <c r="AF63" s="371">
        <f t="shared" si="5"/>
        <v>0</v>
      </c>
      <c r="AG63" s="371">
        <f t="shared" si="6"/>
        <v>0</v>
      </c>
      <c r="AH63" s="371">
        <f t="shared" si="7"/>
        <v>0</v>
      </c>
    </row>
    <row r="64" spans="1:34" s="371" customFormat="1" ht="25.5">
      <c r="A64" s="425" t="s">
        <v>313</v>
      </c>
      <c r="B64" s="191">
        <v>71315</v>
      </c>
      <c r="C64" s="425" t="s">
        <v>357</v>
      </c>
      <c r="D64" s="191">
        <v>49</v>
      </c>
      <c r="E64" s="336">
        <v>52</v>
      </c>
      <c r="F64" s="336">
        <v>43</v>
      </c>
      <c r="G64" s="336">
        <v>9</v>
      </c>
      <c r="H64" s="336">
        <v>34</v>
      </c>
      <c r="I64" s="336">
        <v>34</v>
      </c>
      <c r="J64" s="336">
        <v>31</v>
      </c>
      <c r="K64" s="336">
        <v>3</v>
      </c>
      <c r="L64" s="336">
        <v>0</v>
      </c>
      <c r="M64" s="336">
        <v>0</v>
      </c>
      <c r="N64" s="336">
        <v>0</v>
      </c>
      <c r="O64" s="336">
        <v>18</v>
      </c>
      <c r="P64" s="336">
        <v>18</v>
      </c>
      <c r="Q64" s="336">
        <v>12</v>
      </c>
      <c r="R64" s="336">
        <v>6</v>
      </c>
      <c r="S64" s="336">
        <v>0</v>
      </c>
      <c r="T64" s="336">
        <v>0</v>
      </c>
      <c r="U64" s="336">
        <v>0</v>
      </c>
      <c r="V64" s="336">
        <v>0</v>
      </c>
      <c r="W64" s="336">
        <v>0</v>
      </c>
      <c r="X64" s="336">
        <v>0</v>
      </c>
      <c r="Y64" s="336">
        <v>52</v>
      </c>
      <c r="Z64" s="336">
        <v>0</v>
      </c>
      <c r="AA64" s="336">
        <v>0</v>
      </c>
      <c r="AB64" s="336">
        <v>0</v>
      </c>
      <c r="AD64" s="371">
        <f t="shared" si="3"/>
        <v>0</v>
      </c>
      <c r="AE64" s="371">
        <f t="shared" si="4"/>
        <v>0</v>
      </c>
      <c r="AF64" s="371">
        <f t="shared" si="5"/>
        <v>0</v>
      </c>
      <c r="AG64" s="371">
        <f t="shared" si="6"/>
        <v>0</v>
      </c>
      <c r="AH64" s="371">
        <f t="shared" si="7"/>
        <v>0</v>
      </c>
    </row>
    <row r="65" spans="1:34" s="371" customFormat="1" ht="25.5">
      <c r="A65" s="425" t="s">
        <v>313</v>
      </c>
      <c r="B65" s="191">
        <v>71316</v>
      </c>
      <c r="C65" s="425" t="s">
        <v>355</v>
      </c>
      <c r="D65" s="191">
        <v>50</v>
      </c>
      <c r="E65" s="336">
        <v>3025</v>
      </c>
      <c r="F65" s="336">
        <v>2773</v>
      </c>
      <c r="G65" s="336">
        <v>252</v>
      </c>
      <c r="H65" s="336">
        <v>476</v>
      </c>
      <c r="I65" s="336">
        <v>335</v>
      </c>
      <c r="J65" s="336">
        <v>306</v>
      </c>
      <c r="K65" s="336">
        <v>29</v>
      </c>
      <c r="L65" s="336">
        <v>141</v>
      </c>
      <c r="M65" s="336">
        <v>118</v>
      </c>
      <c r="N65" s="336">
        <v>23</v>
      </c>
      <c r="O65" s="336">
        <v>2530</v>
      </c>
      <c r="P65" s="336">
        <v>330</v>
      </c>
      <c r="Q65" s="336">
        <v>296</v>
      </c>
      <c r="R65" s="336">
        <v>34</v>
      </c>
      <c r="S65" s="336">
        <v>2200</v>
      </c>
      <c r="T65" s="336">
        <v>2034</v>
      </c>
      <c r="U65" s="336">
        <v>166</v>
      </c>
      <c r="V65" s="336">
        <v>19</v>
      </c>
      <c r="W65" s="336">
        <v>19</v>
      </c>
      <c r="X65" s="336">
        <v>0</v>
      </c>
      <c r="Y65" s="336">
        <v>2951</v>
      </c>
      <c r="Z65" s="336">
        <v>0</v>
      </c>
      <c r="AA65" s="336">
        <v>74</v>
      </c>
      <c r="AB65" s="336">
        <v>0</v>
      </c>
      <c r="AD65" s="371">
        <f t="shared" si="3"/>
        <v>0</v>
      </c>
      <c r="AE65" s="371">
        <f t="shared" si="4"/>
        <v>0</v>
      </c>
      <c r="AF65" s="371">
        <f t="shared" si="5"/>
        <v>0</v>
      </c>
      <c r="AG65" s="371">
        <f t="shared" si="6"/>
        <v>0</v>
      </c>
      <c r="AH65" s="371">
        <f t="shared" si="7"/>
        <v>0</v>
      </c>
    </row>
    <row r="66" spans="1:34" s="371" customFormat="1" ht="25.5">
      <c r="A66" s="425" t="s">
        <v>313</v>
      </c>
      <c r="B66" s="191">
        <v>71401</v>
      </c>
      <c r="C66" s="425" t="s">
        <v>358</v>
      </c>
      <c r="D66" s="191">
        <v>51</v>
      </c>
      <c r="E66" s="336">
        <v>668</v>
      </c>
      <c r="F66" s="336">
        <v>462</v>
      </c>
      <c r="G66" s="336">
        <v>206</v>
      </c>
      <c r="H66" s="336">
        <v>10</v>
      </c>
      <c r="I66" s="336">
        <v>10</v>
      </c>
      <c r="J66" s="336">
        <v>10</v>
      </c>
      <c r="K66" s="336">
        <v>0</v>
      </c>
      <c r="L66" s="336">
        <v>0</v>
      </c>
      <c r="M66" s="336">
        <v>0</v>
      </c>
      <c r="N66" s="336">
        <v>0</v>
      </c>
      <c r="O66" s="336">
        <v>658</v>
      </c>
      <c r="P66" s="336">
        <v>74</v>
      </c>
      <c r="Q66" s="336">
        <v>45</v>
      </c>
      <c r="R66" s="336">
        <v>29</v>
      </c>
      <c r="S66" s="336">
        <v>584</v>
      </c>
      <c r="T66" s="336">
        <v>407</v>
      </c>
      <c r="U66" s="336">
        <v>177</v>
      </c>
      <c r="V66" s="336">
        <v>0</v>
      </c>
      <c r="W66" s="336">
        <v>0</v>
      </c>
      <c r="X66" s="336">
        <v>0</v>
      </c>
      <c r="Y66" s="336">
        <v>668</v>
      </c>
      <c r="Z66" s="336">
        <v>0</v>
      </c>
      <c r="AA66" s="336">
        <v>0</v>
      </c>
      <c r="AB66" s="336">
        <v>0</v>
      </c>
      <c r="AD66" s="371">
        <f t="shared" si="3"/>
        <v>0</v>
      </c>
      <c r="AE66" s="371">
        <f t="shared" si="4"/>
        <v>0</v>
      </c>
      <c r="AF66" s="371">
        <f t="shared" si="5"/>
        <v>0</v>
      </c>
      <c r="AG66" s="371">
        <f t="shared" si="6"/>
        <v>0</v>
      </c>
      <c r="AH66" s="371">
        <f t="shared" si="7"/>
        <v>0</v>
      </c>
    </row>
    <row r="67" spans="1:34" s="371" customFormat="1" ht="25.5">
      <c r="A67" s="425" t="s">
        <v>313</v>
      </c>
      <c r="B67" s="191">
        <v>71406</v>
      </c>
      <c r="C67" s="425" t="s">
        <v>342</v>
      </c>
      <c r="D67" s="191">
        <v>52</v>
      </c>
      <c r="E67" s="336">
        <v>73</v>
      </c>
      <c r="F67" s="336">
        <v>53</v>
      </c>
      <c r="G67" s="336">
        <v>20</v>
      </c>
      <c r="H67" s="336">
        <v>0</v>
      </c>
      <c r="I67" s="336">
        <v>0</v>
      </c>
      <c r="J67" s="336">
        <v>0</v>
      </c>
      <c r="K67" s="336">
        <v>0</v>
      </c>
      <c r="L67" s="336">
        <v>0</v>
      </c>
      <c r="M67" s="336">
        <v>0</v>
      </c>
      <c r="N67" s="336">
        <v>0</v>
      </c>
      <c r="O67" s="336">
        <v>73</v>
      </c>
      <c r="P67" s="336">
        <v>73</v>
      </c>
      <c r="Q67" s="336">
        <v>53</v>
      </c>
      <c r="R67" s="336">
        <v>20</v>
      </c>
      <c r="S67" s="336">
        <v>0</v>
      </c>
      <c r="T67" s="336">
        <v>0</v>
      </c>
      <c r="U67" s="336">
        <v>0</v>
      </c>
      <c r="V67" s="336">
        <v>0</v>
      </c>
      <c r="W67" s="426"/>
      <c r="X67" s="426"/>
      <c r="Y67" s="336">
        <v>73</v>
      </c>
      <c r="Z67" s="426"/>
      <c r="AA67" s="426"/>
      <c r="AB67" s="426"/>
      <c r="AD67" s="371">
        <f t="shared" si="3"/>
        <v>0</v>
      </c>
      <c r="AE67" s="371">
        <f t="shared" si="4"/>
        <v>0</v>
      </c>
      <c r="AF67" s="371">
        <f t="shared" si="5"/>
        <v>0</v>
      </c>
      <c r="AG67" s="371">
        <f t="shared" si="6"/>
        <v>0</v>
      </c>
      <c r="AH67" s="371">
        <f t="shared" si="7"/>
        <v>0</v>
      </c>
    </row>
    <row r="68" spans="1:34" s="371" customFormat="1" ht="25.5">
      <c r="A68" s="425" t="s">
        <v>313</v>
      </c>
      <c r="B68" s="191">
        <v>71408</v>
      </c>
      <c r="C68" s="425" t="s">
        <v>344</v>
      </c>
      <c r="D68" s="191">
        <v>53</v>
      </c>
      <c r="E68" s="336">
        <v>8</v>
      </c>
      <c r="F68" s="336">
        <v>8</v>
      </c>
      <c r="G68" s="336">
        <v>0</v>
      </c>
      <c r="H68" s="336">
        <v>0</v>
      </c>
      <c r="I68" s="336">
        <v>0</v>
      </c>
      <c r="J68" s="336">
        <v>0</v>
      </c>
      <c r="K68" s="336">
        <v>0</v>
      </c>
      <c r="L68" s="336">
        <v>0</v>
      </c>
      <c r="M68" s="336">
        <v>0</v>
      </c>
      <c r="N68" s="336">
        <v>0</v>
      </c>
      <c r="O68" s="336">
        <v>8</v>
      </c>
      <c r="P68" s="336">
        <v>8</v>
      </c>
      <c r="Q68" s="336">
        <v>8</v>
      </c>
      <c r="R68" s="426"/>
      <c r="S68" s="336">
        <v>0</v>
      </c>
      <c r="T68" s="336">
        <v>0</v>
      </c>
      <c r="U68" s="336">
        <v>0</v>
      </c>
      <c r="V68" s="336">
        <v>0</v>
      </c>
      <c r="W68" s="426"/>
      <c r="X68" s="426"/>
      <c r="Y68" s="336">
        <v>8</v>
      </c>
      <c r="Z68" s="426"/>
      <c r="AA68" s="426"/>
      <c r="AB68" s="426"/>
      <c r="AD68" s="371">
        <f t="shared" si="3"/>
        <v>0</v>
      </c>
      <c r="AE68" s="371">
        <f t="shared" si="4"/>
        <v>0</v>
      </c>
      <c r="AF68" s="371">
        <f t="shared" si="5"/>
        <v>0</v>
      </c>
      <c r="AG68" s="371">
        <f t="shared" si="6"/>
        <v>0</v>
      </c>
      <c r="AH68" s="371">
        <f t="shared" si="7"/>
        <v>0</v>
      </c>
    </row>
    <row r="69" spans="1:34" s="371" customFormat="1" ht="25.5">
      <c r="A69" s="425" t="s">
        <v>313</v>
      </c>
      <c r="B69" s="191">
        <v>71501</v>
      </c>
      <c r="C69" s="425" t="s">
        <v>331</v>
      </c>
      <c r="D69" s="191">
        <v>54</v>
      </c>
      <c r="E69" s="336">
        <v>242</v>
      </c>
      <c r="F69" s="336">
        <v>227</v>
      </c>
      <c r="G69" s="336">
        <v>15</v>
      </c>
      <c r="H69" s="336">
        <v>10</v>
      </c>
      <c r="I69" s="336">
        <v>10</v>
      </c>
      <c r="J69" s="336">
        <v>8</v>
      </c>
      <c r="K69" s="336">
        <v>2</v>
      </c>
      <c r="L69" s="336">
        <v>0</v>
      </c>
      <c r="M69" s="336">
        <v>0</v>
      </c>
      <c r="N69" s="336">
        <v>0</v>
      </c>
      <c r="O69" s="336">
        <v>232</v>
      </c>
      <c r="P69" s="336">
        <v>42</v>
      </c>
      <c r="Q69" s="336">
        <v>40</v>
      </c>
      <c r="R69" s="336">
        <v>2</v>
      </c>
      <c r="S69" s="336">
        <v>190</v>
      </c>
      <c r="T69" s="336">
        <v>179</v>
      </c>
      <c r="U69" s="336">
        <v>11</v>
      </c>
      <c r="V69" s="336">
        <v>0</v>
      </c>
      <c r="W69" s="336">
        <v>0</v>
      </c>
      <c r="X69" s="336">
        <v>0</v>
      </c>
      <c r="Y69" s="336">
        <v>230</v>
      </c>
      <c r="Z69" s="336">
        <v>0</v>
      </c>
      <c r="AA69" s="336">
        <v>12</v>
      </c>
      <c r="AB69" s="336">
        <v>0</v>
      </c>
      <c r="AD69" s="371">
        <f t="shared" si="3"/>
        <v>0</v>
      </c>
      <c r="AE69" s="371">
        <f t="shared" si="4"/>
        <v>0</v>
      </c>
      <c r="AF69" s="371">
        <f t="shared" si="5"/>
        <v>0</v>
      </c>
      <c r="AG69" s="371">
        <f t="shared" si="6"/>
        <v>0</v>
      </c>
      <c r="AH69" s="371">
        <f t="shared" si="7"/>
        <v>0</v>
      </c>
    </row>
    <row r="70" spans="1:34" s="371" customFormat="1" ht="25.5">
      <c r="A70" s="425" t="s">
        <v>313</v>
      </c>
      <c r="B70" s="191">
        <v>71502</v>
      </c>
      <c r="C70" s="425" t="s">
        <v>330</v>
      </c>
      <c r="D70" s="191">
        <v>55</v>
      </c>
      <c r="E70" s="336">
        <v>289</v>
      </c>
      <c r="F70" s="336">
        <v>268</v>
      </c>
      <c r="G70" s="336">
        <v>21</v>
      </c>
      <c r="H70" s="336">
        <v>28</v>
      </c>
      <c r="I70" s="336">
        <v>28</v>
      </c>
      <c r="J70" s="336">
        <v>26</v>
      </c>
      <c r="K70" s="336">
        <v>2</v>
      </c>
      <c r="L70" s="336">
        <v>0</v>
      </c>
      <c r="M70" s="336">
        <v>0</v>
      </c>
      <c r="N70" s="336">
        <v>0</v>
      </c>
      <c r="O70" s="336">
        <v>261</v>
      </c>
      <c r="P70" s="336">
        <v>0</v>
      </c>
      <c r="Q70" s="336">
        <v>0</v>
      </c>
      <c r="R70" s="336">
        <v>0</v>
      </c>
      <c r="S70" s="336">
        <v>261</v>
      </c>
      <c r="T70" s="336">
        <v>242</v>
      </c>
      <c r="U70" s="336">
        <v>19</v>
      </c>
      <c r="V70" s="336">
        <v>0</v>
      </c>
      <c r="W70" s="336">
        <v>0</v>
      </c>
      <c r="X70" s="336">
        <v>0</v>
      </c>
      <c r="Y70" s="336">
        <v>289</v>
      </c>
      <c r="Z70" s="336">
        <v>0</v>
      </c>
      <c r="AA70" s="336">
        <v>0</v>
      </c>
      <c r="AB70" s="336">
        <v>0</v>
      </c>
      <c r="AD70" s="371">
        <f t="shared" si="3"/>
        <v>0</v>
      </c>
      <c r="AE70" s="371">
        <f t="shared" si="4"/>
        <v>0</v>
      </c>
      <c r="AF70" s="371">
        <f t="shared" si="5"/>
        <v>0</v>
      </c>
      <c r="AG70" s="371">
        <f t="shared" si="6"/>
        <v>0</v>
      </c>
      <c r="AH70" s="371">
        <f t="shared" si="7"/>
        <v>0</v>
      </c>
    </row>
    <row r="71" spans="1:34" s="371" customFormat="1" ht="25.5">
      <c r="A71" s="425" t="s">
        <v>313</v>
      </c>
      <c r="B71" s="191">
        <v>71512</v>
      </c>
      <c r="C71" s="425" t="s">
        <v>321</v>
      </c>
      <c r="D71" s="191">
        <v>56</v>
      </c>
      <c r="E71" s="336">
        <v>3416</v>
      </c>
      <c r="F71" s="336">
        <v>3274</v>
      </c>
      <c r="G71" s="336">
        <v>142</v>
      </c>
      <c r="H71" s="336">
        <v>0</v>
      </c>
      <c r="I71" s="336">
        <v>0</v>
      </c>
      <c r="J71" s="336">
        <v>0</v>
      </c>
      <c r="K71" s="336">
        <v>0</v>
      </c>
      <c r="L71" s="336">
        <v>0</v>
      </c>
      <c r="M71" s="336">
        <v>0</v>
      </c>
      <c r="N71" s="336">
        <v>0</v>
      </c>
      <c r="O71" s="336">
        <v>3416</v>
      </c>
      <c r="P71" s="336">
        <v>641</v>
      </c>
      <c r="Q71" s="336">
        <v>579</v>
      </c>
      <c r="R71" s="336">
        <v>62</v>
      </c>
      <c r="S71" s="336">
        <v>2775</v>
      </c>
      <c r="T71" s="336">
        <v>2695</v>
      </c>
      <c r="U71" s="336">
        <v>80</v>
      </c>
      <c r="V71" s="336">
        <v>0</v>
      </c>
      <c r="W71" s="336">
        <v>0</v>
      </c>
      <c r="X71" s="336">
        <v>0</v>
      </c>
      <c r="Y71" s="336">
        <v>3381</v>
      </c>
      <c r="Z71" s="336">
        <v>0</v>
      </c>
      <c r="AA71" s="336">
        <v>35</v>
      </c>
      <c r="AB71" s="336">
        <v>0</v>
      </c>
      <c r="AD71" s="371">
        <f t="shared" si="3"/>
        <v>0</v>
      </c>
      <c r="AE71" s="371">
        <f t="shared" si="4"/>
        <v>0</v>
      </c>
      <c r="AF71" s="371">
        <f t="shared" si="5"/>
        <v>0</v>
      </c>
      <c r="AG71" s="371">
        <f t="shared" si="6"/>
        <v>0</v>
      </c>
      <c r="AH71" s="371">
        <f t="shared" si="7"/>
        <v>0</v>
      </c>
    </row>
    <row r="72" spans="1:34" s="371" customFormat="1" ht="25.5">
      <c r="A72" s="425" t="s">
        <v>313</v>
      </c>
      <c r="B72" s="191">
        <v>71513</v>
      </c>
      <c r="C72" s="425" t="s">
        <v>349</v>
      </c>
      <c r="D72" s="191">
        <v>57</v>
      </c>
      <c r="E72" s="336">
        <v>333</v>
      </c>
      <c r="F72" s="336">
        <v>296</v>
      </c>
      <c r="G72" s="336">
        <v>37</v>
      </c>
      <c r="H72" s="336">
        <v>116</v>
      </c>
      <c r="I72" s="336">
        <v>61</v>
      </c>
      <c r="J72" s="336">
        <v>54</v>
      </c>
      <c r="K72" s="336">
        <v>7</v>
      </c>
      <c r="L72" s="336">
        <v>55</v>
      </c>
      <c r="M72" s="336">
        <v>40</v>
      </c>
      <c r="N72" s="336">
        <v>15</v>
      </c>
      <c r="O72" s="336">
        <v>217</v>
      </c>
      <c r="P72" s="336">
        <v>18</v>
      </c>
      <c r="Q72" s="336">
        <v>6</v>
      </c>
      <c r="R72" s="336">
        <v>12</v>
      </c>
      <c r="S72" s="336">
        <v>199</v>
      </c>
      <c r="T72" s="336">
        <v>196</v>
      </c>
      <c r="U72" s="336">
        <v>3</v>
      </c>
      <c r="V72" s="336">
        <v>0</v>
      </c>
      <c r="W72" s="336">
        <v>0</v>
      </c>
      <c r="X72" s="336">
        <v>0</v>
      </c>
      <c r="Y72" s="336">
        <v>308</v>
      </c>
      <c r="Z72" s="336">
        <v>0</v>
      </c>
      <c r="AA72" s="336">
        <v>25</v>
      </c>
      <c r="AB72" s="336">
        <v>0</v>
      </c>
      <c r="AD72" s="371">
        <f t="shared" si="3"/>
        <v>0</v>
      </c>
      <c r="AE72" s="371">
        <f t="shared" si="4"/>
        <v>0</v>
      </c>
      <c r="AF72" s="371">
        <f t="shared" si="5"/>
        <v>0</v>
      </c>
      <c r="AG72" s="371">
        <f t="shared" si="6"/>
        <v>0</v>
      </c>
      <c r="AH72" s="371">
        <f t="shared" si="7"/>
        <v>0</v>
      </c>
    </row>
    <row r="73" spans="1:34" s="371" customFormat="1" ht="25.5">
      <c r="A73" s="425" t="s">
        <v>313</v>
      </c>
      <c r="B73" s="191">
        <v>71601</v>
      </c>
      <c r="C73" s="425" t="s">
        <v>332</v>
      </c>
      <c r="D73" s="191">
        <v>58</v>
      </c>
      <c r="E73" s="336">
        <v>3905</v>
      </c>
      <c r="F73" s="336">
        <v>3806</v>
      </c>
      <c r="G73" s="336">
        <v>99</v>
      </c>
      <c r="H73" s="336">
        <v>559</v>
      </c>
      <c r="I73" s="336">
        <v>453</v>
      </c>
      <c r="J73" s="336">
        <v>441</v>
      </c>
      <c r="K73" s="336">
        <v>12</v>
      </c>
      <c r="L73" s="336">
        <v>106</v>
      </c>
      <c r="M73" s="336">
        <v>103</v>
      </c>
      <c r="N73" s="336">
        <v>3</v>
      </c>
      <c r="O73" s="336">
        <v>3335</v>
      </c>
      <c r="P73" s="336">
        <v>332</v>
      </c>
      <c r="Q73" s="336">
        <v>276</v>
      </c>
      <c r="R73" s="336">
        <v>56</v>
      </c>
      <c r="S73" s="336">
        <v>3003</v>
      </c>
      <c r="T73" s="336">
        <v>2975</v>
      </c>
      <c r="U73" s="336">
        <v>28</v>
      </c>
      <c r="V73" s="336">
        <v>11</v>
      </c>
      <c r="W73" s="336">
        <v>11</v>
      </c>
      <c r="X73" s="336">
        <v>0</v>
      </c>
      <c r="Y73" s="336">
        <v>3870</v>
      </c>
      <c r="Z73" s="336">
        <v>0</v>
      </c>
      <c r="AA73" s="336">
        <v>35</v>
      </c>
      <c r="AB73" s="336">
        <v>0</v>
      </c>
      <c r="AD73" s="371">
        <f t="shared" si="3"/>
        <v>0</v>
      </c>
      <c r="AE73" s="371">
        <f t="shared" si="4"/>
        <v>0</v>
      </c>
      <c r="AF73" s="371">
        <f t="shared" si="5"/>
        <v>0</v>
      </c>
      <c r="AG73" s="371">
        <f t="shared" si="6"/>
        <v>0</v>
      </c>
      <c r="AH73" s="371">
        <f t="shared" si="7"/>
        <v>0</v>
      </c>
    </row>
    <row r="74" spans="1:34" s="371" customFormat="1" ht="25.5">
      <c r="A74" s="425" t="s">
        <v>313</v>
      </c>
      <c r="B74" s="191">
        <v>71607</v>
      </c>
      <c r="C74" s="425" t="s">
        <v>323</v>
      </c>
      <c r="D74" s="191">
        <v>59</v>
      </c>
      <c r="E74" s="336">
        <v>393</v>
      </c>
      <c r="F74" s="336">
        <v>292</v>
      </c>
      <c r="G74" s="336">
        <v>101</v>
      </c>
      <c r="H74" s="336">
        <v>290</v>
      </c>
      <c r="I74" s="336">
        <v>124</v>
      </c>
      <c r="J74" s="336">
        <v>94</v>
      </c>
      <c r="K74" s="336">
        <v>30</v>
      </c>
      <c r="L74" s="336">
        <v>166</v>
      </c>
      <c r="M74" s="336">
        <v>131</v>
      </c>
      <c r="N74" s="336">
        <v>35</v>
      </c>
      <c r="O74" s="336">
        <v>103</v>
      </c>
      <c r="P74" s="336">
        <v>103</v>
      </c>
      <c r="Q74" s="336">
        <v>67</v>
      </c>
      <c r="R74" s="336">
        <v>36</v>
      </c>
      <c r="S74" s="336">
        <v>0</v>
      </c>
      <c r="T74" s="336">
        <v>0</v>
      </c>
      <c r="U74" s="336">
        <v>0</v>
      </c>
      <c r="V74" s="336">
        <v>0</v>
      </c>
      <c r="W74" s="336">
        <v>0</v>
      </c>
      <c r="X74" s="336">
        <v>0</v>
      </c>
      <c r="Y74" s="336">
        <v>383</v>
      </c>
      <c r="Z74" s="336">
        <v>0</v>
      </c>
      <c r="AA74" s="336">
        <v>10</v>
      </c>
      <c r="AB74" s="336">
        <v>0</v>
      </c>
      <c r="AD74" s="371">
        <f t="shared" si="3"/>
        <v>0</v>
      </c>
      <c r="AE74" s="371">
        <f t="shared" si="4"/>
        <v>0</v>
      </c>
      <c r="AF74" s="371">
        <f t="shared" si="5"/>
        <v>0</v>
      </c>
      <c r="AG74" s="371">
        <f t="shared" si="6"/>
        <v>0</v>
      </c>
      <c r="AH74" s="371">
        <f t="shared" si="7"/>
        <v>0</v>
      </c>
    </row>
    <row r="75" spans="1:34" s="371" customFormat="1" ht="25.5">
      <c r="A75" s="425" t="s">
        <v>313</v>
      </c>
      <c r="B75" s="191">
        <v>71611</v>
      </c>
      <c r="C75" s="425" t="s">
        <v>346</v>
      </c>
      <c r="D75" s="191">
        <v>60</v>
      </c>
      <c r="E75" s="336">
        <v>1220</v>
      </c>
      <c r="F75" s="336">
        <v>1125</v>
      </c>
      <c r="G75" s="336">
        <v>95</v>
      </c>
      <c r="H75" s="336">
        <v>0</v>
      </c>
      <c r="I75" s="336">
        <v>0</v>
      </c>
      <c r="J75" s="336">
        <v>0</v>
      </c>
      <c r="K75" s="336">
        <v>0</v>
      </c>
      <c r="L75" s="336">
        <v>0</v>
      </c>
      <c r="M75" s="336">
        <v>0</v>
      </c>
      <c r="N75" s="336">
        <v>0</v>
      </c>
      <c r="O75" s="336">
        <v>1220</v>
      </c>
      <c r="P75" s="336">
        <v>147</v>
      </c>
      <c r="Q75" s="336">
        <v>77</v>
      </c>
      <c r="R75" s="336">
        <v>70</v>
      </c>
      <c r="S75" s="336">
        <v>1073</v>
      </c>
      <c r="T75" s="336">
        <v>1048</v>
      </c>
      <c r="U75" s="336">
        <v>25</v>
      </c>
      <c r="V75" s="336">
        <v>0</v>
      </c>
      <c r="W75" s="336">
        <v>0</v>
      </c>
      <c r="X75" s="336">
        <v>0</v>
      </c>
      <c r="Y75" s="336">
        <v>1180</v>
      </c>
      <c r="Z75" s="336">
        <v>0</v>
      </c>
      <c r="AA75" s="336">
        <v>40</v>
      </c>
      <c r="AB75" s="336">
        <v>0</v>
      </c>
      <c r="AD75" s="371">
        <f t="shared" si="3"/>
        <v>0</v>
      </c>
      <c r="AE75" s="371">
        <f t="shared" si="4"/>
        <v>0</v>
      </c>
      <c r="AF75" s="371">
        <f t="shared" si="5"/>
        <v>0</v>
      </c>
      <c r="AG75" s="371">
        <f t="shared" si="6"/>
        <v>0</v>
      </c>
      <c r="AH75" s="371">
        <f t="shared" si="7"/>
        <v>0</v>
      </c>
    </row>
    <row r="76" spans="1:34" s="371" customFormat="1" ht="38.25">
      <c r="A76" s="425" t="s">
        <v>313</v>
      </c>
      <c r="B76" s="191">
        <v>71901</v>
      </c>
      <c r="C76" s="425" t="s">
        <v>337</v>
      </c>
      <c r="D76" s="191">
        <v>61</v>
      </c>
      <c r="E76" s="336">
        <v>16</v>
      </c>
      <c r="F76" s="336">
        <v>15</v>
      </c>
      <c r="G76" s="336">
        <v>1</v>
      </c>
      <c r="H76" s="336">
        <v>1</v>
      </c>
      <c r="I76" s="336">
        <v>1</v>
      </c>
      <c r="J76" s="336">
        <v>1</v>
      </c>
      <c r="K76" s="336">
        <v>0</v>
      </c>
      <c r="L76" s="336">
        <v>0</v>
      </c>
      <c r="M76" s="336">
        <v>0</v>
      </c>
      <c r="N76" s="336">
        <v>0</v>
      </c>
      <c r="O76" s="336">
        <v>15</v>
      </c>
      <c r="P76" s="336">
        <v>15</v>
      </c>
      <c r="Q76" s="336">
        <v>14</v>
      </c>
      <c r="R76" s="336">
        <v>1</v>
      </c>
      <c r="S76" s="336">
        <v>0</v>
      </c>
      <c r="T76" s="336">
        <v>0</v>
      </c>
      <c r="U76" s="336">
        <v>0</v>
      </c>
      <c r="V76" s="336">
        <v>0</v>
      </c>
      <c r="W76" s="426"/>
      <c r="X76" s="426"/>
      <c r="Y76" s="336">
        <v>1</v>
      </c>
      <c r="Z76" s="426"/>
      <c r="AA76" s="336">
        <v>15</v>
      </c>
      <c r="AB76" s="426"/>
      <c r="AD76" s="371">
        <f t="shared" si="3"/>
        <v>0</v>
      </c>
      <c r="AE76" s="371">
        <f t="shared" si="4"/>
        <v>0</v>
      </c>
      <c r="AF76" s="371">
        <f t="shared" si="5"/>
        <v>0</v>
      </c>
      <c r="AG76" s="371">
        <f t="shared" si="6"/>
        <v>0</v>
      </c>
      <c r="AH76" s="371">
        <f t="shared" si="7"/>
        <v>0</v>
      </c>
    </row>
    <row r="77" spans="1:34" s="371" customFormat="1" ht="25.5">
      <c r="A77" s="425" t="s">
        <v>313</v>
      </c>
      <c r="B77" s="191">
        <v>72106</v>
      </c>
      <c r="C77" s="425" t="s">
        <v>341</v>
      </c>
      <c r="D77" s="191">
        <v>62</v>
      </c>
      <c r="E77" s="336">
        <v>328</v>
      </c>
      <c r="F77" s="336">
        <v>71</v>
      </c>
      <c r="G77" s="336">
        <v>257</v>
      </c>
      <c r="H77" s="336">
        <v>0</v>
      </c>
      <c r="I77" s="336">
        <v>0</v>
      </c>
      <c r="J77" s="336">
        <v>0</v>
      </c>
      <c r="K77" s="336">
        <v>0</v>
      </c>
      <c r="L77" s="336">
        <v>0</v>
      </c>
      <c r="M77" s="336">
        <v>0</v>
      </c>
      <c r="N77" s="336">
        <v>0</v>
      </c>
      <c r="O77" s="336">
        <v>328</v>
      </c>
      <c r="P77" s="336">
        <v>135</v>
      </c>
      <c r="Q77" s="336">
        <v>42</v>
      </c>
      <c r="R77" s="336">
        <v>93</v>
      </c>
      <c r="S77" s="336">
        <v>193</v>
      </c>
      <c r="T77" s="336">
        <v>29</v>
      </c>
      <c r="U77" s="336">
        <v>164</v>
      </c>
      <c r="V77" s="336">
        <v>0</v>
      </c>
      <c r="W77" s="336">
        <v>0</v>
      </c>
      <c r="X77" s="336">
        <v>0</v>
      </c>
      <c r="Y77" s="336">
        <v>328</v>
      </c>
      <c r="Z77" s="336">
        <v>0</v>
      </c>
      <c r="AA77" s="336">
        <v>0</v>
      </c>
      <c r="AB77" s="336">
        <v>0</v>
      </c>
      <c r="AD77" s="371">
        <f t="shared" si="3"/>
        <v>0</v>
      </c>
      <c r="AE77" s="371">
        <f t="shared" si="4"/>
        <v>0</v>
      </c>
      <c r="AF77" s="371">
        <f t="shared" si="5"/>
        <v>0</v>
      </c>
      <c r="AG77" s="371">
        <f t="shared" si="6"/>
        <v>0</v>
      </c>
      <c r="AH77" s="371">
        <f t="shared" si="7"/>
        <v>0</v>
      </c>
    </row>
    <row r="78" spans="1:34" s="371" customFormat="1" ht="25.5">
      <c r="A78" s="425" t="s">
        <v>313</v>
      </c>
      <c r="B78" s="191">
        <v>72107</v>
      </c>
      <c r="C78" s="425" t="s">
        <v>339</v>
      </c>
      <c r="D78" s="191">
        <v>63</v>
      </c>
      <c r="E78" s="336">
        <v>302</v>
      </c>
      <c r="F78" s="336">
        <v>88</v>
      </c>
      <c r="G78" s="336">
        <v>214</v>
      </c>
      <c r="H78" s="336">
        <v>0</v>
      </c>
      <c r="I78" s="336">
        <v>0</v>
      </c>
      <c r="J78" s="336">
        <v>0</v>
      </c>
      <c r="K78" s="336">
        <v>0</v>
      </c>
      <c r="L78" s="336">
        <v>0</v>
      </c>
      <c r="M78" s="336">
        <v>0</v>
      </c>
      <c r="N78" s="336">
        <v>0</v>
      </c>
      <c r="O78" s="336">
        <v>302</v>
      </c>
      <c r="P78" s="336">
        <v>271</v>
      </c>
      <c r="Q78" s="336">
        <v>83</v>
      </c>
      <c r="R78" s="336">
        <v>188</v>
      </c>
      <c r="S78" s="336">
        <v>31</v>
      </c>
      <c r="T78" s="336">
        <v>5</v>
      </c>
      <c r="U78" s="336">
        <v>26</v>
      </c>
      <c r="V78" s="336">
        <v>0</v>
      </c>
      <c r="W78" s="336">
        <v>0</v>
      </c>
      <c r="X78" s="336">
        <v>0</v>
      </c>
      <c r="Y78" s="336">
        <v>302</v>
      </c>
      <c r="Z78" s="336">
        <v>0</v>
      </c>
      <c r="AA78" s="336">
        <v>0</v>
      </c>
      <c r="AB78" s="336">
        <v>0</v>
      </c>
      <c r="AD78" s="371">
        <f t="shared" si="3"/>
        <v>0</v>
      </c>
      <c r="AE78" s="371">
        <f t="shared" si="4"/>
        <v>0</v>
      </c>
      <c r="AF78" s="371">
        <f t="shared" si="5"/>
        <v>0</v>
      </c>
      <c r="AG78" s="371">
        <f t="shared" si="6"/>
        <v>0</v>
      </c>
      <c r="AH78" s="371">
        <f t="shared" si="7"/>
        <v>0</v>
      </c>
    </row>
    <row r="79" spans="1:34" s="371" customFormat="1" ht="25.5">
      <c r="A79" s="425" t="s">
        <v>313</v>
      </c>
      <c r="B79" s="191">
        <v>72108</v>
      </c>
      <c r="C79" s="425" t="s">
        <v>329</v>
      </c>
      <c r="D79" s="191">
        <v>64</v>
      </c>
      <c r="E79" s="336">
        <v>41</v>
      </c>
      <c r="F79" s="336">
        <v>22</v>
      </c>
      <c r="G79" s="336">
        <v>19</v>
      </c>
      <c r="H79" s="336">
        <v>0</v>
      </c>
      <c r="I79" s="336">
        <v>0</v>
      </c>
      <c r="J79" s="336">
        <v>0</v>
      </c>
      <c r="K79" s="336">
        <v>0</v>
      </c>
      <c r="L79" s="336">
        <v>0</v>
      </c>
      <c r="M79" s="336">
        <v>0</v>
      </c>
      <c r="N79" s="336">
        <v>0</v>
      </c>
      <c r="O79" s="336">
        <v>41</v>
      </c>
      <c r="P79" s="336">
        <v>35</v>
      </c>
      <c r="Q79" s="336">
        <v>21</v>
      </c>
      <c r="R79" s="336">
        <v>14</v>
      </c>
      <c r="S79" s="336">
        <v>6</v>
      </c>
      <c r="T79" s="336">
        <v>1</v>
      </c>
      <c r="U79" s="336">
        <v>5</v>
      </c>
      <c r="V79" s="336">
        <v>0</v>
      </c>
      <c r="W79" s="336">
        <v>0</v>
      </c>
      <c r="X79" s="336">
        <v>0</v>
      </c>
      <c r="Y79" s="336">
        <v>31</v>
      </c>
      <c r="Z79" s="336">
        <v>0</v>
      </c>
      <c r="AA79" s="336">
        <v>10</v>
      </c>
      <c r="AB79" s="336">
        <v>0</v>
      </c>
      <c r="AD79" s="371">
        <f t="shared" si="3"/>
        <v>0</v>
      </c>
      <c r="AE79" s="371">
        <f t="shared" si="4"/>
        <v>0</v>
      </c>
      <c r="AF79" s="371">
        <f t="shared" si="5"/>
        <v>0</v>
      </c>
      <c r="AG79" s="371">
        <f t="shared" si="6"/>
        <v>0</v>
      </c>
      <c r="AH79" s="371">
        <f t="shared" si="7"/>
        <v>0</v>
      </c>
    </row>
    <row r="80" spans="1:34" s="371" customFormat="1" ht="25.5">
      <c r="A80" s="425" t="s">
        <v>313</v>
      </c>
      <c r="B80" s="191">
        <v>72109</v>
      </c>
      <c r="C80" s="425" t="s">
        <v>335</v>
      </c>
      <c r="D80" s="191">
        <v>65</v>
      </c>
      <c r="E80" s="336">
        <v>15</v>
      </c>
      <c r="F80" s="336">
        <v>15</v>
      </c>
      <c r="G80" s="336">
        <v>0</v>
      </c>
      <c r="H80" s="336">
        <v>0</v>
      </c>
      <c r="I80" s="336">
        <v>0</v>
      </c>
      <c r="J80" s="336">
        <v>0</v>
      </c>
      <c r="K80" s="336">
        <v>0</v>
      </c>
      <c r="L80" s="336">
        <v>0</v>
      </c>
      <c r="M80" s="336">
        <v>0</v>
      </c>
      <c r="N80" s="336">
        <v>0</v>
      </c>
      <c r="O80" s="336">
        <v>15</v>
      </c>
      <c r="P80" s="336">
        <v>15</v>
      </c>
      <c r="Q80" s="336">
        <v>15</v>
      </c>
      <c r="R80" s="426"/>
      <c r="S80" s="336">
        <v>0</v>
      </c>
      <c r="T80" s="336">
        <v>0</v>
      </c>
      <c r="U80" s="336">
        <v>0</v>
      </c>
      <c r="V80" s="336">
        <v>0</v>
      </c>
      <c r="W80" s="426"/>
      <c r="X80" s="426"/>
      <c r="Y80" s="336">
        <v>15</v>
      </c>
      <c r="Z80" s="426"/>
      <c r="AA80" s="426"/>
      <c r="AB80" s="426"/>
      <c r="AD80" s="371">
        <f t="shared" si="3"/>
        <v>0</v>
      </c>
      <c r="AE80" s="371">
        <f t="shared" si="4"/>
        <v>0</v>
      </c>
      <c r="AF80" s="371">
        <f t="shared" si="5"/>
        <v>0</v>
      </c>
      <c r="AG80" s="371">
        <f t="shared" si="6"/>
        <v>0</v>
      </c>
      <c r="AH80" s="371">
        <f t="shared" si="7"/>
        <v>0</v>
      </c>
    </row>
    <row r="81" spans="1:34" s="371" customFormat="1" ht="25.5">
      <c r="A81" s="425" t="s">
        <v>313</v>
      </c>
      <c r="B81" s="191">
        <v>72110</v>
      </c>
      <c r="C81" s="425" t="s">
        <v>353</v>
      </c>
      <c r="D81" s="191">
        <v>66</v>
      </c>
      <c r="E81" s="336">
        <v>77</v>
      </c>
      <c r="F81" s="336">
        <v>15</v>
      </c>
      <c r="G81" s="336">
        <v>62</v>
      </c>
      <c r="H81" s="336">
        <v>67</v>
      </c>
      <c r="I81" s="336">
        <v>59</v>
      </c>
      <c r="J81" s="336">
        <v>9</v>
      </c>
      <c r="K81" s="336">
        <v>50</v>
      </c>
      <c r="L81" s="336">
        <v>8</v>
      </c>
      <c r="M81" s="336">
        <v>3</v>
      </c>
      <c r="N81" s="336">
        <v>5</v>
      </c>
      <c r="O81" s="336">
        <v>10</v>
      </c>
      <c r="P81" s="336">
        <v>0</v>
      </c>
      <c r="Q81" s="426"/>
      <c r="R81" s="426"/>
      <c r="S81" s="336">
        <v>10</v>
      </c>
      <c r="T81" s="336">
        <v>3</v>
      </c>
      <c r="U81" s="336">
        <v>7</v>
      </c>
      <c r="V81" s="336">
        <v>0</v>
      </c>
      <c r="W81" s="426"/>
      <c r="X81" s="426"/>
      <c r="Y81" s="336">
        <v>77</v>
      </c>
      <c r="Z81" s="426"/>
      <c r="AA81" s="426"/>
      <c r="AB81" s="426"/>
      <c r="AD81" s="371">
        <f t="shared" ref="AD81:AD124" si="13">+E81-H81-O81-V81</f>
        <v>0</v>
      </c>
      <c r="AE81" s="371">
        <f t="shared" ref="AE81:AE124" si="14">+E81-I81-S81-V81-L81-P81</f>
        <v>0</v>
      </c>
      <c r="AF81" s="371">
        <f t="shared" ref="AF81:AF124" si="15">+F81-J81-T81-W81-M81-Q81</f>
        <v>0</v>
      </c>
      <c r="AG81" s="371">
        <f t="shared" ref="AG81:AG124" si="16">+G81-K81-U81-X81-N81-R81</f>
        <v>0</v>
      </c>
      <c r="AH81" s="371">
        <f t="shared" ref="AH81:AH124" si="17">+E81-Y81-Z81-AA81-AB81</f>
        <v>0</v>
      </c>
    </row>
    <row r="82" spans="1:34" s="371" customFormat="1" ht="25.5">
      <c r="A82" s="425" t="s">
        <v>313</v>
      </c>
      <c r="B82" s="191">
        <v>72204</v>
      </c>
      <c r="C82" s="425" t="s">
        <v>333</v>
      </c>
      <c r="D82" s="191">
        <v>67</v>
      </c>
      <c r="E82" s="336">
        <v>76</v>
      </c>
      <c r="F82" s="336">
        <v>74</v>
      </c>
      <c r="G82" s="336">
        <v>2</v>
      </c>
      <c r="H82" s="336">
        <v>0</v>
      </c>
      <c r="I82" s="336">
        <v>0</v>
      </c>
      <c r="J82" s="336">
        <v>0</v>
      </c>
      <c r="K82" s="336">
        <v>0</v>
      </c>
      <c r="L82" s="336">
        <v>0</v>
      </c>
      <c r="M82" s="336">
        <v>0</v>
      </c>
      <c r="N82" s="336">
        <v>0</v>
      </c>
      <c r="O82" s="336">
        <v>76</v>
      </c>
      <c r="P82" s="336">
        <v>0</v>
      </c>
      <c r="Q82" s="426"/>
      <c r="R82" s="426"/>
      <c r="S82" s="336">
        <v>76</v>
      </c>
      <c r="T82" s="336">
        <v>74</v>
      </c>
      <c r="U82" s="336">
        <v>2</v>
      </c>
      <c r="V82" s="336">
        <v>0</v>
      </c>
      <c r="W82" s="426"/>
      <c r="X82" s="426"/>
      <c r="Y82" s="336">
        <v>76</v>
      </c>
      <c r="Z82" s="426"/>
      <c r="AA82" s="426"/>
      <c r="AB82" s="426"/>
      <c r="AD82" s="371">
        <f t="shared" si="13"/>
        <v>0</v>
      </c>
      <c r="AE82" s="371">
        <f t="shared" si="14"/>
        <v>0</v>
      </c>
      <c r="AF82" s="371">
        <f t="shared" si="15"/>
        <v>0</v>
      </c>
      <c r="AG82" s="371">
        <f t="shared" si="16"/>
        <v>0</v>
      </c>
      <c r="AH82" s="371">
        <f t="shared" si="17"/>
        <v>0</v>
      </c>
    </row>
    <row r="83" spans="1:34" s="371" customFormat="1" ht="25.5">
      <c r="A83" s="425" t="s">
        <v>313</v>
      </c>
      <c r="B83" s="191">
        <v>72208</v>
      </c>
      <c r="C83" s="425" t="s">
        <v>354</v>
      </c>
      <c r="D83" s="191">
        <v>68</v>
      </c>
      <c r="E83" s="336">
        <v>20</v>
      </c>
      <c r="F83" s="336">
        <v>5</v>
      </c>
      <c r="G83" s="336">
        <v>15</v>
      </c>
      <c r="H83" s="336">
        <v>0</v>
      </c>
      <c r="I83" s="336">
        <v>0</v>
      </c>
      <c r="J83" s="336">
        <v>0</v>
      </c>
      <c r="K83" s="336">
        <v>0</v>
      </c>
      <c r="L83" s="336">
        <v>0</v>
      </c>
      <c r="M83" s="336">
        <v>0</v>
      </c>
      <c r="N83" s="336">
        <v>0</v>
      </c>
      <c r="O83" s="336">
        <v>20</v>
      </c>
      <c r="P83" s="336">
        <v>20</v>
      </c>
      <c r="Q83" s="336">
        <v>5</v>
      </c>
      <c r="R83" s="336">
        <v>15</v>
      </c>
      <c r="S83" s="336">
        <v>0</v>
      </c>
      <c r="T83" s="336">
        <v>0</v>
      </c>
      <c r="U83" s="336">
        <v>0</v>
      </c>
      <c r="V83" s="336">
        <v>0</v>
      </c>
      <c r="W83" s="426"/>
      <c r="X83" s="426"/>
      <c r="Y83" s="336">
        <v>20</v>
      </c>
      <c r="Z83" s="426"/>
      <c r="AA83" s="426"/>
      <c r="AB83" s="426"/>
      <c r="AD83" s="371">
        <f t="shared" si="13"/>
        <v>0</v>
      </c>
      <c r="AE83" s="371">
        <f t="shared" si="14"/>
        <v>0</v>
      </c>
      <c r="AF83" s="371">
        <f t="shared" si="15"/>
        <v>0</v>
      </c>
      <c r="AG83" s="371">
        <f t="shared" si="16"/>
        <v>0</v>
      </c>
      <c r="AH83" s="371">
        <f t="shared" si="17"/>
        <v>0</v>
      </c>
    </row>
    <row r="84" spans="1:34" s="371" customFormat="1" ht="25.5">
      <c r="A84" s="425" t="s">
        <v>313</v>
      </c>
      <c r="B84" s="191">
        <v>72301</v>
      </c>
      <c r="C84" s="425" t="s">
        <v>336</v>
      </c>
      <c r="D84" s="191">
        <v>69</v>
      </c>
      <c r="E84" s="336">
        <v>1597</v>
      </c>
      <c r="F84" s="336">
        <v>53</v>
      </c>
      <c r="G84" s="336">
        <v>1544</v>
      </c>
      <c r="H84" s="336">
        <v>126</v>
      </c>
      <c r="I84" s="336">
        <v>126</v>
      </c>
      <c r="J84" s="336">
        <v>6</v>
      </c>
      <c r="K84" s="336">
        <v>120</v>
      </c>
      <c r="L84" s="336">
        <v>0</v>
      </c>
      <c r="M84" s="336">
        <v>0</v>
      </c>
      <c r="N84" s="336">
        <v>0</v>
      </c>
      <c r="O84" s="336">
        <v>1471</v>
      </c>
      <c r="P84" s="336">
        <v>417</v>
      </c>
      <c r="Q84" s="336">
        <v>35</v>
      </c>
      <c r="R84" s="336">
        <v>382</v>
      </c>
      <c r="S84" s="336">
        <v>1054</v>
      </c>
      <c r="T84" s="336">
        <v>12</v>
      </c>
      <c r="U84" s="336">
        <v>1042</v>
      </c>
      <c r="V84" s="336">
        <v>0</v>
      </c>
      <c r="W84" s="336">
        <v>0</v>
      </c>
      <c r="X84" s="336">
        <v>0</v>
      </c>
      <c r="Y84" s="336">
        <v>1597</v>
      </c>
      <c r="Z84" s="336">
        <v>0</v>
      </c>
      <c r="AA84" s="336">
        <v>0</v>
      </c>
      <c r="AB84" s="336">
        <v>0</v>
      </c>
      <c r="AD84" s="371">
        <f t="shared" si="13"/>
        <v>0</v>
      </c>
      <c r="AE84" s="371">
        <f t="shared" si="14"/>
        <v>0</v>
      </c>
      <c r="AF84" s="371">
        <f t="shared" si="15"/>
        <v>0</v>
      </c>
      <c r="AG84" s="371">
        <f t="shared" si="16"/>
        <v>0</v>
      </c>
      <c r="AH84" s="371">
        <f t="shared" si="17"/>
        <v>0</v>
      </c>
    </row>
    <row r="85" spans="1:34" s="371" customFormat="1" ht="25.5">
      <c r="A85" s="425" t="s">
        <v>313</v>
      </c>
      <c r="B85" s="191">
        <v>72302</v>
      </c>
      <c r="C85" s="425" t="s">
        <v>314</v>
      </c>
      <c r="D85" s="191">
        <v>70</v>
      </c>
      <c r="E85" s="336">
        <v>41</v>
      </c>
      <c r="F85" s="336">
        <v>35</v>
      </c>
      <c r="G85" s="336">
        <v>6</v>
      </c>
      <c r="H85" s="336">
        <v>0</v>
      </c>
      <c r="I85" s="336">
        <v>0</v>
      </c>
      <c r="J85" s="336">
        <v>0</v>
      </c>
      <c r="K85" s="336">
        <v>0</v>
      </c>
      <c r="L85" s="336">
        <v>0</v>
      </c>
      <c r="M85" s="336">
        <v>0</v>
      </c>
      <c r="N85" s="336">
        <v>0</v>
      </c>
      <c r="O85" s="336">
        <v>41</v>
      </c>
      <c r="P85" s="336">
        <v>0</v>
      </c>
      <c r="Q85" s="426"/>
      <c r="R85" s="426"/>
      <c r="S85" s="336">
        <v>41</v>
      </c>
      <c r="T85" s="336">
        <v>35</v>
      </c>
      <c r="U85" s="336">
        <v>6</v>
      </c>
      <c r="V85" s="336">
        <v>0</v>
      </c>
      <c r="W85" s="426"/>
      <c r="X85" s="426"/>
      <c r="Y85" s="336">
        <v>41</v>
      </c>
      <c r="Z85" s="426"/>
      <c r="AA85" s="426"/>
      <c r="AB85" s="426"/>
      <c r="AD85" s="371">
        <f t="shared" si="13"/>
        <v>0</v>
      </c>
      <c r="AE85" s="371">
        <f t="shared" si="14"/>
        <v>0</v>
      </c>
      <c r="AF85" s="371">
        <f t="shared" si="15"/>
        <v>0</v>
      </c>
      <c r="AG85" s="371">
        <f t="shared" si="16"/>
        <v>0</v>
      </c>
      <c r="AH85" s="371">
        <f t="shared" si="17"/>
        <v>0</v>
      </c>
    </row>
    <row r="86" spans="1:34" s="371" customFormat="1" ht="25.5">
      <c r="A86" s="425" t="s">
        <v>313</v>
      </c>
      <c r="B86" s="191">
        <v>72304</v>
      </c>
      <c r="C86" s="425" t="s">
        <v>351</v>
      </c>
      <c r="D86" s="191">
        <v>71</v>
      </c>
      <c r="E86" s="336">
        <v>195</v>
      </c>
      <c r="F86" s="336">
        <v>69</v>
      </c>
      <c r="G86" s="336">
        <v>126</v>
      </c>
      <c r="H86" s="336">
        <v>16</v>
      </c>
      <c r="I86" s="336">
        <v>16</v>
      </c>
      <c r="J86" s="336">
        <v>4</v>
      </c>
      <c r="K86" s="336">
        <v>12</v>
      </c>
      <c r="L86" s="336">
        <v>0</v>
      </c>
      <c r="M86" s="336">
        <v>0</v>
      </c>
      <c r="N86" s="336">
        <v>0</v>
      </c>
      <c r="O86" s="336">
        <v>179</v>
      </c>
      <c r="P86" s="336">
        <v>38</v>
      </c>
      <c r="Q86" s="336">
        <v>2</v>
      </c>
      <c r="R86" s="336">
        <v>36</v>
      </c>
      <c r="S86" s="336">
        <v>141</v>
      </c>
      <c r="T86" s="336">
        <v>63</v>
      </c>
      <c r="U86" s="336">
        <v>78</v>
      </c>
      <c r="V86" s="336">
        <v>0</v>
      </c>
      <c r="W86" s="336">
        <v>0</v>
      </c>
      <c r="X86" s="336">
        <v>0</v>
      </c>
      <c r="Y86" s="336">
        <v>183</v>
      </c>
      <c r="Z86" s="336">
        <v>0</v>
      </c>
      <c r="AA86" s="336">
        <v>12</v>
      </c>
      <c r="AB86" s="336">
        <v>0</v>
      </c>
      <c r="AD86" s="371">
        <f t="shared" si="13"/>
        <v>0</v>
      </c>
      <c r="AE86" s="371">
        <f t="shared" si="14"/>
        <v>0</v>
      </c>
      <c r="AF86" s="371">
        <f t="shared" si="15"/>
        <v>0</v>
      </c>
      <c r="AG86" s="371">
        <f t="shared" si="16"/>
        <v>0</v>
      </c>
      <c r="AH86" s="371">
        <f t="shared" si="17"/>
        <v>0</v>
      </c>
    </row>
    <row r="87" spans="1:34" s="371" customFormat="1" ht="25.5">
      <c r="A87" s="425" t="s">
        <v>313</v>
      </c>
      <c r="B87" s="191">
        <v>72307</v>
      </c>
      <c r="C87" s="425" t="s">
        <v>334</v>
      </c>
      <c r="D87" s="191">
        <v>72</v>
      </c>
      <c r="E87" s="336">
        <v>107</v>
      </c>
      <c r="F87" s="336">
        <v>49</v>
      </c>
      <c r="G87" s="336">
        <v>58</v>
      </c>
      <c r="H87" s="336">
        <v>0</v>
      </c>
      <c r="I87" s="336">
        <v>0</v>
      </c>
      <c r="J87" s="336">
        <v>0</v>
      </c>
      <c r="K87" s="336">
        <v>0</v>
      </c>
      <c r="L87" s="336">
        <v>0</v>
      </c>
      <c r="M87" s="336">
        <v>0</v>
      </c>
      <c r="N87" s="336">
        <v>0</v>
      </c>
      <c r="O87" s="336">
        <v>107</v>
      </c>
      <c r="P87" s="336">
        <v>81</v>
      </c>
      <c r="Q87" s="336">
        <v>30</v>
      </c>
      <c r="R87" s="336">
        <v>51</v>
      </c>
      <c r="S87" s="336">
        <v>26</v>
      </c>
      <c r="T87" s="336">
        <v>19</v>
      </c>
      <c r="U87" s="336">
        <v>7</v>
      </c>
      <c r="V87" s="336">
        <v>0</v>
      </c>
      <c r="W87" s="336">
        <v>0</v>
      </c>
      <c r="X87" s="336">
        <v>0</v>
      </c>
      <c r="Y87" s="336">
        <v>64</v>
      </c>
      <c r="Z87" s="336">
        <v>0</v>
      </c>
      <c r="AA87" s="336">
        <v>43</v>
      </c>
      <c r="AB87" s="336">
        <v>0</v>
      </c>
      <c r="AD87" s="371">
        <f t="shared" si="13"/>
        <v>0</v>
      </c>
      <c r="AE87" s="371">
        <f t="shared" si="14"/>
        <v>0</v>
      </c>
      <c r="AF87" s="371">
        <f t="shared" si="15"/>
        <v>0</v>
      </c>
      <c r="AG87" s="371">
        <f t="shared" si="16"/>
        <v>0</v>
      </c>
      <c r="AH87" s="371">
        <f t="shared" si="17"/>
        <v>0</v>
      </c>
    </row>
    <row r="88" spans="1:34" s="371" customFormat="1" ht="25.5">
      <c r="A88" s="425" t="s">
        <v>313</v>
      </c>
      <c r="B88" s="191">
        <v>72308</v>
      </c>
      <c r="C88" s="425" t="s">
        <v>324</v>
      </c>
      <c r="D88" s="191">
        <v>73</v>
      </c>
      <c r="E88" s="336">
        <v>35</v>
      </c>
      <c r="F88" s="336">
        <v>11</v>
      </c>
      <c r="G88" s="336">
        <v>24</v>
      </c>
      <c r="H88" s="336">
        <v>0</v>
      </c>
      <c r="I88" s="336">
        <v>0</v>
      </c>
      <c r="J88" s="336">
        <v>0</v>
      </c>
      <c r="K88" s="336">
        <v>0</v>
      </c>
      <c r="L88" s="336">
        <v>0</v>
      </c>
      <c r="M88" s="336">
        <v>0</v>
      </c>
      <c r="N88" s="336">
        <v>0</v>
      </c>
      <c r="O88" s="336">
        <v>35</v>
      </c>
      <c r="P88" s="336">
        <v>15</v>
      </c>
      <c r="Q88" s="336">
        <v>8</v>
      </c>
      <c r="R88" s="336">
        <v>7</v>
      </c>
      <c r="S88" s="336">
        <v>20</v>
      </c>
      <c r="T88" s="336">
        <v>3</v>
      </c>
      <c r="U88" s="336">
        <v>17</v>
      </c>
      <c r="V88" s="336">
        <v>0</v>
      </c>
      <c r="W88" s="336">
        <v>0</v>
      </c>
      <c r="X88" s="336">
        <v>0</v>
      </c>
      <c r="Y88" s="336">
        <v>35</v>
      </c>
      <c r="Z88" s="336">
        <v>0</v>
      </c>
      <c r="AA88" s="336">
        <v>0</v>
      </c>
      <c r="AB88" s="336">
        <v>0</v>
      </c>
      <c r="AD88" s="371">
        <f t="shared" si="13"/>
        <v>0</v>
      </c>
      <c r="AE88" s="371">
        <f t="shared" si="14"/>
        <v>0</v>
      </c>
      <c r="AF88" s="371">
        <f t="shared" si="15"/>
        <v>0</v>
      </c>
      <c r="AG88" s="371">
        <f t="shared" si="16"/>
        <v>0</v>
      </c>
      <c r="AH88" s="371">
        <f t="shared" si="17"/>
        <v>0</v>
      </c>
    </row>
    <row r="89" spans="1:34" s="371" customFormat="1" ht="25.5">
      <c r="A89" s="425" t="s">
        <v>313</v>
      </c>
      <c r="B89" s="191">
        <v>72401</v>
      </c>
      <c r="C89" s="425" t="s">
        <v>345</v>
      </c>
      <c r="D89" s="191">
        <v>74</v>
      </c>
      <c r="E89" s="336">
        <v>721</v>
      </c>
      <c r="F89" s="336">
        <v>612</v>
      </c>
      <c r="G89" s="336">
        <v>109</v>
      </c>
      <c r="H89" s="336">
        <v>144</v>
      </c>
      <c r="I89" s="336">
        <v>61</v>
      </c>
      <c r="J89" s="336">
        <v>53</v>
      </c>
      <c r="K89" s="336">
        <v>8</v>
      </c>
      <c r="L89" s="336">
        <v>83</v>
      </c>
      <c r="M89" s="336">
        <v>72</v>
      </c>
      <c r="N89" s="336">
        <v>11</v>
      </c>
      <c r="O89" s="336">
        <v>512</v>
      </c>
      <c r="P89" s="336">
        <v>482</v>
      </c>
      <c r="Q89" s="336">
        <v>410</v>
      </c>
      <c r="R89" s="336">
        <v>72</v>
      </c>
      <c r="S89" s="336">
        <v>30</v>
      </c>
      <c r="T89" s="336">
        <v>30</v>
      </c>
      <c r="U89" s="336">
        <v>0</v>
      </c>
      <c r="V89" s="336">
        <v>65</v>
      </c>
      <c r="W89" s="336">
        <v>47</v>
      </c>
      <c r="X89" s="336">
        <v>18</v>
      </c>
      <c r="Y89" s="336">
        <v>671</v>
      </c>
      <c r="Z89" s="336">
        <v>0</v>
      </c>
      <c r="AA89" s="336">
        <v>50</v>
      </c>
      <c r="AB89" s="336">
        <v>0</v>
      </c>
      <c r="AD89" s="371">
        <f t="shared" si="13"/>
        <v>0</v>
      </c>
      <c r="AE89" s="371">
        <f t="shared" si="14"/>
        <v>0</v>
      </c>
      <c r="AF89" s="371">
        <f t="shared" si="15"/>
        <v>0</v>
      </c>
      <c r="AG89" s="371">
        <f t="shared" si="16"/>
        <v>0</v>
      </c>
      <c r="AH89" s="371">
        <f t="shared" si="17"/>
        <v>0</v>
      </c>
    </row>
    <row r="90" spans="1:34" s="371" customFormat="1" ht="25.5">
      <c r="A90" s="425" t="s">
        <v>313</v>
      </c>
      <c r="B90" s="191">
        <v>72405</v>
      </c>
      <c r="C90" s="425" t="s">
        <v>338</v>
      </c>
      <c r="D90" s="191">
        <v>75</v>
      </c>
      <c r="E90" s="336">
        <v>70</v>
      </c>
      <c r="F90" s="336">
        <v>69</v>
      </c>
      <c r="G90" s="336">
        <v>1</v>
      </c>
      <c r="H90" s="336">
        <v>0</v>
      </c>
      <c r="I90" s="336">
        <v>0</v>
      </c>
      <c r="J90" s="336">
        <v>0</v>
      </c>
      <c r="K90" s="336">
        <v>0</v>
      </c>
      <c r="L90" s="336">
        <v>0</v>
      </c>
      <c r="M90" s="336">
        <v>0</v>
      </c>
      <c r="N90" s="336">
        <v>0</v>
      </c>
      <c r="O90" s="336">
        <v>56</v>
      </c>
      <c r="P90" s="336">
        <v>0</v>
      </c>
      <c r="Q90" s="426"/>
      <c r="R90" s="426"/>
      <c r="S90" s="336">
        <v>56</v>
      </c>
      <c r="T90" s="336">
        <v>55</v>
      </c>
      <c r="U90" s="336">
        <v>1</v>
      </c>
      <c r="V90" s="336">
        <v>14</v>
      </c>
      <c r="W90" s="336">
        <v>14</v>
      </c>
      <c r="X90" s="426"/>
      <c r="Y90" s="336">
        <v>56</v>
      </c>
      <c r="Z90" s="426"/>
      <c r="AA90" s="426"/>
      <c r="AB90" s="336">
        <v>14</v>
      </c>
      <c r="AD90" s="371">
        <f t="shared" si="13"/>
        <v>0</v>
      </c>
      <c r="AE90" s="371">
        <f t="shared" si="14"/>
        <v>0</v>
      </c>
      <c r="AF90" s="371">
        <f t="shared" si="15"/>
        <v>0</v>
      </c>
      <c r="AG90" s="371">
        <f t="shared" si="16"/>
        <v>0</v>
      </c>
      <c r="AH90" s="371">
        <f t="shared" si="17"/>
        <v>0</v>
      </c>
    </row>
    <row r="91" spans="1:34" s="371" customFormat="1" ht="25.5">
      <c r="A91" s="425" t="s">
        <v>313</v>
      </c>
      <c r="B91" s="191">
        <v>72406</v>
      </c>
      <c r="C91" s="425" t="s">
        <v>322</v>
      </c>
      <c r="D91" s="191">
        <v>76</v>
      </c>
      <c r="E91" s="336">
        <v>14</v>
      </c>
      <c r="F91" s="336">
        <v>9</v>
      </c>
      <c r="G91" s="336">
        <v>5</v>
      </c>
      <c r="H91" s="336">
        <v>0</v>
      </c>
      <c r="I91" s="336">
        <v>0</v>
      </c>
      <c r="J91" s="336">
        <v>0</v>
      </c>
      <c r="K91" s="336">
        <v>0</v>
      </c>
      <c r="L91" s="336">
        <v>0</v>
      </c>
      <c r="M91" s="336">
        <v>0</v>
      </c>
      <c r="N91" s="336">
        <v>0</v>
      </c>
      <c r="O91" s="336">
        <v>14</v>
      </c>
      <c r="P91" s="336">
        <v>14</v>
      </c>
      <c r="Q91" s="336">
        <v>9</v>
      </c>
      <c r="R91" s="336">
        <v>5</v>
      </c>
      <c r="S91" s="336">
        <v>0</v>
      </c>
      <c r="T91" s="336">
        <v>0</v>
      </c>
      <c r="U91" s="336">
        <v>0</v>
      </c>
      <c r="V91" s="336">
        <v>0</v>
      </c>
      <c r="W91" s="426"/>
      <c r="X91" s="426"/>
      <c r="Y91" s="336">
        <v>14</v>
      </c>
      <c r="Z91" s="426"/>
      <c r="AA91" s="426"/>
      <c r="AB91" s="426"/>
      <c r="AD91" s="371">
        <f t="shared" si="13"/>
        <v>0</v>
      </c>
      <c r="AE91" s="371">
        <f t="shared" si="14"/>
        <v>0</v>
      </c>
      <c r="AF91" s="371">
        <f t="shared" si="15"/>
        <v>0</v>
      </c>
      <c r="AG91" s="371">
        <f t="shared" si="16"/>
        <v>0</v>
      </c>
      <c r="AH91" s="371">
        <f t="shared" si="17"/>
        <v>0</v>
      </c>
    </row>
    <row r="92" spans="1:34" s="371" customFormat="1" ht="25.5">
      <c r="A92" s="425" t="s">
        <v>313</v>
      </c>
      <c r="B92" s="191">
        <v>72409</v>
      </c>
      <c r="C92" s="425" t="s">
        <v>359</v>
      </c>
      <c r="D92" s="191">
        <v>77</v>
      </c>
      <c r="E92" s="336">
        <v>168</v>
      </c>
      <c r="F92" s="336">
        <v>113</v>
      </c>
      <c r="G92" s="336">
        <v>55</v>
      </c>
      <c r="H92" s="336">
        <v>74</v>
      </c>
      <c r="I92" s="336">
        <v>0</v>
      </c>
      <c r="J92" s="336">
        <v>0</v>
      </c>
      <c r="K92" s="336">
        <v>0</v>
      </c>
      <c r="L92" s="336">
        <v>74</v>
      </c>
      <c r="M92" s="336">
        <v>52</v>
      </c>
      <c r="N92" s="336">
        <v>22</v>
      </c>
      <c r="O92" s="336">
        <v>94</v>
      </c>
      <c r="P92" s="336">
        <v>43</v>
      </c>
      <c r="Q92" s="336">
        <v>26</v>
      </c>
      <c r="R92" s="336">
        <v>17</v>
      </c>
      <c r="S92" s="336">
        <v>51</v>
      </c>
      <c r="T92" s="336">
        <v>35</v>
      </c>
      <c r="U92" s="336">
        <v>16</v>
      </c>
      <c r="V92" s="336">
        <v>0</v>
      </c>
      <c r="W92" s="336">
        <v>0</v>
      </c>
      <c r="X92" s="336">
        <v>0</v>
      </c>
      <c r="Y92" s="336">
        <v>153</v>
      </c>
      <c r="Z92" s="336">
        <v>0</v>
      </c>
      <c r="AA92" s="336">
        <v>15</v>
      </c>
      <c r="AB92" s="336">
        <v>0</v>
      </c>
      <c r="AD92" s="371">
        <f t="shared" si="13"/>
        <v>0</v>
      </c>
      <c r="AE92" s="371">
        <f t="shared" si="14"/>
        <v>0</v>
      </c>
      <c r="AF92" s="371">
        <f t="shared" si="15"/>
        <v>0</v>
      </c>
      <c r="AG92" s="371">
        <f t="shared" si="16"/>
        <v>0</v>
      </c>
      <c r="AH92" s="371">
        <f t="shared" si="17"/>
        <v>0</v>
      </c>
    </row>
    <row r="93" spans="1:34" s="371" customFormat="1" ht="25.5">
      <c r="A93" s="425" t="s">
        <v>313</v>
      </c>
      <c r="B93" s="191">
        <v>72903</v>
      </c>
      <c r="C93" s="425" t="s">
        <v>347</v>
      </c>
      <c r="D93" s="191">
        <v>78</v>
      </c>
      <c r="E93" s="336">
        <v>213</v>
      </c>
      <c r="F93" s="336">
        <v>193</v>
      </c>
      <c r="G93" s="336">
        <v>20</v>
      </c>
      <c r="H93" s="336">
        <v>181</v>
      </c>
      <c r="I93" s="336">
        <v>136</v>
      </c>
      <c r="J93" s="336">
        <v>127</v>
      </c>
      <c r="K93" s="336">
        <v>9</v>
      </c>
      <c r="L93" s="336">
        <v>45</v>
      </c>
      <c r="M93" s="336">
        <v>34</v>
      </c>
      <c r="N93" s="336">
        <v>11</v>
      </c>
      <c r="O93" s="336">
        <v>32</v>
      </c>
      <c r="P93" s="336">
        <v>0</v>
      </c>
      <c r="Q93" s="336">
        <v>0</v>
      </c>
      <c r="R93" s="336">
        <v>0</v>
      </c>
      <c r="S93" s="336">
        <v>32</v>
      </c>
      <c r="T93" s="336">
        <v>32</v>
      </c>
      <c r="U93" s="336">
        <v>0</v>
      </c>
      <c r="V93" s="336">
        <v>0</v>
      </c>
      <c r="W93" s="336">
        <v>0</v>
      </c>
      <c r="X93" s="336">
        <v>0</v>
      </c>
      <c r="Y93" s="336">
        <v>150</v>
      </c>
      <c r="Z93" s="336">
        <v>0</v>
      </c>
      <c r="AA93" s="336">
        <v>63</v>
      </c>
      <c r="AB93" s="336">
        <v>0</v>
      </c>
      <c r="AD93" s="371">
        <f t="shared" si="13"/>
        <v>0</v>
      </c>
      <c r="AE93" s="371">
        <f t="shared" si="14"/>
        <v>0</v>
      </c>
      <c r="AF93" s="371">
        <f t="shared" si="15"/>
        <v>0</v>
      </c>
      <c r="AG93" s="371">
        <f t="shared" si="16"/>
        <v>0</v>
      </c>
      <c r="AH93" s="371">
        <f t="shared" si="17"/>
        <v>0</v>
      </c>
    </row>
    <row r="94" spans="1:34" s="371" customFormat="1" ht="25.5">
      <c r="A94" s="425" t="s">
        <v>313</v>
      </c>
      <c r="B94" s="191">
        <v>73104</v>
      </c>
      <c r="C94" s="425" t="s">
        <v>316</v>
      </c>
      <c r="D94" s="191">
        <v>79</v>
      </c>
      <c r="E94" s="336">
        <v>16</v>
      </c>
      <c r="F94" s="336">
        <v>12</v>
      </c>
      <c r="G94" s="336">
        <v>4</v>
      </c>
      <c r="H94" s="336">
        <v>16</v>
      </c>
      <c r="I94" s="336">
        <v>16</v>
      </c>
      <c r="J94" s="336">
        <v>12</v>
      </c>
      <c r="K94" s="336">
        <v>4</v>
      </c>
      <c r="L94" s="336">
        <v>0</v>
      </c>
      <c r="M94" s="336">
        <v>0</v>
      </c>
      <c r="N94" s="336">
        <v>0</v>
      </c>
      <c r="O94" s="336">
        <v>0</v>
      </c>
      <c r="P94" s="336">
        <v>0</v>
      </c>
      <c r="Q94" s="426"/>
      <c r="R94" s="426"/>
      <c r="S94" s="336">
        <v>0</v>
      </c>
      <c r="T94" s="336">
        <v>0</v>
      </c>
      <c r="U94" s="336">
        <v>0</v>
      </c>
      <c r="V94" s="336">
        <v>0</v>
      </c>
      <c r="W94" s="426"/>
      <c r="X94" s="426"/>
      <c r="Y94" s="336">
        <v>16</v>
      </c>
      <c r="Z94" s="426"/>
      <c r="AA94" s="426"/>
      <c r="AB94" s="426"/>
      <c r="AD94" s="371">
        <f t="shared" si="13"/>
        <v>0</v>
      </c>
      <c r="AE94" s="371">
        <f t="shared" si="14"/>
        <v>0</v>
      </c>
      <c r="AF94" s="371">
        <f t="shared" si="15"/>
        <v>0</v>
      </c>
      <c r="AG94" s="371">
        <f t="shared" si="16"/>
        <v>0</v>
      </c>
      <c r="AH94" s="371">
        <f t="shared" si="17"/>
        <v>0</v>
      </c>
    </row>
    <row r="95" spans="1:34" s="371" customFormat="1" ht="25.5">
      <c r="A95" s="425" t="s">
        <v>313</v>
      </c>
      <c r="B95" s="191">
        <v>73201</v>
      </c>
      <c r="C95" s="425" t="s">
        <v>318</v>
      </c>
      <c r="D95" s="191">
        <v>80</v>
      </c>
      <c r="E95" s="336">
        <v>1195</v>
      </c>
      <c r="F95" s="336">
        <v>1167</v>
      </c>
      <c r="G95" s="336">
        <v>28</v>
      </c>
      <c r="H95" s="336">
        <v>172</v>
      </c>
      <c r="I95" s="336">
        <v>172</v>
      </c>
      <c r="J95" s="336">
        <v>162</v>
      </c>
      <c r="K95" s="336">
        <v>10</v>
      </c>
      <c r="L95" s="336">
        <v>0</v>
      </c>
      <c r="M95" s="336">
        <v>0</v>
      </c>
      <c r="N95" s="336">
        <v>0</v>
      </c>
      <c r="O95" s="336">
        <v>1001</v>
      </c>
      <c r="P95" s="336">
        <v>233</v>
      </c>
      <c r="Q95" s="336">
        <v>221</v>
      </c>
      <c r="R95" s="336">
        <v>12</v>
      </c>
      <c r="S95" s="336">
        <v>768</v>
      </c>
      <c r="T95" s="336">
        <v>762</v>
      </c>
      <c r="U95" s="336">
        <v>6</v>
      </c>
      <c r="V95" s="336">
        <v>22</v>
      </c>
      <c r="W95" s="336">
        <v>22</v>
      </c>
      <c r="X95" s="336">
        <v>0</v>
      </c>
      <c r="Y95" s="336">
        <v>1148</v>
      </c>
      <c r="Z95" s="336">
        <v>0</v>
      </c>
      <c r="AA95" s="336">
        <v>47</v>
      </c>
      <c r="AB95" s="336">
        <v>0</v>
      </c>
      <c r="AD95" s="371">
        <f t="shared" si="13"/>
        <v>0</v>
      </c>
      <c r="AE95" s="371">
        <f t="shared" si="14"/>
        <v>0</v>
      </c>
      <c r="AF95" s="371">
        <f t="shared" si="15"/>
        <v>0</v>
      </c>
      <c r="AG95" s="371">
        <f t="shared" si="16"/>
        <v>0</v>
      </c>
      <c r="AH95" s="371">
        <f t="shared" si="17"/>
        <v>0</v>
      </c>
    </row>
    <row r="96" spans="1:34" s="371" customFormat="1" ht="25.5">
      <c r="A96" s="425" t="s">
        <v>313</v>
      </c>
      <c r="B96" s="191">
        <v>73204</v>
      </c>
      <c r="C96" s="425" t="s">
        <v>319</v>
      </c>
      <c r="D96" s="191">
        <v>81</v>
      </c>
      <c r="E96" s="336">
        <v>503</v>
      </c>
      <c r="F96" s="336">
        <v>419</v>
      </c>
      <c r="G96" s="336">
        <v>84</v>
      </c>
      <c r="H96" s="336">
        <v>503</v>
      </c>
      <c r="I96" s="336">
        <v>413</v>
      </c>
      <c r="J96" s="336">
        <v>342</v>
      </c>
      <c r="K96" s="336">
        <v>71</v>
      </c>
      <c r="L96" s="336">
        <v>90</v>
      </c>
      <c r="M96" s="336">
        <v>77</v>
      </c>
      <c r="N96" s="336">
        <v>13</v>
      </c>
      <c r="O96" s="336">
        <v>0</v>
      </c>
      <c r="P96" s="336">
        <v>0</v>
      </c>
      <c r="Q96" s="336">
        <v>0</v>
      </c>
      <c r="R96" s="336">
        <v>0</v>
      </c>
      <c r="S96" s="336">
        <v>0</v>
      </c>
      <c r="T96" s="336">
        <v>0</v>
      </c>
      <c r="U96" s="336">
        <v>0</v>
      </c>
      <c r="V96" s="336">
        <v>0</v>
      </c>
      <c r="W96" s="336">
        <v>0</v>
      </c>
      <c r="X96" s="336">
        <v>0</v>
      </c>
      <c r="Y96" s="336">
        <v>440</v>
      </c>
      <c r="Z96" s="336">
        <v>0</v>
      </c>
      <c r="AA96" s="336">
        <v>63</v>
      </c>
      <c r="AB96" s="336">
        <v>0</v>
      </c>
      <c r="AD96" s="371">
        <f t="shared" si="13"/>
        <v>0</v>
      </c>
      <c r="AE96" s="371">
        <f t="shared" si="14"/>
        <v>0</v>
      </c>
      <c r="AF96" s="371">
        <f t="shared" si="15"/>
        <v>0</v>
      </c>
      <c r="AG96" s="371">
        <f t="shared" si="16"/>
        <v>0</v>
      </c>
      <c r="AH96" s="371">
        <f t="shared" si="17"/>
        <v>0</v>
      </c>
    </row>
    <row r="97" spans="1:34" s="371" customFormat="1" ht="25.5">
      <c r="A97" s="425" t="s">
        <v>313</v>
      </c>
      <c r="B97" s="191">
        <v>73208</v>
      </c>
      <c r="C97" s="425" t="s">
        <v>315</v>
      </c>
      <c r="D97" s="191">
        <v>82</v>
      </c>
      <c r="E97" s="336">
        <v>3045</v>
      </c>
      <c r="F97" s="336">
        <v>2484</v>
      </c>
      <c r="G97" s="336">
        <v>561</v>
      </c>
      <c r="H97" s="336">
        <v>0</v>
      </c>
      <c r="I97" s="336">
        <v>0</v>
      </c>
      <c r="J97" s="336">
        <v>0</v>
      </c>
      <c r="K97" s="336">
        <v>0</v>
      </c>
      <c r="L97" s="336">
        <v>0</v>
      </c>
      <c r="M97" s="336">
        <v>0</v>
      </c>
      <c r="N97" s="336">
        <v>0</v>
      </c>
      <c r="O97" s="336">
        <v>3023</v>
      </c>
      <c r="P97" s="336">
        <v>629</v>
      </c>
      <c r="Q97" s="336">
        <v>519</v>
      </c>
      <c r="R97" s="336">
        <v>110</v>
      </c>
      <c r="S97" s="336">
        <v>2394</v>
      </c>
      <c r="T97" s="336">
        <v>1947</v>
      </c>
      <c r="U97" s="336">
        <v>447</v>
      </c>
      <c r="V97" s="336">
        <v>22</v>
      </c>
      <c r="W97" s="336">
        <v>18</v>
      </c>
      <c r="X97" s="336">
        <v>4</v>
      </c>
      <c r="Y97" s="336">
        <v>2975</v>
      </c>
      <c r="Z97" s="336">
        <v>0</v>
      </c>
      <c r="AA97" s="336">
        <v>70</v>
      </c>
      <c r="AB97" s="336">
        <v>0</v>
      </c>
      <c r="AD97" s="371">
        <f t="shared" si="13"/>
        <v>0</v>
      </c>
      <c r="AE97" s="371">
        <f t="shared" si="14"/>
        <v>0</v>
      </c>
      <c r="AF97" s="371">
        <f t="shared" si="15"/>
        <v>0</v>
      </c>
      <c r="AG97" s="371">
        <f t="shared" si="16"/>
        <v>0</v>
      </c>
      <c r="AH97" s="371">
        <f t="shared" si="17"/>
        <v>0</v>
      </c>
    </row>
    <row r="98" spans="1:34" s="371" customFormat="1" ht="25.5">
      <c r="A98" s="425" t="s">
        <v>313</v>
      </c>
      <c r="B98" s="191">
        <v>73209</v>
      </c>
      <c r="C98" s="425" t="s">
        <v>317</v>
      </c>
      <c r="D98" s="191">
        <v>83</v>
      </c>
      <c r="E98" s="336">
        <v>20</v>
      </c>
      <c r="F98" s="336">
        <v>18</v>
      </c>
      <c r="G98" s="336">
        <v>2</v>
      </c>
      <c r="H98" s="336">
        <v>0</v>
      </c>
      <c r="I98" s="336">
        <v>0</v>
      </c>
      <c r="J98" s="336">
        <v>0</v>
      </c>
      <c r="K98" s="336">
        <v>0</v>
      </c>
      <c r="L98" s="336">
        <v>0</v>
      </c>
      <c r="M98" s="336">
        <v>0</v>
      </c>
      <c r="N98" s="336">
        <v>0</v>
      </c>
      <c r="O98" s="336">
        <v>20</v>
      </c>
      <c r="P98" s="336">
        <v>20</v>
      </c>
      <c r="Q98" s="336">
        <v>18</v>
      </c>
      <c r="R98" s="336">
        <v>2</v>
      </c>
      <c r="S98" s="336">
        <v>0</v>
      </c>
      <c r="T98" s="336">
        <v>0</v>
      </c>
      <c r="U98" s="336">
        <v>0</v>
      </c>
      <c r="V98" s="336">
        <v>0</v>
      </c>
      <c r="W98" s="426"/>
      <c r="X98" s="426"/>
      <c r="Y98" s="426"/>
      <c r="Z98" s="426"/>
      <c r="AA98" s="336">
        <v>20</v>
      </c>
      <c r="AB98" s="426"/>
      <c r="AD98" s="371">
        <f t="shared" si="13"/>
        <v>0</v>
      </c>
      <c r="AE98" s="371">
        <f t="shared" si="14"/>
        <v>0</v>
      </c>
      <c r="AF98" s="371">
        <f t="shared" si="15"/>
        <v>0</v>
      </c>
      <c r="AG98" s="371">
        <f t="shared" si="16"/>
        <v>0</v>
      </c>
      <c r="AH98" s="371">
        <f t="shared" si="17"/>
        <v>0</v>
      </c>
    </row>
    <row r="99" spans="1:34" s="371" customFormat="1" ht="25.5">
      <c r="A99" s="425" t="s">
        <v>313</v>
      </c>
      <c r="B99" s="191">
        <v>73210</v>
      </c>
      <c r="C99" s="425" t="s">
        <v>327</v>
      </c>
      <c r="D99" s="191">
        <v>84</v>
      </c>
      <c r="E99" s="336">
        <v>399</v>
      </c>
      <c r="F99" s="336">
        <v>355</v>
      </c>
      <c r="G99" s="336">
        <v>44</v>
      </c>
      <c r="H99" s="336">
        <v>109</v>
      </c>
      <c r="I99" s="336">
        <v>84</v>
      </c>
      <c r="J99" s="336">
        <v>68</v>
      </c>
      <c r="K99" s="336">
        <v>16</v>
      </c>
      <c r="L99" s="336">
        <v>25</v>
      </c>
      <c r="M99" s="336">
        <v>22</v>
      </c>
      <c r="N99" s="336">
        <v>3</v>
      </c>
      <c r="O99" s="336">
        <v>290</v>
      </c>
      <c r="P99" s="336">
        <v>20</v>
      </c>
      <c r="Q99" s="336">
        <v>10</v>
      </c>
      <c r="R99" s="336">
        <v>10</v>
      </c>
      <c r="S99" s="336">
        <v>270</v>
      </c>
      <c r="T99" s="336">
        <v>255</v>
      </c>
      <c r="U99" s="336">
        <v>15</v>
      </c>
      <c r="V99" s="336">
        <v>0</v>
      </c>
      <c r="W99" s="336">
        <v>0</v>
      </c>
      <c r="X99" s="336">
        <v>0</v>
      </c>
      <c r="Y99" s="336">
        <v>355</v>
      </c>
      <c r="Z99" s="336">
        <v>0</v>
      </c>
      <c r="AA99" s="336">
        <v>44</v>
      </c>
      <c r="AB99" s="336">
        <v>0</v>
      </c>
      <c r="AD99" s="371">
        <f t="shared" si="13"/>
        <v>0</v>
      </c>
      <c r="AE99" s="371">
        <f t="shared" si="14"/>
        <v>0</v>
      </c>
      <c r="AF99" s="371">
        <f t="shared" si="15"/>
        <v>0</v>
      </c>
      <c r="AG99" s="371">
        <f t="shared" si="16"/>
        <v>0</v>
      </c>
      <c r="AH99" s="371">
        <f t="shared" si="17"/>
        <v>0</v>
      </c>
    </row>
    <row r="100" spans="1:34" s="371" customFormat="1" ht="25.5">
      <c r="A100" s="425" t="s">
        <v>313</v>
      </c>
      <c r="B100" s="191">
        <v>78807</v>
      </c>
      <c r="C100" s="425" t="s">
        <v>348</v>
      </c>
      <c r="D100" s="191">
        <v>85</v>
      </c>
      <c r="E100" s="336">
        <v>129</v>
      </c>
      <c r="F100" s="336">
        <v>106</v>
      </c>
      <c r="G100" s="336">
        <v>23</v>
      </c>
      <c r="H100" s="336">
        <v>69</v>
      </c>
      <c r="I100" s="336">
        <v>43</v>
      </c>
      <c r="J100" s="336">
        <v>43</v>
      </c>
      <c r="K100" s="336">
        <v>0</v>
      </c>
      <c r="L100" s="336">
        <v>26</v>
      </c>
      <c r="M100" s="336">
        <v>24</v>
      </c>
      <c r="N100" s="336">
        <v>2</v>
      </c>
      <c r="O100" s="336">
        <v>60</v>
      </c>
      <c r="P100" s="336">
        <v>0</v>
      </c>
      <c r="Q100" s="336">
        <v>0</v>
      </c>
      <c r="R100" s="336">
        <v>0</v>
      </c>
      <c r="S100" s="336">
        <v>60</v>
      </c>
      <c r="T100" s="336">
        <v>39</v>
      </c>
      <c r="U100" s="336">
        <v>21</v>
      </c>
      <c r="V100" s="336">
        <v>0</v>
      </c>
      <c r="W100" s="336">
        <v>0</v>
      </c>
      <c r="X100" s="336">
        <v>0</v>
      </c>
      <c r="Y100" s="336">
        <v>129</v>
      </c>
      <c r="Z100" s="336">
        <v>0</v>
      </c>
      <c r="AA100" s="336">
        <v>0</v>
      </c>
      <c r="AB100" s="336">
        <v>0</v>
      </c>
      <c r="AD100" s="371">
        <f t="shared" si="13"/>
        <v>0</v>
      </c>
      <c r="AE100" s="371">
        <f t="shared" si="14"/>
        <v>0</v>
      </c>
      <c r="AF100" s="371">
        <f t="shared" si="15"/>
        <v>0</v>
      </c>
      <c r="AG100" s="371">
        <f t="shared" si="16"/>
        <v>0</v>
      </c>
      <c r="AH100" s="371">
        <f t="shared" si="17"/>
        <v>0</v>
      </c>
    </row>
    <row r="101" spans="1:34" s="371" customFormat="1" ht="14.25">
      <c r="A101" s="427" t="s">
        <v>360</v>
      </c>
      <c r="B101" s="425"/>
      <c r="C101" s="425"/>
      <c r="D101" s="191">
        <v>86</v>
      </c>
      <c r="E101" s="401">
        <f>SUM(E102:E110)</f>
        <v>2307</v>
      </c>
      <c r="F101" s="401">
        <f t="shared" ref="F101:AB101" si="18">SUM(F102:F110)</f>
        <v>1442</v>
      </c>
      <c r="G101" s="401">
        <f t="shared" si="18"/>
        <v>865</v>
      </c>
      <c r="H101" s="401">
        <f t="shared" si="18"/>
        <v>525</v>
      </c>
      <c r="I101" s="401">
        <f t="shared" si="18"/>
        <v>209</v>
      </c>
      <c r="J101" s="401">
        <f t="shared" si="18"/>
        <v>145</v>
      </c>
      <c r="K101" s="401">
        <f t="shared" si="18"/>
        <v>64</v>
      </c>
      <c r="L101" s="401">
        <f t="shared" si="18"/>
        <v>316</v>
      </c>
      <c r="M101" s="401">
        <f t="shared" si="18"/>
        <v>208</v>
      </c>
      <c r="N101" s="401">
        <f t="shared" si="18"/>
        <v>108</v>
      </c>
      <c r="O101" s="401">
        <f t="shared" si="18"/>
        <v>1782</v>
      </c>
      <c r="P101" s="401">
        <f t="shared" si="18"/>
        <v>1368</v>
      </c>
      <c r="Q101" s="401">
        <f t="shared" si="18"/>
        <v>781</v>
      </c>
      <c r="R101" s="401">
        <f t="shared" si="18"/>
        <v>587</v>
      </c>
      <c r="S101" s="401">
        <f t="shared" si="18"/>
        <v>414</v>
      </c>
      <c r="T101" s="401">
        <f t="shared" si="18"/>
        <v>308</v>
      </c>
      <c r="U101" s="401">
        <f t="shared" si="18"/>
        <v>106</v>
      </c>
      <c r="V101" s="401">
        <f t="shared" si="18"/>
        <v>0</v>
      </c>
      <c r="W101" s="401">
        <f t="shared" si="18"/>
        <v>0</v>
      </c>
      <c r="X101" s="401">
        <f t="shared" si="18"/>
        <v>0</v>
      </c>
      <c r="Y101" s="401">
        <f t="shared" si="18"/>
        <v>2232</v>
      </c>
      <c r="Z101" s="401">
        <f t="shared" si="18"/>
        <v>0</v>
      </c>
      <c r="AA101" s="401">
        <f t="shared" si="18"/>
        <v>75</v>
      </c>
      <c r="AB101" s="401">
        <f t="shared" si="18"/>
        <v>0</v>
      </c>
      <c r="AD101" s="371">
        <f t="shared" si="13"/>
        <v>0</v>
      </c>
      <c r="AE101" s="371">
        <f t="shared" si="14"/>
        <v>0</v>
      </c>
      <c r="AF101" s="371">
        <f t="shared" si="15"/>
        <v>0</v>
      </c>
      <c r="AG101" s="371">
        <f t="shared" si="16"/>
        <v>0</v>
      </c>
      <c r="AH101" s="371">
        <f t="shared" si="17"/>
        <v>0</v>
      </c>
    </row>
    <row r="102" spans="1:34" s="371" customFormat="1" ht="25.5">
      <c r="A102" s="425" t="s">
        <v>361</v>
      </c>
      <c r="B102" s="191">
        <v>81101</v>
      </c>
      <c r="C102" s="425" t="s">
        <v>363</v>
      </c>
      <c r="D102" s="191">
        <v>87</v>
      </c>
      <c r="E102" s="336">
        <v>129</v>
      </c>
      <c r="F102" s="336">
        <v>89</v>
      </c>
      <c r="G102" s="336">
        <v>40</v>
      </c>
      <c r="H102" s="336">
        <v>0</v>
      </c>
      <c r="I102" s="336">
        <v>0</v>
      </c>
      <c r="J102" s="336">
        <v>0</v>
      </c>
      <c r="K102" s="336">
        <v>0</v>
      </c>
      <c r="L102" s="336">
        <v>0</v>
      </c>
      <c r="M102" s="336">
        <v>0</v>
      </c>
      <c r="N102" s="336">
        <v>0</v>
      </c>
      <c r="O102" s="336">
        <v>129</v>
      </c>
      <c r="P102" s="336">
        <v>129</v>
      </c>
      <c r="Q102" s="336">
        <v>89</v>
      </c>
      <c r="R102" s="336">
        <v>40</v>
      </c>
      <c r="S102" s="336">
        <v>0</v>
      </c>
      <c r="T102" s="336">
        <v>0</v>
      </c>
      <c r="U102" s="336">
        <v>0</v>
      </c>
      <c r="V102" s="336">
        <v>0</v>
      </c>
      <c r="W102" s="336">
        <v>0</v>
      </c>
      <c r="X102" s="336">
        <v>0</v>
      </c>
      <c r="Y102" s="336">
        <v>129</v>
      </c>
      <c r="Z102" s="336">
        <v>0</v>
      </c>
      <c r="AA102" s="336">
        <v>0</v>
      </c>
      <c r="AB102" s="336">
        <v>0</v>
      </c>
      <c r="AD102" s="371">
        <f t="shared" si="13"/>
        <v>0</v>
      </c>
      <c r="AE102" s="371">
        <f t="shared" si="14"/>
        <v>0</v>
      </c>
      <c r="AF102" s="371">
        <f t="shared" si="15"/>
        <v>0</v>
      </c>
      <c r="AG102" s="371">
        <f t="shared" si="16"/>
        <v>0</v>
      </c>
      <c r="AH102" s="371">
        <f t="shared" si="17"/>
        <v>0</v>
      </c>
    </row>
    <row r="103" spans="1:34" s="371" customFormat="1" ht="25.5">
      <c r="A103" s="425" t="s">
        <v>361</v>
      </c>
      <c r="B103" s="191">
        <v>81102</v>
      </c>
      <c r="C103" s="425" t="s">
        <v>364</v>
      </c>
      <c r="D103" s="191">
        <v>88</v>
      </c>
      <c r="E103" s="336">
        <v>93</v>
      </c>
      <c r="F103" s="336">
        <v>59</v>
      </c>
      <c r="G103" s="336">
        <v>34</v>
      </c>
      <c r="H103" s="336">
        <v>93</v>
      </c>
      <c r="I103" s="336">
        <v>22</v>
      </c>
      <c r="J103" s="336">
        <v>11</v>
      </c>
      <c r="K103" s="336">
        <v>11</v>
      </c>
      <c r="L103" s="336">
        <v>71</v>
      </c>
      <c r="M103" s="336">
        <v>48</v>
      </c>
      <c r="N103" s="336">
        <v>23</v>
      </c>
      <c r="O103" s="336">
        <v>0</v>
      </c>
      <c r="P103" s="336">
        <v>0</v>
      </c>
      <c r="Q103" s="336">
        <v>0</v>
      </c>
      <c r="R103" s="336">
        <v>0</v>
      </c>
      <c r="S103" s="336">
        <v>0</v>
      </c>
      <c r="T103" s="336">
        <v>0</v>
      </c>
      <c r="U103" s="336">
        <v>0</v>
      </c>
      <c r="V103" s="336">
        <v>0</v>
      </c>
      <c r="W103" s="336">
        <v>0</v>
      </c>
      <c r="X103" s="336">
        <v>0</v>
      </c>
      <c r="Y103" s="336">
        <v>71</v>
      </c>
      <c r="Z103" s="336">
        <v>0</v>
      </c>
      <c r="AA103" s="336">
        <v>22</v>
      </c>
      <c r="AB103" s="336">
        <v>0</v>
      </c>
      <c r="AD103" s="371">
        <f t="shared" si="13"/>
        <v>0</v>
      </c>
      <c r="AE103" s="371">
        <f t="shared" si="14"/>
        <v>0</v>
      </c>
      <c r="AF103" s="371">
        <f t="shared" si="15"/>
        <v>0</v>
      </c>
      <c r="AG103" s="371">
        <f t="shared" si="16"/>
        <v>0</v>
      </c>
      <c r="AH103" s="371">
        <f t="shared" si="17"/>
        <v>0</v>
      </c>
    </row>
    <row r="104" spans="1:34" s="371" customFormat="1" ht="25.5">
      <c r="A104" s="425" t="s">
        <v>361</v>
      </c>
      <c r="B104" s="191">
        <v>81108</v>
      </c>
      <c r="C104" s="425" t="s">
        <v>362</v>
      </c>
      <c r="D104" s="191">
        <v>89</v>
      </c>
      <c r="E104" s="336">
        <v>214</v>
      </c>
      <c r="F104" s="336">
        <v>121</v>
      </c>
      <c r="G104" s="336">
        <v>93</v>
      </c>
      <c r="H104" s="336">
        <v>37</v>
      </c>
      <c r="I104" s="336">
        <v>13</v>
      </c>
      <c r="J104" s="336">
        <v>13</v>
      </c>
      <c r="K104" s="336">
        <v>0</v>
      </c>
      <c r="L104" s="336">
        <v>24</v>
      </c>
      <c r="M104" s="336">
        <v>11</v>
      </c>
      <c r="N104" s="336">
        <v>13</v>
      </c>
      <c r="O104" s="336">
        <v>177</v>
      </c>
      <c r="P104" s="336">
        <v>162</v>
      </c>
      <c r="Q104" s="336">
        <v>86</v>
      </c>
      <c r="R104" s="336">
        <v>76</v>
      </c>
      <c r="S104" s="336">
        <v>15</v>
      </c>
      <c r="T104" s="336">
        <v>11</v>
      </c>
      <c r="U104" s="336">
        <v>4</v>
      </c>
      <c r="V104" s="336">
        <v>0</v>
      </c>
      <c r="W104" s="336">
        <v>0</v>
      </c>
      <c r="X104" s="336">
        <v>0</v>
      </c>
      <c r="Y104" s="336">
        <v>214</v>
      </c>
      <c r="Z104" s="336">
        <v>0</v>
      </c>
      <c r="AA104" s="336">
        <v>0</v>
      </c>
      <c r="AB104" s="336">
        <v>0</v>
      </c>
      <c r="AD104" s="371">
        <f t="shared" si="13"/>
        <v>0</v>
      </c>
      <c r="AE104" s="371">
        <f t="shared" si="14"/>
        <v>0</v>
      </c>
      <c r="AF104" s="371">
        <f t="shared" si="15"/>
        <v>0</v>
      </c>
      <c r="AG104" s="371">
        <f t="shared" si="16"/>
        <v>0</v>
      </c>
      <c r="AH104" s="371">
        <f t="shared" si="17"/>
        <v>0</v>
      </c>
    </row>
    <row r="105" spans="1:34" s="371" customFormat="1" ht="25.5">
      <c r="A105" s="425" t="s">
        <v>361</v>
      </c>
      <c r="B105" s="191">
        <v>81201</v>
      </c>
      <c r="C105" s="425" t="s">
        <v>400</v>
      </c>
      <c r="D105" s="191">
        <v>90</v>
      </c>
      <c r="E105" s="336">
        <v>77</v>
      </c>
      <c r="F105" s="336">
        <v>42</v>
      </c>
      <c r="G105" s="336">
        <v>35</v>
      </c>
      <c r="H105" s="336">
        <v>0</v>
      </c>
      <c r="I105" s="336">
        <v>0</v>
      </c>
      <c r="J105" s="336">
        <v>0</v>
      </c>
      <c r="K105" s="336">
        <v>0</v>
      </c>
      <c r="L105" s="336">
        <v>0</v>
      </c>
      <c r="M105" s="336">
        <v>0</v>
      </c>
      <c r="N105" s="336">
        <v>0</v>
      </c>
      <c r="O105" s="336">
        <v>77</v>
      </c>
      <c r="P105" s="336">
        <v>77</v>
      </c>
      <c r="Q105" s="336">
        <v>42</v>
      </c>
      <c r="R105" s="336">
        <v>35</v>
      </c>
      <c r="S105" s="336">
        <v>0</v>
      </c>
      <c r="T105" s="336">
        <v>0</v>
      </c>
      <c r="U105" s="336">
        <v>0</v>
      </c>
      <c r="V105" s="336">
        <v>0</v>
      </c>
      <c r="W105" s="336">
        <v>0</v>
      </c>
      <c r="X105" s="336">
        <v>0</v>
      </c>
      <c r="Y105" s="336">
        <v>77</v>
      </c>
      <c r="Z105" s="336">
        <v>0</v>
      </c>
      <c r="AA105" s="336">
        <v>0</v>
      </c>
      <c r="AB105" s="336">
        <v>0</v>
      </c>
      <c r="AD105" s="371">
        <f t="shared" si="13"/>
        <v>0</v>
      </c>
      <c r="AE105" s="371">
        <f t="shared" si="14"/>
        <v>0</v>
      </c>
      <c r="AF105" s="371">
        <f t="shared" si="15"/>
        <v>0</v>
      </c>
      <c r="AG105" s="371">
        <f t="shared" si="16"/>
        <v>0</v>
      </c>
      <c r="AH105" s="371">
        <f t="shared" si="17"/>
        <v>0</v>
      </c>
    </row>
    <row r="106" spans="1:34" s="371" customFormat="1" ht="25.5">
      <c r="A106" s="425" t="s">
        <v>361</v>
      </c>
      <c r="B106" s="191">
        <v>81202</v>
      </c>
      <c r="C106" s="425" t="s">
        <v>369</v>
      </c>
      <c r="D106" s="191">
        <v>91</v>
      </c>
      <c r="E106" s="336">
        <v>11</v>
      </c>
      <c r="F106" s="336">
        <v>4</v>
      </c>
      <c r="G106" s="336">
        <v>7</v>
      </c>
      <c r="H106" s="336">
        <v>0</v>
      </c>
      <c r="I106" s="336">
        <v>0</v>
      </c>
      <c r="J106" s="336">
        <v>0</v>
      </c>
      <c r="K106" s="336">
        <v>0</v>
      </c>
      <c r="L106" s="336">
        <v>0</v>
      </c>
      <c r="M106" s="336">
        <v>0</v>
      </c>
      <c r="N106" s="336">
        <v>0</v>
      </c>
      <c r="O106" s="336">
        <v>11</v>
      </c>
      <c r="P106" s="336">
        <v>11</v>
      </c>
      <c r="Q106" s="336">
        <v>4</v>
      </c>
      <c r="R106" s="336">
        <v>7</v>
      </c>
      <c r="S106" s="336">
        <v>0</v>
      </c>
      <c r="T106" s="336">
        <v>0</v>
      </c>
      <c r="U106" s="336">
        <v>0</v>
      </c>
      <c r="V106" s="336">
        <v>0</v>
      </c>
      <c r="W106" s="336">
        <v>0</v>
      </c>
      <c r="X106" s="336">
        <v>0</v>
      </c>
      <c r="Y106" s="336">
        <v>11</v>
      </c>
      <c r="Z106" s="336">
        <v>0</v>
      </c>
      <c r="AA106" s="336">
        <v>0</v>
      </c>
      <c r="AB106" s="336">
        <v>0</v>
      </c>
      <c r="AD106" s="371">
        <f t="shared" si="13"/>
        <v>0</v>
      </c>
      <c r="AE106" s="371">
        <f t="shared" si="14"/>
        <v>0</v>
      </c>
      <c r="AF106" s="371">
        <f t="shared" si="15"/>
        <v>0</v>
      </c>
      <c r="AG106" s="371">
        <f t="shared" si="16"/>
        <v>0</v>
      </c>
      <c r="AH106" s="371">
        <f t="shared" si="17"/>
        <v>0</v>
      </c>
    </row>
    <row r="107" spans="1:34" s="371" customFormat="1" ht="25.5">
      <c r="A107" s="425" t="s">
        <v>361</v>
      </c>
      <c r="B107" s="191">
        <v>81203</v>
      </c>
      <c r="C107" s="425" t="s">
        <v>368</v>
      </c>
      <c r="D107" s="191">
        <v>92</v>
      </c>
      <c r="E107" s="336">
        <v>281</v>
      </c>
      <c r="F107" s="336">
        <v>131</v>
      </c>
      <c r="G107" s="336">
        <v>150</v>
      </c>
      <c r="H107" s="336">
        <v>0</v>
      </c>
      <c r="I107" s="336">
        <v>0</v>
      </c>
      <c r="J107" s="336">
        <v>0</v>
      </c>
      <c r="K107" s="336">
        <v>0</v>
      </c>
      <c r="L107" s="336">
        <v>0</v>
      </c>
      <c r="M107" s="336">
        <v>0</v>
      </c>
      <c r="N107" s="336">
        <v>0</v>
      </c>
      <c r="O107" s="336">
        <v>281</v>
      </c>
      <c r="P107" s="336">
        <v>281</v>
      </c>
      <c r="Q107" s="336">
        <v>131</v>
      </c>
      <c r="R107" s="336">
        <v>150</v>
      </c>
      <c r="S107" s="336">
        <v>0</v>
      </c>
      <c r="T107" s="336">
        <v>0</v>
      </c>
      <c r="U107" s="336">
        <v>0</v>
      </c>
      <c r="V107" s="336">
        <v>0</v>
      </c>
      <c r="W107" s="336">
        <v>0</v>
      </c>
      <c r="X107" s="336">
        <v>0</v>
      </c>
      <c r="Y107" s="336">
        <v>248</v>
      </c>
      <c r="Z107" s="336">
        <v>0</v>
      </c>
      <c r="AA107" s="336">
        <v>33</v>
      </c>
      <c r="AB107" s="336">
        <v>0</v>
      </c>
      <c r="AD107" s="371">
        <f t="shared" si="13"/>
        <v>0</v>
      </c>
      <c r="AE107" s="371">
        <f t="shared" si="14"/>
        <v>0</v>
      </c>
      <c r="AF107" s="371">
        <f t="shared" si="15"/>
        <v>0</v>
      </c>
      <c r="AG107" s="371">
        <f t="shared" si="16"/>
        <v>0</v>
      </c>
      <c r="AH107" s="371">
        <f t="shared" si="17"/>
        <v>0</v>
      </c>
    </row>
    <row r="108" spans="1:34" s="371" customFormat="1" ht="25.5">
      <c r="A108" s="425" t="s">
        <v>361</v>
      </c>
      <c r="B108" s="191">
        <v>82101</v>
      </c>
      <c r="C108" s="425" t="s">
        <v>366</v>
      </c>
      <c r="D108" s="191">
        <v>93</v>
      </c>
      <c r="E108" s="336">
        <v>578</v>
      </c>
      <c r="F108" s="336">
        <v>346</v>
      </c>
      <c r="G108" s="336">
        <v>232</v>
      </c>
      <c r="H108" s="336">
        <v>72</v>
      </c>
      <c r="I108" s="336">
        <v>72</v>
      </c>
      <c r="J108" s="336">
        <v>41</v>
      </c>
      <c r="K108" s="336">
        <v>31</v>
      </c>
      <c r="L108" s="336">
        <v>0</v>
      </c>
      <c r="M108" s="336">
        <v>0</v>
      </c>
      <c r="N108" s="336">
        <v>0</v>
      </c>
      <c r="O108" s="336">
        <v>506</v>
      </c>
      <c r="P108" s="336">
        <v>384</v>
      </c>
      <c r="Q108" s="336">
        <v>230</v>
      </c>
      <c r="R108" s="336">
        <v>154</v>
      </c>
      <c r="S108" s="336">
        <v>122</v>
      </c>
      <c r="T108" s="336">
        <v>75</v>
      </c>
      <c r="U108" s="336">
        <v>47</v>
      </c>
      <c r="V108" s="336">
        <v>0</v>
      </c>
      <c r="W108" s="336">
        <v>0</v>
      </c>
      <c r="X108" s="336">
        <v>0</v>
      </c>
      <c r="Y108" s="336">
        <v>558</v>
      </c>
      <c r="Z108" s="336">
        <v>0</v>
      </c>
      <c r="AA108" s="336">
        <v>20</v>
      </c>
      <c r="AB108" s="336">
        <v>0</v>
      </c>
      <c r="AD108" s="371">
        <f t="shared" si="13"/>
        <v>0</v>
      </c>
      <c r="AE108" s="371">
        <f t="shared" si="14"/>
        <v>0</v>
      </c>
      <c r="AF108" s="371">
        <f t="shared" si="15"/>
        <v>0</v>
      </c>
      <c r="AG108" s="371">
        <f t="shared" si="16"/>
        <v>0</v>
      </c>
      <c r="AH108" s="371">
        <f t="shared" si="17"/>
        <v>0</v>
      </c>
    </row>
    <row r="109" spans="1:34" s="371" customFormat="1" ht="25.5">
      <c r="A109" s="425" t="s">
        <v>361</v>
      </c>
      <c r="B109" s="191">
        <v>84101</v>
      </c>
      <c r="C109" s="425" t="s">
        <v>365</v>
      </c>
      <c r="D109" s="191">
        <v>94</v>
      </c>
      <c r="E109" s="336">
        <v>726</v>
      </c>
      <c r="F109" s="336">
        <v>537</v>
      </c>
      <c r="G109" s="336">
        <v>189</v>
      </c>
      <c r="H109" s="336">
        <v>323</v>
      </c>
      <c r="I109" s="336">
        <v>102</v>
      </c>
      <c r="J109" s="336">
        <v>80</v>
      </c>
      <c r="K109" s="336">
        <v>22</v>
      </c>
      <c r="L109" s="336">
        <v>221</v>
      </c>
      <c r="M109" s="336">
        <v>149</v>
      </c>
      <c r="N109" s="336">
        <v>72</v>
      </c>
      <c r="O109" s="336">
        <v>403</v>
      </c>
      <c r="P109" s="336">
        <v>169</v>
      </c>
      <c r="Q109" s="336">
        <v>117</v>
      </c>
      <c r="R109" s="336">
        <v>52</v>
      </c>
      <c r="S109" s="336">
        <v>234</v>
      </c>
      <c r="T109" s="336">
        <v>191</v>
      </c>
      <c r="U109" s="336">
        <v>43</v>
      </c>
      <c r="V109" s="336">
        <v>0</v>
      </c>
      <c r="W109" s="336">
        <v>0</v>
      </c>
      <c r="X109" s="336">
        <v>0</v>
      </c>
      <c r="Y109" s="336">
        <v>726</v>
      </c>
      <c r="Z109" s="336">
        <v>0</v>
      </c>
      <c r="AA109" s="336">
        <v>0</v>
      </c>
      <c r="AB109" s="336">
        <v>0</v>
      </c>
      <c r="AD109" s="371">
        <f t="shared" si="13"/>
        <v>0</v>
      </c>
      <c r="AE109" s="371">
        <f t="shared" si="14"/>
        <v>0</v>
      </c>
      <c r="AF109" s="371">
        <f t="shared" si="15"/>
        <v>0</v>
      </c>
      <c r="AG109" s="371">
        <f t="shared" si="16"/>
        <v>0</v>
      </c>
      <c r="AH109" s="371">
        <f t="shared" si="17"/>
        <v>0</v>
      </c>
    </row>
    <row r="110" spans="1:34" s="371" customFormat="1" ht="25.5">
      <c r="A110" s="425" t="s">
        <v>361</v>
      </c>
      <c r="B110" s="191">
        <v>88803</v>
      </c>
      <c r="C110" s="425" t="s">
        <v>367</v>
      </c>
      <c r="D110" s="191">
        <v>95</v>
      </c>
      <c r="E110" s="336">
        <v>198</v>
      </c>
      <c r="F110" s="336">
        <v>113</v>
      </c>
      <c r="G110" s="336">
        <v>85</v>
      </c>
      <c r="H110" s="336">
        <v>0</v>
      </c>
      <c r="I110" s="336">
        <v>0</v>
      </c>
      <c r="J110" s="336">
        <v>0</v>
      </c>
      <c r="K110" s="336">
        <v>0</v>
      </c>
      <c r="L110" s="336">
        <v>0</v>
      </c>
      <c r="M110" s="336">
        <v>0</v>
      </c>
      <c r="N110" s="336">
        <v>0</v>
      </c>
      <c r="O110" s="336">
        <v>198</v>
      </c>
      <c r="P110" s="336">
        <v>155</v>
      </c>
      <c r="Q110" s="336">
        <v>82</v>
      </c>
      <c r="R110" s="336">
        <v>73</v>
      </c>
      <c r="S110" s="336">
        <v>43</v>
      </c>
      <c r="T110" s="336">
        <v>31</v>
      </c>
      <c r="U110" s="336">
        <v>12</v>
      </c>
      <c r="V110" s="336">
        <v>0</v>
      </c>
      <c r="W110" s="336">
        <v>0</v>
      </c>
      <c r="X110" s="336">
        <v>0</v>
      </c>
      <c r="Y110" s="336">
        <v>198</v>
      </c>
      <c r="Z110" s="336">
        <v>0</v>
      </c>
      <c r="AA110" s="336">
        <v>0</v>
      </c>
      <c r="AB110" s="336">
        <v>0</v>
      </c>
      <c r="AD110" s="371">
        <f t="shared" si="13"/>
        <v>0</v>
      </c>
      <c r="AE110" s="371">
        <f t="shared" si="14"/>
        <v>0</v>
      </c>
      <c r="AF110" s="371">
        <f t="shared" si="15"/>
        <v>0</v>
      </c>
      <c r="AG110" s="371">
        <f t="shared" si="16"/>
        <v>0</v>
      </c>
      <c r="AH110" s="371">
        <f t="shared" si="17"/>
        <v>0</v>
      </c>
    </row>
    <row r="111" spans="1:34" s="371" customFormat="1" ht="14.25">
      <c r="A111" s="427" t="s">
        <v>370</v>
      </c>
      <c r="B111" s="425"/>
      <c r="C111" s="425"/>
      <c r="D111" s="191">
        <v>96</v>
      </c>
      <c r="E111" s="401">
        <f>SUM(E112:E115)</f>
        <v>245</v>
      </c>
      <c r="F111" s="401">
        <f t="shared" ref="F111:AB111" si="19">SUM(F112:F115)</f>
        <v>49</v>
      </c>
      <c r="G111" s="401">
        <f t="shared" si="19"/>
        <v>196</v>
      </c>
      <c r="H111" s="401">
        <f t="shared" si="19"/>
        <v>0</v>
      </c>
      <c r="I111" s="401">
        <f t="shared" si="19"/>
        <v>0</v>
      </c>
      <c r="J111" s="401">
        <f t="shared" si="19"/>
        <v>0</v>
      </c>
      <c r="K111" s="401">
        <f t="shared" si="19"/>
        <v>0</v>
      </c>
      <c r="L111" s="401">
        <f t="shared" si="19"/>
        <v>0</v>
      </c>
      <c r="M111" s="401">
        <f t="shared" si="19"/>
        <v>0</v>
      </c>
      <c r="N111" s="401">
        <f t="shared" si="19"/>
        <v>0</v>
      </c>
      <c r="O111" s="401">
        <f t="shared" si="19"/>
        <v>245</v>
      </c>
      <c r="P111" s="401">
        <f t="shared" si="19"/>
        <v>184</v>
      </c>
      <c r="Q111" s="401">
        <f t="shared" si="19"/>
        <v>42</v>
      </c>
      <c r="R111" s="401">
        <f t="shared" si="19"/>
        <v>142</v>
      </c>
      <c r="S111" s="401">
        <f t="shared" si="19"/>
        <v>61</v>
      </c>
      <c r="T111" s="401">
        <f t="shared" si="19"/>
        <v>7</v>
      </c>
      <c r="U111" s="401">
        <f t="shared" si="19"/>
        <v>54</v>
      </c>
      <c r="V111" s="401">
        <f t="shared" si="19"/>
        <v>0</v>
      </c>
      <c r="W111" s="401">
        <f t="shared" si="19"/>
        <v>0</v>
      </c>
      <c r="X111" s="401">
        <f t="shared" si="19"/>
        <v>0</v>
      </c>
      <c r="Y111" s="401">
        <f t="shared" si="19"/>
        <v>123</v>
      </c>
      <c r="Z111" s="401">
        <f t="shared" si="19"/>
        <v>0</v>
      </c>
      <c r="AA111" s="401">
        <f t="shared" si="19"/>
        <v>122</v>
      </c>
      <c r="AB111" s="401">
        <f t="shared" si="19"/>
        <v>0</v>
      </c>
      <c r="AD111" s="371">
        <f t="shared" si="13"/>
        <v>0</v>
      </c>
      <c r="AE111" s="371">
        <f t="shared" si="14"/>
        <v>0</v>
      </c>
      <c r="AF111" s="371">
        <f t="shared" si="15"/>
        <v>0</v>
      </c>
      <c r="AG111" s="371">
        <f t="shared" si="16"/>
        <v>0</v>
      </c>
      <c r="AH111" s="371">
        <f t="shared" si="17"/>
        <v>0</v>
      </c>
    </row>
    <row r="112" spans="1:34" s="371" customFormat="1" ht="24.75" customHeight="1">
      <c r="A112" s="425" t="s">
        <v>371</v>
      </c>
      <c r="B112" s="191">
        <v>91301</v>
      </c>
      <c r="C112" s="425" t="s">
        <v>373</v>
      </c>
      <c r="D112" s="191">
        <v>97</v>
      </c>
      <c r="E112" s="336">
        <v>186</v>
      </c>
      <c r="F112" s="336">
        <v>17</v>
      </c>
      <c r="G112" s="336">
        <v>169</v>
      </c>
      <c r="H112" s="336">
        <v>0</v>
      </c>
      <c r="I112" s="336">
        <v>0</v>
      </c>
      <c r="J112" s="336">
        <v>0</v>
      </c>
      <c r="K112" s="336">
        <v>0</v>
      </c>
      <c r="L112" s="336">
        <v>0</v>
      </c>
      <c r="M112" s="336">
        <v>0</v>
      </c>
      <c r="N112" s="336">
        <v>0</v>
      </c>
      <c r="O112" s="336">
        <v>186</v>
      </c>
      <c r="P112" s="336">
        <v>125</v>
      </c>
      <c r="Q112" s="336">
        <v>10</v>
      </c>
      <c r="R112" s="336">
        <v>115</v>
      </c>
      <c r="S112" s="336">
        <v>61</v>
      </c>
      <c r="T112" s="336">
        <v>7</v>
      </c>
      <c r="U112" s="336">
        <v>54</v>
      </c>
      <c r="V112" s="336">
        <v>0</v>
      </c>
      <c r="W112" s="336">
        <v>0</v>
      </c>
      <c r="X112" s="336">
        <v>0</v>
      </c>
      <c r="Y112" s="336">
        <v>86</v>
      </c>
      <c r="Z112" s="336">
        <v>0</v>
      </c>
      <c r="AA112" s="336">
        <v>100</v>
      </c>
      <c r="AB112" s="336">
        <v>0</v>
      </c>
      <c r="AD112" s="371">
        <f t="shared" si="13"/>
        <v>0</v>
      </c>
      <c r="AE112" s="371">
        <f t="shared" si="14"/>
        <v>0</v>
      </c>
      <c r="AF112" s="371">
        <f t="shared" si="15"/>
        <v>0</v>
      </c>
      <c r="AG112" s="371">
        <f t="shared" si="16"/>
        <v>0</v>
      </c>
      <c r="AH112" s="371">
        <f t="shared" si="17"/>
        <v>0</v>
      </c>
    </row>
    <row r="113" spans="1:34" s="371" customFormat="1" ht="25.5">
      <c r="A113" s="425" t="s">
        <v>371</v>
      </c>
      <c r="B113" s="191">
        <v>91704</v>
      </c>
      <c r="C113" s="425" t="s">
        <v>374</v>
      </c>
      <c r="D113" s="191">
        <v>98</v>
      </c>
      <c r="E113" s="336">
        <v>33</v>
      </c>
      <c r="F113" s="336">
        <v>17</v>
      </c>
      <c r="G113" s="336">
        <v>16</v>
      </c>
      <c r="H113" s="336">
        <v>0</v>
      </c>
      <c r="I113" s="336">
        <v>0</v>
      </c>
      <c r="J113" s="336">
        <v>0</v>
      </c>
      <c r="K113" s="336">
        <v>0</v>
      </c>
      <c r="L113" s="336">
        <v>0</v>
      </c>
      <c r="M113" s="336">
        <v>0</v>
      </c>
      <c r="N113" s="336">
        <v>0</v>
      </c>
      <c r="O113" s="336">
        <v>33</v>
      </c>
      <c r="P113" s="336">
        <v>33</v>
      </c>
      <c r="Q113" s="336">
        <v>17</v>
      </c>
      <c r="R113" s="336">
        <v>16</v>
      </c>
      <c r="S113" s="336">
        <v>0</v>
      </c>
      <c r="T113" s="336">
        <v>0</v>
      </c>
      <c r="U113" s="336">
        <v>0</v>
      </c>
      <c r="V113" s="336">
        <v>0</v>
      </c>
      <c r="W113" s="336">
        <v>0</v>
      </c>
      <c r="X113" s="336">
        <v>0</v>
      </c>
      <c r="Y113" s="336">
        <v>33</v>
      </c>
      <c r="Z113" s="336">
        <v>0</v>
      </c>
      <c r="AA113" s="336">
        <v>0</v>
      </c>
      <c r="AB113" s="336">
        <v>0</v>
      </c>
      <c r="AD113" s="371">
        <f t="shared" si="13"/>
        <v>0</v>
      </c>
      <c r="AE113" s="371">
        <f t="shared" si="14"/>
        <v>0</v>
      </c>
      <c r="AF113" s="371">
        <f t="shared" si="15"/>
        <v>0</v>
      </c>
      <c r="AG113" s="371">
        <f t="shared" si="16"/>
        <v>0</v>
      </c>
      <c r="AH113" s="371">
        <f t="shared" si="17"/>
        <v>0</v>
      </c>
    </row>
    <row r="114" spans="1:34" s="371" customFormat="1" ht="25.5">
      <c r="A114" s="425" t="s">
        <v>371</v>
      </c>
      <c r="B114" s="191">
        <v>98802</v>
      </c>
      <c r="C114" s="425" t="s">
        <v>372</v>
      </c>
      <c r="D114" s="191">
        <v>99</v>
      </c>
      <c r="E114" s="336">
        <v>4</v>
      </c>
      <c r="F114" s="336">
        <v>0</v>
      </c>
      <c r="G114" s="336">
        <v>4</v>
      </c>
      <c r="H114" s="336">
        <v>0</v>
      </c>
      <c r="I114" s="336">
        <v>0</v>
      </c>
      <c r="J114" s="336">
        <v>0</v>
      </c>
      <c r="K114" s="336">
        <v>0</v>
      </c>
      <c r="L114" s="336">
        <v>0</v>
      </c>
      <c r="M114" s="336">
        <v>0</v>
      </c>
      <c r="N114" s="336">
        <v>0</v>
      </c>
      <c r="O114" s="336">
        <v>4</v>
      </c>
      <c r="P114" s="336">
        <v>4</v>
      </c>
      <c r="Q114" s="426"/>
      <c r="R114" s="336">
        <v>4</v>
      </c>
      <c r="S114" s="336">
        <v>0</v>
      </c>
      <c r="T114" s="336">
        <v>0</v>
      </c>
      <c r="U114" s="336">
        <v>0</v>
      </c>
      <c r="V114" s="336">
        <v>0</v>
      </c>
      <c r="W114" s="426"/>
      <c r="X114" s="426"/>
      <c r="Y114" s="336">
        <v>4</v>
      </c>
      <c r="Z114" s="426"/>
      <c r="AA114" s="426"/>
      <c r="AB114" s="426"/>
      <c r="AD114" s="371">
        <f t="shared" si="13"/>
        <v>0</v>
      </c>
      <c r="AE114" s="371">
        <f t="shared" si="14"/>
        <v>0</v>
      </c>
      <c r="AF114" s="371">
        <f t="shared" si="15"/>
        <v>0</v>
      </c>
      <c r="AG114" s="371">
        <f t="shared" si="16"/>
        <v>0</v>
      </c>
      <c r="AH114" s="371">
        <f t="shared" si="17"/>
        <v>0</v>
      </c>
    </row>
    <row r="115" spans="1:34" s="371" customFormat="1" ht="29.25" customHeight="1">
      <c r="A115" s="425" t="s">
        <v>371</v>
      </c>
      <c r="B115" s="191">
        <v>98803</v>
      </c>
      <c r="C115" s="425" t="s">
        <v>401</v>
      </c>
      <c r="D115" s="191">
        <v>100</v>
      </c>
      <c r="E115" s="336">
        <v>22</v>
      </c>
      <c r="F115" s="336">
        <v>15</v>
      </c>
      <c r="G115" s="336">
        <v>7</v>
      </c>
      <c r="H115" s="336">
        <v>0</v>
      </c>
      <c r="I115" s="336">
        <v>0</v>
      </c>
      <c r="J115" s="336">
        <v>0</v>
      </c>
      <c r="K115" s="336">
        <v>0</v>
      </c>
      <c r="L115" s="336">
        <v>0</v>
      </c>
      <c r="M115" s="336">
        <v>0</v>
      </c>
      <c r="N115" s="336">
        <v>0</v>
      </c>
      <c r="O115" s="336">
        <v>22</v>
      </c>
      <c r="P115" s="336">
        <v>22</v>
      </c>
      <c r="Q115" s="336">
        <v>15</v>
      </c>
      <c r="R115" s="336">
        <v>7</v>
      </c>
      <c r="S115" s="336">
        <v>0</v>
      </c>
      <c r="T115" s="336">
        <v>0</v>
      </c>
      <c r="U115" s="336">
        <v>0</v>
      </c>
      <c r="V115" s="336">
        <v>0</v>
      </c>
      <c r="W115" s="426"/>
      <c r="X115" s="426"/>
      <c r="Y115" s="426"/>
      <c r="Z115" s="426"/>
      <c r="AA115" s="336">
        <v>22</v>
      </c>
      <c r="AB115" s="426"/>
      <c r="AD115" s="371">
        <f t="shared" si="13"/>
        <v>0</v>
      </c>
      <c r="AE115" s="371">
        <f t="shared" si="14"/>
        <v>0</v>
      </c>
      <c r="AF115" s="371">
        <f t="shared" si="15"/>
        <v>0</v>
      </c>
      <c r="AG115" s="371">
        <f t="shared" si="16"/>
        <v>0</v>
      </c>
      <c r="AH115" s="371">
        <f t="shared" si="17"/>
        <v>0</v>
      </c>
    </row>
    <row r="116" spans="1:34" s="371" customFormat="1" ht="14.25">
      <c r="A116" s="424" t="s">
        <v>375</v>
      </c>
      <c r="B116" s="425"/>
      <c r="C116" s="425"/>
      <c r="D116" s="191">
        <v>101</v>
      </c>
      <c r="E116" s="401">
        <f>SUM(E117:E130)</f>
        <v>9156</v>
      </c>
      <c r="F116" s="401">
        <f t="shared" ref="F116:AB116" si="20">SUM(F117:F130)</f>
        <v>4072</v>
      </c>
      <c r="G116" s="401">
        <f t="shared" si="20"/>
        <v>5084</v>
      </c>
      <c r="H116" s="401">
        <f t="shared" si="20"/>
        <v>1302</v>
      </c>
      <c r="I116" s="401">
        <f t="shared" si="20"/>
        <v>909</v>
      </c>
      <c r="J116" s="401">
        <f t="shared" si="20"/>
        <v>419</v>
      </c>
      <c r="K116" s="401">
        <f t="shared" si="20"/>
        <v>490</v>
      </c>
      <c r="L116" s="401">
        <f t="shared" si="20"/>
        <v>393</v>
      </c>
      <c r="M116" s="401">
        <f t="shared" si="20"/>
        <v>196</v>
      </c>
      <c r="N116" s="401">
        <f t="shared" si="20"/>
        <v>197</v>
      </c>
      <c r="O116" s="401">
        <f t="shared" si="20"/>
        <v>7432</v>
      </c>
      <c r="P116" s="401">
        <f t="shared" si="20"/>
        <v>2634</v>
      </c>
      <c r="Q116" s="401">
        <f t="shared" si="20"/>
        <v>1236</v>
      </c>
      <c r="R116" s="401">
        <f t="shared" si="20"/>
        <v>1398</v>
      </c>
      <c r="S116" s="401">
        <f t="shared" si="20"/>
        <v>4798</v>
      </c>
      <c r="T116" s="401">
        <f t="shared" si="20"/>
        <v>1925</v>
      </c>
      <c r="U116" s="401">
        <f t="shared" si="20"/>
        <v>2873</v>
      </c>
      <c r="V116" s="401">
        <f t="shared" si="20"/>
        <v>422</v>
      </c>
      <c r="W116" s="401">
        <f t="shared" si="20"/>
        <v>296</v>
      </c>
      <c r="X116" s="401">
        <f t="shared" si="20"/>
        <v>126</v>
      </c>
      <c r="Y116" s="401">
        <f t="shared" si="20"/>
        <v>8866</v>
      </c>
      <c r="Z116" s="401">
        <f t="shared" si="20"/>
        <v>0</v>
      </c>
      <c r="AA116" s="401">
        <f t="shared" si="20"/>
        <v>260</v>
      </c>
      <c r="AB116" s="401">
        <f t="shared" si="20"/>
        <v>30</v>
      </c>
      <c r="AD116" s="371">
        <f t="shared" si="13"/>
        <v>0</v>
      </c>
      <c r="AE116" s="371">
        <f t="shared" si="14"/>
        <v>0</v>
      </c>
      <c r="AF116" s="371">
        <f t="shared" si="15"/>
        <v>0</v>
      </c>
      <c r="AG116" s="371">
        <f t="shared" si="16"/>
        <v>0</v>
      </c>
      <c r="AH116" s="371">
        <f t="shared" si="17"/>
        <v>0</v>
      </c>
    </row>
    <row r="117" spans="1:34" s="371" customFormat="1" ht="14.25">
      <c r="A117" s="425" t="s">
        <v>376</v>
      </c>
      <c r="B117" s="191">
        <v>101201</v>
      </c>
      <c r="C117" s="425" t="s">
        <v>384</v>
      </c>
      <c r="D117" s="191">
        <v>102</v>
      </c>
      <c r="E117" s="336">
        <v>2425</v>
      </c>
      <c r="F117" s="336">
        <v>397</v>
      </c>
      <c r="G117" s="336">
        <v>2028</v>
      </c>
      <c r="H117" s="336">
        <v>118</v>
      </c>
      <c r="I117" s="336">
        <v>118</v>
      </c>
      <c r="J117" s="336">
        <v>15</v>
      </c>
      <c r="K117" s="336">
        <v>103</v>
      </c>
      <c r="L117" s="336">
        <v>0</v>
      </c>
      <c r="M117" s="336">
        <v>0</v>
      </c>
      <c r="N117" s="336">
        <v>0</v>
      </c>
      <c r="O117" s="336">
        <v>2269</v>
      </c>
      <c r="P117" s="336">
        <v>560</v>
      </c>
      <c r="Q117" s="336">
        <v>98</v>
      </c>
      <c r="R117" s="336">
        <v>462</v>
      </c>
      <c r="S117" s="336">
        <v>1709</v>
      </c>
      <c r="T117" s="336">
        <v>278</v>
      </c>
      <c r="U117" s="336">
        <v>1431</v>
      </c>
      <c r="V117" s="336">
        <v>38</v>
      </c>
      <c r="W117" s="336">
        <v>6</v>
      </c>
      <c r="X117" s="336">
        <v>32</v>
      </c>
      <c r="Y117" s="336">
        <v>2425</v>
      </c>
      <c r="Z117" s="336">
        <v>0</v>
      </c>
      <c r="AA117" s="336">
        <v>0</v>
      </c>
      <c r="AB117" s="336">
        <v>0</v>
      </c>
      <c r="AD117" s="371">
        <f t="shared" si="13"/>
        <v>0</v>
      </c>
      <c r="AE117" s="371">
        <f t="shared" si="14"/>
        <v>0</v>
      </c>
      <c r="AF117" s="371">
        <f t="shared" si="15"/>
        <v>0</v>
      </c>
      <c r="AG117" s="371">
        <f t="shared" si="16"/>
        <v>0</v>
      </c>
      <c r="AH117" s="371">
        <f t="shared" si="17"/>
        <v>0</v>
      </c>
    </row>
    <row r="118" spans="1:34" s="371" customFormat="1" ht="25.5">
      <c r="A118" s="425" t="s">
        <v>376</v>
      </c>
      <c r="B118" s="191">
        <v>101301</v>
      </c>
      <c r="C118" s="425" t="s">
        <v>380</v>
      </c>
      <c r="D118" s="191">
        <v>103</v>
      </c>
      <c r="E118" s="336">
        <v>372</v>
      </c>
      <c r="F118" s="336">
        <v>135</v>
      </c>
      <c r="G118" s="336">
        <v>237</v>
      </c>
      <c r="H118" s="336">
        <v>0</v>
      </c>
      <c r="I118" s="336">
        <v>0</v>
      </c>
      <c r="J118" s="336">
        <v>0</v>
      </c>
      <c r="K118" s="336">
        <v>0</v>
      </c>
      <c r="L118" s="336">
        <v>0</v>
      </c>
      <c r="M118" s="336">
        <v>0</v>
      </c>
      <c r="N118" s="336">
        <v>0</v>
      </c>
      <c r="O118" s="336">
        <v>372</v>
      </c>
      <c r="P118" s="336">
        <v>259</v>
      </c>
      <c r="Q118" s="336">
        <v>86</v>
      </c>
      <c r="R118" s="336">
        <v>173</v>
      </c>
      <c r="S118" s="336">
        <v>113</v>
      </c>
      <c r="T118" s="336">
        <v>49</v>
      </c>
      <c r="U118" s="336">
        <v>64</v>
      </c>
      <c r="V118" s="336">
        <v>0</v>
      </c>
      <c r="W118" s="336">
        <v>0</v>
      </c>
      <c r="X118" s="336">
        <v>0</v>
      </c>
      <c r="Y118" s="336">
        <v>365</v>
      </c>
      <c r="Z118" s="336">
        <v>0</v>
      </c>
      <c r="AA118" s="336">
        <v>7</v>
      </c>
      <c r="AB118" s="336">
        <v>0</v>
      </c>
      <c r="AD118" s="371">
        <f t="shared" si="13"/>
        <v>0</v>
      </c>
      <c r="AE118" s="371">
        <f t="shared" si="14"/>
        <v>0</v>
      </c>
      <c r="AF118" s="371">
        <f t="shared" si="15"/>
        <v>0</v>
      </c>
      <c r="AG118" s="371">
        <f t="shared" si="16"/>
        <v>0</v>
      </c>
      <c r="AH118" s="371">
        <f t="shared" si="17"/>
        <v>0</v>
      </c>
    </row>
    <row r="119" spans="1:34" s="371" customFormat="1" ht="14.25">
      <c r="A119" s="425" t="s">
        <v>376</v>
      </c>
      <c r="B119" s="191">
        <v>101302</v>
      </c>
      <c r="C119" s="425" t="s">
        <v>385</v>
      </c>
      <c r="D119" s="191">
        <v>104</v>
      </c>
      <c r="E119" s="336">
        <v>3800</v>
      </c>
      <c r="F119" s="336">
        <v>1965</v>
      </c>
      <c r="G119" s="336">
        <v>1835</v>
      </c>
      <c r="H119" s="336">
        <v>548</v>
      </c>
      <c r="I119" s="336">
        <v>437</v>
      </c>
      <c r="J119" s="336">
        <v>206</v>
      </c>
      <c r="K119" s="336">
        <v>231</v>
      </c>
      <c r="L119" s="336">
        <v>111</v>
      </c>
      <c r="M119" s="336">
        <v>55</v>
      </c>
      <c r="N119" s="336">
        <v>56</v>
      </c>
      <c r="O119" s="336">
        <v>3185</v>
      </c>
      <c r="P119" s="336">
        <v>648</v>
      </c>
      <c r="Q119" s="336">
        <v>223</v>
      </c>
      <c r="R119" s="336">
        <v>425</v>
      </c>
      <c r="S119" s="336">
        <v>2537</v>
      </c>
      <c r="T119" s="336">
        <v>1476</v>
      </c>
      <c r="U119" s="336">
        <v>1061</v>
      </c>
      <c r="V119" s="336">
        <v>67</v>
      </c>
      <c r="W119" s="336">
        <v>5</v>
      </c>
      <c r="X119" s="336">
        <v>62</v>
      </c>
      <c r="Y119" s="336">
        <v>3739</v>
      </c>
      <c r="Z119" s="336">
        <v>0</v>
      </c>
      <c r="AA119" s="336">
        <v>61</v>
      </c>
      <c r="AB119" s="336">
        <v>0</v>
      </c>
      <c r="AD119" s="371">
        <f t="shared" si="13"/>
        <v>0</v>
      </c>
      <c r="AE119" s="371">
        <f t="shared" si="14"/>
        <v>0</v>
      </c>
      <c r="AF119" s="371">
        <f t="shared" si="15"/>
        <v>0</v>
      </c>
      <c r="AG119" s="371">
        <f t="shared" si="16"/>
        <v>0</v>
      </c>
      <c r="AH119" s="371">
        <f t="shared" si="17"/>
        <v>0</v>
      </c>
    </row>
    <row r="120" spans="1:34" s="371" customFormat="1" ht="14.25">
      <c r="A120" s="425" t="s">
        <v>376</v>
      </c>
      <c r="B120" s="191">
        <v>101501</v>
      </c>
      <c r="C120" s="425" t="s">
        <v>378</v>
      </c>
      <c r="D120" s="191">
        <v>105</v>
      </c>
      <c r="E120" s="336">
        <v>520</v>
      </c>
      <c r="F120" s="336">
        <v>156</v>
      </c>
      <c r="G120" s="336">
        <v>364</v>
      </c>
      <c r="H120" s="336">
        <v>0</v>
      </c>
      <c r="I120" s="336">
        <v>0</v>
      </c>
      <c r="J120" s="336">
        <v>0</v>
      </c>
      <c r="K120" s="336">
        <v>0</v>
      </c>
      <c r="L120" s="336">
        <v>0</v>
      </c>
      <c r="M120" s="336">
        <v>0</v>
      </c>
      <c r="N120" s="336">
        <v>0</v>
      </c>
      <c r="O120" s="336">
        <v>520</v>
      </c>
      <c r="P120" s="336">
        <v>81</v>
      </c>
      <c r="Q120" s="336">
        <v>34</v>
      </c>
      <c r="R120" s="336">
        <v>47</v>
      </c>
      <c r="S120" s="336">
        <v>439</v>
      </c>
      <c r="T120" s="336">
        <v>122</v>
      </c>
      <c r="U120" s="336">
        <v>317</v>
      </c>
      <c r="V120" s="336">
        <v>0</v>
      </c>
      <c r="W120" s="336">
        <v>0</v>
      </c>
      <c r="X120" s="336">
        <v>0</v>
      </c>
      <c r="Y120" s="336">
        <v>520</v>
      </c>
      <c r="Z120" s="336">
        <v>0</v>
      </c>
      <c r="AA120" s="336">
        <v>0</v>
      </c>
      <c r="AB120" s="336">
        <v>0</v>
      </c>
      <c r="AD120" s="371">
        <f t="shared" si="13"/>
        <v>0</v>
      </c>
      <c r="AE120" s="371">
        <f t="shared" si="14"/>
        <v>0</v>
      </c>
      <c r="AF120" s="371">
        <f t="shared" si="15"/>
        <v>0</v>
      </c>
      <c r="AG120" s="371">
        <f t="shared" si="16"/>
        <v>0</v>
      </c>
      <c r="AH120" s="371">
        <f t="shared" si="17"/>
        <v>0</v>
      </c>
    </row>
    <row r="121" spans="1:34" s="371" customFormat="1" ht="14.25">
      <c r="A121" s="425" t="s">
        <v>376</v>
      </c>
      <c r="B121" s="191">
        <v>102102</v>
      </c>
      <c r="C121" s="425" t="s">
        <v>382</v>
      </c>
      <c r="D121" s="191">
        <v>106</v>
      </c>
      <c r="E121" s="336">
        <v>30</v>
      </c>
      <c r="F121" s="336">
        <v>19</v>
      </c>
      <c r="G121" s="336">
        <v>11</v>
      </c>
      <c r="H121" s="336">
        <v>0</v>
      </c>
      <c r="I121" s="336">
        <v>0</v>
      </c>
      <c r="J121" s="336">
        <v>0</v>
      </c>
      <c r="K121" s="336">
        <v>0</v>
      </c>
      <c r="L121" s="336">
        <v>0</v>
      </c>
      <c r="M121" s="336">
        <v>0</v>
      </c>
      <c r="N121" s="336">
        <v>0</v>
      </c>
      <c r="O121" s="336">
        <v>30</v>
      </c>
      <c r="P121" s="336">
        <v>30</v>
      </c>
      <c r="Q121" s="336">
        <v>19</v>
      </c>
      <c r="R121" s="336">
        <v>11</v>
      </c>
      <c r="S121" s="336">
        <v>0</v>
      </c>
      <c r="T121" s="336">
        <v>0</v>
      </c>
      <c r="U121" s="336">
        <v>0</v>
      </c>
      <c r="V121" s="336">
        <v>0</v>
      </c>
      <c r="W121" s="426"/>
      <c r="X121" s="426"/>
      <c r="Y121" s="336">
        <v>0</v>
      </c>
      <c r="Z121" s="426"/>
      <c r="AA121" s="336">
        <v>30</v>
      </c>
      <c r="AB121" s="426"/>
      <c r="AD121" s="371">
        <f t="shared" si="13"/>
        <v>0</v>
      </c>
      <c r="AE121" s="371">
        <f t="shared" si="14"/>
        <v>0</v>
      </c>
      <c r="AF121" s="371">
        <f t="shared" si="15"/>
        <v>0</v>
      </c>
      <c r="AG121" s="371">
        <f t="shared" si="16"/>
        <v>0</v>
      </c>
      <c r="AH121" s="371">
        <f t="shared" si="17"/>
        <v>0</v>
      </c>
    </row>
    <row r="122" spans="1:34" s="371" customFormat="1" ht="25.5">
      <c r="A122" s="425" t="s">
        <v>376</v>
      </c>
      <c r="B122" s="191">
        <v>102201</v>
      </c>
      <c r="C122" s="425" t="s">
        <v>386</v>
      </c>
      <c r="D122" s="191">
        <v>107</v>
      </c>
      <c r="E122" s="336">
        <v>295</v>
      </c>
      <c r="F122" s="336">
        <v>159</v>
      </c>
      <c r="G122" s="336">
        <v>136</v>
      </c>
      <c r="H122" s="336">
        <v>295</v>
      </c>
      <c r="I122" s="336">
        <v>161</v>
      </c>
      <c r="J122" s="336">
        <v>95</v>
      </c>
      <c r="K122" s="336">
        <v>66</v>
      </c>
      <c r="L122" s="336">
        <v>134</v>
      </c>
      <c r="M122" s="336">
        <v>64</v>
      </c>
      <c r="N122" s="336">
        <v>70</v>
      </c>
      <c r="O122" s="336">
        <v>0</v>
      </c>
      <c r="P122" s="336">
        <v>0</v>
      </c>
      <c r="Q122" s="336">
        <v>0</v>
      </c>
      <c r="R122" s="336">
        <v>0</v>
      </c>
      <c r="S122" s="336">
        <v>0</v>
      </c>
      <c r="T122" s="336">
        <v>0</v>
      </c>
      <c r="U122" s="336">
        <v>0</v>
      </c>
      <c r="V122" s="336">
        <v>0</v>
      </c>
      <c r="W122" s="336">
        <v>0</v>
      </c>
      <c r="X122" s="336">
        <v>0</v>
      </c>
      <c r="Y122" s="336">
        <v>289</v>
      </c>
      <c r="Z122" s="336">
        <v>0</v>
      </c>
      <c r="AA122" s="336">
        <v>6</v>
      </c>
      <c r="AB122" s="336">
        <v>0</v>
      </c>
      <c r="AD122" s="371">
        <f t="shared" si="13"/>
        <v>0</v>
      </c>
      <c r="AE122" s="371">
        <f t="shared" si="14"/>
        <v>0</v>
      </c>
      <c r="AF122" s="371">
        <f t="shared" si="15"/>
        <v>0</v>
      </c>
      <c r="AG122" s="371">
        <f t="shared" si="16"/>
        <v>0</v>
      </c>
      <c r="AH122" s="371">
        <f t="shared" si="17"/>
        <v>0</v>
      </c>
    </row>
    <row r="123" spans="1:34" s="371" customFormat="1" ht="14.25">
      <c r="A123" s="425" t="s">
        <v>376</v>
      </c>
      <c r="B123" s="191">
        <v>103107</v>
      </c>
      <c r="C123" s="425" t="s">
        <v>387</v>
      </c>
      <c r="D123" s="191">
        <v>108</v>
      </c>
      <c r="E123" s="336">
        <v>324</v>
      </c>
      <c r="F123" s="336">
        <v>314</v>
      </c>
      <c r="G123" s="336">
        <v>10</v>
      </c>
      <c r="H123" s="336">
        <v>0</v>
      </c>
      <c r="I123" s="336">
        <v>0</v>
      </c>
      <c r="J123" s="336">
        <v>0</v>
      </c>
      <c r="K123" s="336">
        <v>0</v>
      </c>
      <c r="L123" s="336">
        <v>0</v>
      </c>
      <c r="M123" s="336">
        <v>0</v>
      </c>
      <c r="N123" s="336">
        <v>0</v>
      </c>
      <c r="O123" s="336">
        <v>324</v>
      </c>
      <c r="P123" s="336">
        <v>324</v>
      </c>
      <c r="Q123" s="336">
        <v>314</v>
      </c>
      <c r="R123" s="336">
        <v>10</v>
      </c>
      <c r="S123" s="336">
        <v>0</v>
      </c>
      <c r="T123" s="336">
        <v>0</v>
      </c>
      <c r="U123" s="336">
        <v>0</v>
      </c>
      <c r="V123" s="336">
        <v>0</v>
      </c>
      <c r="W123" s="426"/>
      <c r="X123" s="426"/>
      <c r="Y123" s="336">
        <v>324</v>
      </c>
      <c r="Z123" s="426"/>
      <c r="AA123" s="426"/>
      <c r="AB123" s="426"/>
      <c r="AD123" s="371">
        <f t="shared" si="13"/>
        <v>0</v>
      </c>
      <c r="AE123" s="371">
        <f t="shared" si="14"/>
        <v>0</v>
      </c>
      <c r="AF123" s="371">
        <f t="shared" si="15"/>
        <v>0</v>
      </c>
      <c r="AG123" s="371">
        <f t="shared" si="16"/>
        <v>0</v>
      </c>
      <c r="AH123" s="371">
        <f t="shared" si="17"/>
        <v>0</v>
      </c>
    </row>
    <row r="124" spans="1:34" s="371" customFormat="1" ht="25.5">
      <c r="A124" s="425" t="s">
        <v>376</v>
      </c>
      <c r="B124" s="191">
        <v>103109</v>
      </c>
      <c r="C124" s="425" t="s">
        <v>383</v>
      </c>
      <c r="D124" s="191">
        <v>109</v>
      </c>
      <c r="E124" s="336">
        <v>437</v>
      </c>
      <c r="F124" s="336">
        <v>405</v>
      </c>
      <c r="G124" s="336">
        <v>32</v>
      </c>
      <c r="H124" s="336">
        <v>0</v>
      </c>
      <c r="I124" s="336">
        <v>0</v>
      </c>
      <c r="J124" s="336">
        <v>0</v>
      </c>
      <c r="K124" s="336">
        <v>0</v>
      </c>
      <c r="L124" s="336">
        <v>0</v>
      </c>
      <c r="M124" s="336">
        <v>0</v>
      </c>
      <c r="N124" s="336">
        <v>0</v>
      </c>
      <c r="O124" s="336">
        <v>150</v>
      </c>
      <c r="P124" s="336">
        <v>150</v>
      </c>
      <c r="Q124" s="336">
        <v>150</v>
      </c>
      <c r="R124" s="336">
        <v>0</v>
      </c>
      <c r="S124" s="336">
        <v>0</v>
      </c>
      <c r="T124" s="336">
        <v>0</v>
      </c>
      <c r="U124" s="336">
        <v>0</v>
      </c>
      <c r="V124" s="336">
        <v>287</v>
      </c>
      <c r="W124" s="336">
        <v>255</v>
      </c>
      <c r="X124" s="336">
        <v>32</v>
      </c>
      <c r="Y124" s="336">
        <v>437</v>
      </c>
      <c r="Z124" s="336">
        <v>0</v>
      </c>
      <c r="AA124" s="336">
        <v>0</v>
      </c>
      <c r="AB124" s="336">
        <v>0</v>
      </c>
      <c r="AD124" s="371">
        <f t="shared" si="13"/>
        <v>0</v>
      </c>
      <c r="AE124" s="371">
        <f t="shared" si="14"/>
        <v>0</v>
      </c>
      <c r="AF124" s="371">
        <f t="shared" si="15"/>
        <v>0</v>
      </c>
      <c r="AG124" s="371">
        <f t="shared" si="16"/>
        <v>0</v>
      </c>
      <c r="AH124" s="371">
        <f t="shared" si="17"/>
        <v>0</v>
      </c>
    </row>
    <row r="125" spans="1:34">
      <c r="A125" s="425" t="s">
        <v>376</v>
      </c>
      <c r="B125" s="191">
        <v>104101</v>
      </c>
      <c r="C125" s="425" t="s">
        <v>328</v>
      </c>
      <c r="D125" s="191">
        <v>110</v>
      </c>
      <c r="E125" s="336">
        <v>259</v>
      </c>
      <c r="F125" s="336">
        <v>158</v>
      </c>
      <c r="G125" s="336">
        <v>101</v>
      </c>
      <c r="H125" s="336">
        <v>0</v>
      </c>
      <c r="I125" s="336">
        <v>0</v>
      </c>
      <c r="J125" s="336">
        <v>0</v>
      </c>
      <c r="K125" s="336">
        <v>0</v>
      </c>
      <c r="L125" s="336">
        <v>0</v>
      </c>
      <c r="M125" s="336">
        <v>0</v>
      </c>
      <c r="N125" s="336">
        <v>0</v>
      </c>
      <c r="O125" s="336">
        <v>259</v>
      </c>
      <c r="P125" s="336">
        <v>259</v>
      </c>
      <c r="Q125" s="336">
        <v>158</v>
      </c>
      <c r="R125" s="336">
        <v>101</v>
      </c>
      <c r="S125" s="336">
        <v>0</v>
      </c>
      <c r="T125" s="336">
        <v>0</v>
      </c>
      <c r="U125" s="336">
        <v>0</v>
      </c>
      <c r="V125" s="336">
        <v>0</v>
      </c>
      <c r="W125" s="336">
        <v>0</v>
      </c>
      <c r="X125" s="336">
        <v>0</v>
      </c>
      <c r="Y125" s="336">
        <v>199</v>
      </c>
      <c r="Z125" s="336">
        <v>0</v>
      </c>
      <c r="AA125" s="336">
        <v>60</v>
      </c>
      <c r="AB125" s="336">
        <v>0</v>
      </c>
    </row>
    <row r="126" spans="1:34" ht="25.5">
      <c r="A126" s="425" t="s">
        <v>376</v>
      </c>
      <c r="B126" s="191">
        <v>104103</v>
      </c>
      <c r="C126" s="425" t="s">
        <v>343</v>
      </c>
      <c r="D126" s="191">
        <v>111</v>
      </c>
      <c r="E126" s="336">
        <v>400</v>
      </c>
      <c r="F126" s="336">
        <v>159</v>
      </c>
      <c r="G126" s="336">
        <v>241</v>
      </c>
      <c r="H126" s="336">
        <v>264</v>
      </c>
      <c r="I126" s="336">
        <v>124</v>
      </c>
      <c r="J126" s="336">
        <v>54</v>
      </c>
      <c r="K126" s="336">
        <v>70</v>
      </c>
      <c r="L126" s="336">
        <v>140</v>
      </c>
      <c r="M126" s="336">
        <v>70</v>
      </c>
      <c r="N126" s="336">
        <v>70</v>
      </c>
      <c r="O126" s="336">
        <v>136</v>
      </c>
      <c r="P126" s="336">
        <v>136</v>
      </c>
      <c r="Q126" s="336">
        <v>35</v>
      </c>
      <c r="R126" s="336">
        <v>101</v>
      </c>
      <c r="S126" s="336">
        <v>0</v>
      </c>
      <c r="T126" s="336">
        <v>0</v>
      </c>
      <c r="U126" s="336">
        <v>0</v>
      </c>
      <c r="V126" s="336">
        <v>0</v>
      </c>
      <c r="W126" s="336">
        <v>0</v>
      </c>
      <c r="X126" s="336">
        <v>0</v>
      </c>
      <c r="Y126" s="336">
        <v>365</v>
      </c>
      <c r="Z126" s="336">
        <v>0</v>
      </c>
      <c r="AA126" s="336">
        <v>35</v>
      </c>
      <c r="AB126" s="336">
        <v>0</v>
      </c>
    </row>
    <row r="127" spans="1:34" ht="25.5">
      <c r="A127" s="425" t="s">
        <v>376</v>
      </c>
      <c r="B127" s="191">
        <v>104104</v>
      </c>
      <c r="C127" s="425" t="s">
        <v>377</v>
      </c>
      <c r="D127" s="191">
        <v>112</v>
      </c>
      <c r="E127" s="336">
        <v>24</v>
      </c>
      <c r="F127" s="336">
        <v>0</v>
      </c>
      <c r="G127" s="336">
        <v>24</v>
      </c>
      <c r="H127" s="336">
        <v>0</v>
      </c>
      <c r="I127" s="336">
        <v>0</v>
      </c>
      <c r="J127" s="336">
        <v>0</v>
      </c>
      <c r="K127" s="336">
        <v>0</v>
      </c>
      <c r="L127" s="336">
        <v>0</v>
      </c>
      <c r="M127" s="336">
        <v>0</v>
      </c>
      <c r="N127" s="336">
        <v>0</v>
      </c>
      <c r="O127" s="336">
        <v>24</v>
      </c>
      <c r="P127" s="336">
        <v>24</v>
      </c>
      <c r="Q127" s="426"/>
      <c r="R127" s="336">
        <v>24</v>
      </c>
      <c r="S127" s="336">
        <v>0</v>
      </c>
      <c r="T127" s="336">
        <v>0</v>
      </c>
      <c r="U127" s="336">
        <v>0</v>
      </c>
      <c r="V127" s="336">
        <v>0</v>
      </c>
      <c r="W127" s="426"/>
      <c r="X127" s="426"/>
      <c r="Y127" s="336">
        <v>24</v>
      </c>
      <c r="Z127" s="426"/>
      <c r="AA127" s="426"/>
      <c r="AB127" s="426"/>
    </row>
    <row r="128" spans="1:34" ht="25.5">
      <c r="A128" s="425" t="s">
        <v>376</v>
      </c>
      <c r="B128" s="191">
        <v>104106</v>
      </c>
      <c r="C128" s="425" t="s">
        <v>381</v>
      </c>
      <c r="D128" s="191">
        <v>113</v>
      </c>
      <c r="E128" s="336">
        <v>216</v>
      </c>
      <c r="F128" s="336">
        <v>151</v>
      </c>
      <c r="G128" s="336">
        <v>65</v>
      </c>
      <c r="H128" s="336">
        <v>77</v>
      </c>
      <c r="I128" s="336">
        <v>69</v>
      </c>
      <c r="J128" s="336">
        <v>49</v>
      </c>
      <c r="K128" s="336">
        <v>20</v>
      </c>
      <c r="L128" s="336">
        <v>8</v>
      </c>
      <c r="M128" s="336">
        <v>7</v>
      </c>
      <c r="N128" s="336">
        <v>1</v>
      </c>
      <c r="O128" s="336">
        <v>139</v>
      </c>
      <c r="P128" s="336">
        <v>139</v>
      </c>
      <c r="Q128" s="336">
        <v>95</v>
      </c>
      <c r="R128" s="336">
        <v>44</v>
      </c>
      <c r="S128" s="336">
        <v>0</v>
      </c>
      <c r="T128" s="336">
        <v>0</v>
      </c>
      <c r="U128" s="336">
        <v>0</v>
      </c>
      <c r="V128" s="336">
        <v>0</v>
      </c>
      <c r="W128" s="336">
        <v>0</v>
      </c>
      <c r="X128" s="336">
        <v>0</v>
      </c>
      <c r="Y128" s="336">
        <v>155</v>
      </c>
      <c r="Z128" s="336">
        <v>0</v>
      </c>
      <c r="AA128" s="336">
        <v>61</v>
      </c>
      <c r="AB128" s="336">
        <v>0</v>
      </c>
    </row>
    <row r="129" spans="1:28">
      <c r="A129" s="425" t="s">
        <v>376</v>
      </c>
      <c r="B129" s="191">
        <v>104108</v>
      </c>
      <c r="C129" s="425" t="s">
        <v>379</v>
      </c>
      <c r="D129" s="191">
        <v>114</v>
      </c>
      <c r="E129" s="336">
        <v>24</v>
      </c>
      <c r="F129" s="336">
        <v>24</v>
      </c>
      <c r="G129" s="336">
        <v>0</v>
      </c>
      <c r="H129" s="336">
        <v>0</v>
      </c>
      <c r="I129" s="336">
        <v>0</v>
      </c>
      <c r="J129" s="336">
        <v>0</v>
      </c>
      <c r="K129" s="336">
        <v>0</v>
      </c>
      <c r="L129" s="336">
        <v>0</v>
      </c>
      <c r="M129" s="336">
        <v>0</v>
      </c>
      <c r="N129" s="336">
        <v>0</v>
      </c>
      <c r="O129" s="336">
        <v>24</v>
      </c>
      <c r="P129" s="336">
        <v>24</v>
      </c>
      <c r="Q129" s="336">
        <v>24</v>
      </c>
      <c r="R129" s="426"/>
      <c r="S129" s="336">
        <v>0</v>
      </c>
      <c r="T129" s="336">
        <v>0</v>
      </c>
      <c r="U129" s="336">
        <v>0</v>
      </c>
      <c r="V129" s="336">
        <v>0</v>
      </c>
      <c r="W129" s="426"/>
      <c r="X129" s="426"/>
      <c r="Y129" s="336">
        <v>24</v>
      </c>
      <c r="Z129" s="426"/>
      <c r="AA129" s="426"/>
      <c r="AB129" s="426"/>
    </row>
    <row r="130" spans="1:28">
      <c r="A130" s="425" t="s">
        <v>376</v>
      </c>
      <c r="B130" s="191">
        <v>104109</v>
      </c>
      <c r="C130" s="425" t="s">
        <v>143</v>
      </c>
      <c r="D130" s="191">
        <v>115</v>
      </c>
      <c r="E130" s="336">
        <v>30</v>
      </c>
      <c r="F130" s="336">
        <v>30</v>
      </c>
      <c r="G130" s="336">
        <v>0</v>
      </c>
      <c r="H130" s="336">
        <v>0</v>
      </c>
      <c r="I130" s="336">
        <v>0</v>
      </c>
      <c r="J130" s="336">
        <v>0</v>
      </c>
      <c r="K130" s="336">
        <v>0</v>
      </c>
      <c r="L130" s="336">
        <v>0</v>
      </c>
      <c r="M130" s="336">
        <v>0</v>
      </c>
      <c r="N130" s="336">
        <v>0</v>
      </c>
      <c r="O130" s="336">
        <v>0</v>
      </c>
      <c r="P130" s="336">
        <v>0</v>
      </c>
      <c r="Q130" s="426"/>
      <c r="R130" s="426"/>
      <c r="S130" s="336">
        <v>0</v>
      </c>
      <c r="T130" s="336">
        <v>0</v>
      </c>
      <c r="U130" s="336">
        <v>0</v>
      </c>
      <c r="V130" s="336">
        <v>30</v>
      </c>
      <c r="W130" s="336">
        <v>30</v>
      </c>
      <c r="X130" s="426"/>
      <c r="Y130" s="426"/>
      <c r="Z130" s="426"/>
      <c r="AA130" s="426"/>
      <c r="AB130" s="336">
        <v>30</v>
      </c>
    </row>
    <row r="136" spans="1:28">
      <c r="H136" s="54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</row>
    <row r="137" spans="1:28">
      <c r="H137" s="219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</row>
    <row r="138" spans="1:28" s="374" customFormat="1" ht="15">
      <c r="E138" s="311"/>
      <c r="F138" s="311"/>
      <c r="G138" s="311"/>
      <c r="H138" s="376"/>
      <c r="I138" s="376"/>
      <c r="J138" s="377"/>
      <c r="K138" s="377"/>
      <c r="L138" s="373"/>
      <c r="M138" s="373"/>
      <c r="N138" s="376"/>
      <c r="O138" s="376"/>
      <c r="P138" s="376"/>
      <c r="Q138" s="311"/>
      <c r="R138" s="311"/>
      <c r="S138" s="311"/>
      <c r="T138" s="311"/>
      <c r="U138" s="377"/>
      <c r="V138" s="311"/>
      <c r="W138" s="311"/>
      <c r="X138" s="311"/>
      <c r="Y138" s="311"/>
      <c r="Z138" s="311"/>
      <c r="AA138" s="311"/>
      <c r="AB138" s="311"/>
    </row>
    <row r="139" spans="1:28" s="374" customFormat="1" ht="15">
      <c r="E139" s="311"/>
      <c r="F139" s="311"/>
      <c r="G139" s="311"/>
      <c r="I139" s="377"/>
      <c r="J139" s="377"/>
      <c r="K139" s="377"/>
      <c r="L139" s="373"/>
      <c r="M139" s="373"/>
      <c r="N139" s="377"/>
      <c r="O139" s="377"/>
      <c r="P139" s="377"/>
      <c r="Q139" s="384"/>
      <c r="R139" s="384"/>
      <c r="S139" s="384"/>
      <c r="T139" s="384"/>
      <c r="U139" s="377"/>
      <c r="V139" s="311"/>
      <c r="W139" s="311"/>
      <c r="X139" s="311"/>
      <c r="Y139" s="311"/>
      <c r="Z139" s="311"/>
      <c r="AA139" s="311"/>
      <c r="AB139" s="311"/>
    </row>
    <row r="140" spans="1:28" s="374" customFormat="1" ht="15">
      <c r="E140" s="311"/>
      <c r="F140" s="311"/>
      <c r="G140" s="311"/>
      <c r="H140" s="377"/>
      <c r="I140" s="377"/>
      <c r="J140" s="373"/>
      <c r="K140" s="377"/>
      <c r="L140" s="373"/>
      <c r="M140" s="373"/>
      <c r="N140" s="377"/>
      <c r="O140" s="377"/>
      <c r="P140" s="377"/>
      <c r="Q140" s="384"/>
      <c r="R140" s="384"/>
      <c r="S140" s="384"/>
      <c r="T140" s="384"/>
      <c r="U140" s="377"/>
      <c r="V140" s="311"/>
      <c r="W140" s="311"/>
      <c r="X140" s="311"/>
      <c r="Y140" s="311"/>
      <c r="Z140" s="311"/>
      <c r="AA140" s="311"/>
      <c r="AB140" s="311"/>
    </row>
    <row r="141" spans="1:28" s="374" customFormat="1" ht="15">
      <c r="E141" s="311"/>
      <c r="F141" s="311"/>
      <c r="G141" s="311"/>
      <c r="H141" s="377"/>
      <c r="I141" s="377"/>
      <c r="J141" s="377"/>
      <c r="K141" s="377"/>
      <c r="L141" s="377"/>
      <c r="M141" s="377"/>
      <c r="N141" s="377"/>
      <c r="O141" s="377"/>
      <c r="P141" s="377"/>
      <c r="Q141" s="384"/>
      <c r="R141" s="384"/>
      <c r="S141" s="384"/>
      <c r="T141" s="384"/>
      <c r="U141" s="377"/>
      <c r="V141" s="311"/>
      <c r="W141" s="311"/>
      <c r="X141" s="311"/>
      <c r="Y141" s="311"/>
      <c r="Z141" s="311"/>
      <c r="AA141" s="311"/>
      <c r="AB141" s="311"/>
    </row>
    <row r="142" spans="1:28" ht="147.75" customHeight="1"/>
    <row r="149" spans="5:28">
      <c r="E149" s="45">
        <v>41584</v>
      </c>
      <c r="F149" s="45">
        <v>27616</v>
      </c>
      <c r="G149" s="45">
        <v>13968</v>
      </c>
      <c r="H149" s="45">
        <v>5670</v>
      </c>
      <c r="I149" s="45">
        <v>3753</v>
      </c>
      <c r="J149" s="45">
        <v>2637</v>
      </c>
      <c r="K149" s="45">
        <v>1116</v>
      </c>
      <c r="L149" s="45">
        <v>1917</v>
      </c>
      <c r="M149" s="45">
        <v>1267</v>
      </c>
      <c r="N149" s="45">
        <v>650</v>
      </c>
      <c r="O149" s="45">
        <v>35324</v>
      </c>
      <c r="P149" s="45">
        <v>9804</v>
      </c>
      <c r="Q149" s="45">
        <v>5447</v>
      </c>
      <c r="R149" s="45">
        <v>4357</v>
      </c>
      <c r="S149" s="45">
        <v>25520</v>
      </c>
      <c r="T149" s="45">
        <v>17834</v>
      </c>
      <c r="U149" s="45">
        <v>7686</v>
      </c>
      <c r="V149" s="45">
        <v>590</v>
      </c>
      <c r="W149" s="45">
        <v>431</v>
      </c>
      <c r="X149" s="45">
        <v>159</v>
      </c>
      <c r="Y149" s="45">
        <v>40400</v>
      </c>
      <c r="Z149" s="45">
        <v>0</v>
      </c>
      <c r="AA149" s="45">
        <v>1140</v>
      </c>
      <c r="AB149" s="45">
        <v>44</v>
      </c>
    </row>
    <row r="150" spans="5:28">
      <c r="E150" s="45">
        <f t="shared" ref="E150:AB150" si="21">+E149-E16</f>
        <v>0</v>
      </c>
      <c r="F150" s="45">
        <f t="shared" si="21"/>
        <v>0</v>
      </c>
      <c r="G150" s="45">
        <f t="shared" si="21"/>
        <v>0</v>
      </c>
      <c r="H150" s="45">
        <f t="shared" si="21"/>
        <v>0</v>
      </c>
      <c r="I150" s="45">
        <f t="shared" si="21"/>
        <v>0</v>
      </c>
      <c r="J150" s="45">
        <f t="shared" si="21"/>
        <v>0</v>
      </c>
      <c r="K150" s="45">
        <f t="shared" si="21"/>
        <v>0</v>
      </c>
      <c r="L150" s="45">
        <f t="shared" si="21"/>
        <v>0</v>
      </c>
      <c r="M150" s="45">
        <f t="shared" si="21"/>
        <v>0</v>
      </c>
      <c r="N150" s="45">
        <f t="shared" si="21"/>
        <v>0</v>
      </c>
      <c r="O150" s="45">
        <f t="shared" si="21"/>
        <v>0</v>
      </c>
      <c r="P150" s="45">
        <f t="shared" si="21"/>
        <v>0</v>
      </c>
      <c r="Q150" s="45">
        <f t="shared" si="21"/>
        <v>0</v>
      </c>
      <c r="R150" s="45">
        <f t="shared" si="21"/>
        <v>0</v>
      </c>
      <c r="S150" s="45">
        <f t="shared" si="21"/>
        <v>0</v>
      </c>
      <c r="T150" s="45">
        <f t="shared" si="21"/>
        <v>0</v>
      </c>
      <c r="U150" s="45">
        <f t="shared" si="21"/>
        <v>0</v>
      </c>
      <c r="V150" s="45">
        <f t="shared" si="21"/>
        <v>0</v>
      </c>
      <c r="W150" s="45">
        <f t="shared" si="21"/>
        <v>0</v>
      </c>
      <c r="X150" s="45">
        <f t="shared" si="21"/>
        <v>0</v>
      </c>
      <c r="Y150" s="45">
        <f t="shared" si="21"/>
        <v>0</v>
      </c>
      <c r="Z150" s="45">
        <f t="shared" si="21"/>
        <v>0</v>
      </c>
      <c r="AA150" s="45">
        <f t="shared" si="21"/>
        <v>0</v>
      </c>
      <c r="AB150" s="45">
        <f t="shared" si="21"/>
        <v>0</v>
      </c>
    </row>
  </sheetData>
  <mergeCells count="30">
    <mergeCell ref="E3:W3"/>
    <mergeCell ref="D4:U4"/>
    <mergeCell ref="D8:E8"/>
    <mergeCell ref="I12:K12"/>
    <mergeCell ref="L12:N12"/>
    <mergeCell ref="P12:R12"/>
    <mergeCell ref="S12:U12"/>
    <mergeCell ref="D11:D14"/>
    <mergeCell ref="E11:E14"/>
    <mergeCell ref="F12:F14"/>
    <mergeCell ref="G12:G14"/>
    <mergeCell ref="H12:H14"/>
    <mergeCell ref="I13:I14"/>
    <mergeCell ref="L13:L14"/>
    <mergeCell ref="O12:O14"/>
    <mergeCell ref="P13:P14"/>
    <mergeCell ref="A20:C20"/>
    <mergeCell ref="A16:C16"/>
    <mergeCell ref="A17:C17"/>
    <mergeCell ref="AB11:AB14"/>
    <mergeCell ref="W12:X13"/>
    <mergeCell ref="S13:S14"/>
    <mergeCell ref="V12:V14"/>
    <mergeCell ref="Y11:Y14"/>
    <mergeCell ref="Z11:Z14"/>
    <mergeCell ref="AA11:AA14"/>
    <mergeCell ref="B15:C15"/>
    <mergeCell ref="A11:A14"/>
    <mergeCell ref="B11:B14"/>
    <mergeCell ref="C11:C14"/>
  </mergeCells>
  <printOptions horizontalCentered="1"/>
  <pageMargins left="0.2" right="0.2" top="0.57999999999999996" bottom="0.46" header="0.3" footer="0.3"/>
  <pageSetup paperSize="9" scale="42" orientation="landscape" r:id="rId1"/>
  <rowBreaks count="1" manualBreakCount="1">
    <brk id="115" max="2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L63"/>
  <sheetViews>
    <sheetView view="pageBreakPreview" zoomScale="70" zoomScaleNormal="80" zoomScaleSheetLayoutView="70" workbookViewId="0">
      <selection activeCell="Y3" sqref="Y3"/>
    </sheetView>
  </sheetViews>
  <sheetFormatPr defaultColWidth="4.28515625" defaultRowHeight="11.25"/>
  <cols>
    <col min="1" max="1" width="6.7109375" style="106" customWidth="1"/>
    <col min="2" max="2" width="3.85546875" style="106" customWidth="1"/>
    <col min="3" max="3" width="11" style="106" customWidth="1"/>
    <col min="4" max="4" width="9.42578125" style="106" customWidth="1"/>
    <col min="5" max="5" width="9.7109375" style="106" customWidth="1"/>
    <col min="6" max="6" width="12.42578125" style="106" customWidth="1"/>
    <col min="7" max="7" width="10.28515625" style="106" customWidth="1"/>
    <col min="8" max="8" width="9.5703125" style="106" customWidth="1"/>
    <col min="9" max="9" width="13.42578125" style="106" customWidth="1"/>
    <col min="10" max="11" width="9.28515625" style="106" customWidth="1"/>
    <col min="12" max="12" width="13.7109375" style="106" customWidth="1"/>
    <col min="13" max="14" width="10.140625" style="106" customWidth="1"/>
    <col min="15" max="15" width="11.7109375" style="106" customWidth="1"/>
    <col min="16" max="17" width="9.140625" style="106" customWidth="1"/>
    <col min="18" max="18" width="11.7109375" style="106" customWidth="1"/>
    <col min="19" max="20" width="9.28515625" style="106" customWidth="1"/>
    <col min="21" max="21" width="8.85546875" style="106" customWidth="1"/>
    <col min="22" max="22" width="5.42578125" style="106" customWidth="1"/>
    <col min="23" max="23" width="12.5703125" style="185" customWidth="1"/>
    <col min="24" max="24" width="9.28515625" style="185" customWidth="1"/>
    <col min="25" max="25" width="10" style="185" customWidth="1"/>
    <col min="26" max="26" width="9.5703125" style="185" customWidth="1"/>
    <col min="27" max="28" width="8.85546875" style="185" customWidth="1"/>
    <col min="29" max="29" width="8.7109375" style="185" customWidth="1"/>
    <col min="30" max="30" width="9.5703125" style="185" customWidth="1"/>
    <col min="31" max="31" width="8.140625" style="185" customWidth="1"/>
    <col min="32" max="32" width="7.28515625" style="185" customWidth="1"/>
    <col min="33" max="34" width="9.140625" style="185" customWidth="1"/>
    <col min="35" max="35" width="8" style="185" customWidth="1"/>
    <col min="36" max="38" width="9.28515625" style="185" customWidth="1"/>
    <col min="39" max="40" width="9.85546875" style="185" customWidth="1"/>
    <col min="41" max="41" width="8.7109375" style="472" customWidth="1"/>
    <col min="42" max="42" width="4.85546875" style="185" customWidth="1"/>
    <col min="43" max="45" width="10.28515625" style="185" customWidth="1"/>
    <col min="46" max="46" width="10.42578125" style="185" customWidth="1"/>
    <col min="47" max="48" width="9.7109375" style="185" customWidth="1"/>
    <col min="49" max="49" width="7.85546875" style="185" customWidth="1"/>
    <col min="50" max="50" width="8.42578125" style="185" customWidth="1"/>
    <col min="51" max="51" width="10.5703125" style="185" customWidth="1"/>
    <col min="52" max="52" width="6.7109375" style="185" customWidth="1"/>
    <col min="53" max="53" width="8.85546875" style="185" customWidth="1"/>
    <col min="54" max="54" width="9" style="185" customWidth="1"/>
    <col min="55" max="55" width="9.5703125" style="185" customWidth="1"/>
    <col min="56" max="56" width="10.5703125" style="185" customWidth="1"/>
    <col min="57" max="57" width="8.85546875" style="185" customWidth="1"/>
    <col min="58" max="174" width="4.28515625" style="106"/>
    <col min="175" max="175" width="5.85546875" style="106" customWidth="1"/>
    <col min="176" max="176" width="11.7109375" style="106" customWidth="1"/>
    <col min="177" max="183" width="6.42578125" style="106" customWidth="1"/>
    <col min="184" max="184" width="7.140625" style="106" customWidth="1"/>
    <col min="185" max="185" width="6.42578125" style="106" customWidth="1"/>
    <col min="186" max="186" width="5.7109375" style="106" customWidth="1"/>
    <col min="187" max="187" width="6.42578125" style="106" customWidth="1"/>
    <col min="188" max="188" width="5.85546875" style="106" customWidth="1"/>
    <col min="189" max="189" width="7" style="106" customWidth="1"/>
    <col min="190" max="190" width="6.7109375" style="106" customWidth="1"/>
    <col min="191" max="191" width="6.42578125" style="106" customWidth="1"/>
    <col min="192" max="194" width="8.140625" style="106" customWidth="1"/>
    <col min="195" max="201" width="10.42578125" style="106" customWidth="1"/>
    <col min="202" max="202" width="7" style="106" customWidth="1"/>
    <col min="203" max="203" width="6.85546875" style="106" customWidth="1"/>
    <col min="204" max="204" width="6.42578125" style="106" customWidth="1"/>
    <col min="205" max="205" width="6.85546875" style="106" customWidth="1"/>
    <col min="206" max="206" width="6.7109375" style="106" customWidth="1"/>
    <col min="207" max="207" width="6.42578125" style="106" customWidth="1"/>
    <col min="208" max="208" width="5.140625" style="106" customWidth="1"/>
    <col min="209" max="209" width="5.7109375" style="106" customWidth="1"/>
    <col min="210" max="210" width="5.42578125" style="106" customWidth="1"/>
    <col min="211" max="211" width="6.28515625" style="106" customWidth="1"/>
    <col min="212" max="212" width="5.140625" style="106" customWidth="1"/>
    <col min="213" max="215" width="7.42578125" style="106" customWidth="1"/>
    <col min="216" max="219" width="5.42578125" style="106" customWidth="1"/>
    <col min="220" max="220" width="7" style="106" customWidth="1"/>
    <col min="221" max="221" width="6.140625" style="106" customWidth="1"/>
    <col min="222" max="223" width="5.85546875" style="106" customWidth="1"/>
    <col min="224" max="225" width="6.42578125" style="106" customWidth="1"/>
    <col min="226" max="226" width="5.85546875" style="106" customWidth="1"/>
    <col min="227" max="227" width="6.85546875" style="106" customWidth="1"/>
    <col min="228" max="229" width="8.42578125" style="106" customWidth="1"/>
    <col min="230" max="230" width="50.42578125" style="106" customWidth="1"/>
    <col min="231" max="240" width="4.42578125" style="106" customWidth="1"/>
    <col min="241" max="242" width="4.28515625" style="106" customWidth="1"/>
    <col min="243" max="430" width="4.28515625" style="106"/>
    <col min="431" max="431" width="5.85546875" style="106" customWidth="1"/>
    <col min="432" max="432" width="11.7109375" style="106" customWidth="1"/>
    <col min="433" max="439" width="6.42578125" style="106" customWidth="1"/>
    <col min="440" max="440" width="7.140625" style="106" customWidth="1"/>
    <col min="441" max="441" width="6.42578125" style="106" customWidth="1"/>
    <col min="442" max="442" width="5.7109375" style="106" customWidth="1"/>
    <col min="443" max="443" width="6.42578125" style="106" customWidth="1"/>
    <col min="444" max="444" width="5.85546875" style="106" customWidth="1"/>
    <col min="445" max="445" width="7" style="106" customWidth="1"/>
    <col min="446" max="446" width="6.7109375" style="106" customWidth="1"/>
    <col min="447" max="447" width="6.42578125" style="106" customWidth="1"/>
    <col min="448" max="450" width="8.140625" style="106" customWidth="1"/>
    <col min="451" max="457" width="10.42578125" style="106" customWidth="1"/>
    <col min="458" max="458" width="7" style="106" customWidth="1"/>
    <col min="459" max="459" width="6.85546875" style="106" customWidth="1"/>
    <col min="460" max="460" width="6.42578125" style="106" customWidth="1"/>
    <col min="461" max="461" width="6.85546875" style="106" customWidth="1"/>
    <col min="462" max="462" width="6.7109375" style="106" customWidth="1"/>
    <col min="463" max="463" width="6.42578125" style="106" customWidth="1"/>
    <col min="464" max="464" width="5.140625" style="106" customWidth="1"/>
    <col min="465" max="465" width="5.7109375" style="106" customWidth="1"/>
    <col min="466" max="466" width="5.42578125" style="106" customWidth="1"/>
    <col min="467" max="467" width="6.28515625" style="106" customWidth="1"/>
    <col min="468" max="468" width="5.140625" style="106" customWidth="1"/>
    <col min="469" max="471" width="7.42578125" style="106" customWidth="1"/>
    <col min="472" max="475" width="5.42578125" style="106" customWidth="1"/>
    <col min="476" max="476" width="7" style="106" customWidth="1"/>
    <col min="477" max="477" width="6.140625" style="106" customWidth="1"/>
    <col min="478" max="479" width="5.85546875" style="106" customWidth="1"/>
    <col min="480" max="481" width="6.42578125" style="106" customWidth="1"/>
    <col min="482" max="482" width="5.85546875" style="106" customWidth="1"/>
    <col min="483" max="483" width="6.85546875" style="106" customWidth="1"/>
    <col min="484" max="485" width="8.42578125" style="106" customWidth="1"/>
    <col min="486" max="486" width="50.42578125" style="106" customWidth="1"/>
    <col min="487" max="496" width="4.42578125" style="106" customWidth="1"/>
    <col min="497" max="498" width="4.28515625" style="106" customWidth="1"/>
    <col min="499" max="686" width="4.28515625" style="106"/>
    <col min="687" max="687" width="5.85546875" style="106" customWidth="1"/>
    <col min="688" max="688" width="11.7109375" style="106" customWidth="1"/>
    <col min="689" max="695" width="6.42578125" style="106" customWidth="1"/>
    <col min="696" max="696" width="7.140625" style="106" customWidth="1"/>
    <col min="697" max="697" width="6.42578125" style="106" customWidth="1"/>
    <col min="698" max="698" width="5.7109375" style="106" customWidth="1"/>
    <col min="699" max="699" width="6.42578125" style="106" customWidth="1"/>
    <col min="700" max="700" width="5.85546875" style="106" customWidth="1"/>
    <col min="701" max="701" width="7" style="106" customWidth="1"/>
    <col min="702" max="702" width="6.7109375" style="106" customWidth="1"/>
    <col min="703" max="703" width="6.42578125" style="106" customWidth="1"/>
    <col min="704" max="706" width="8.140625" style="106" customWidth="1"/>
    <col min="707" max="713" width="10.42578125" style="106" customWidth="1"/>
    <col min="714" max="714" width="7" style="106" customWidth="1"/>
    <col min="715" max="715" width="6.85546875" style="106" customWidth="1"/>
    <col min="716" max="716" width="6.42578125" style="106" customWidth="1"/>
    <col min="717" max="717" width="6.85546875" style="106" customWidth="1"/>
    <col min="718" max="718" width="6.7109375" style="106" customWidth="1"/>
    <col min="719" max="719" width="6.42578125" style="106" customWidth="1"/>
    <col min="720" max="720" width="5.140625" style="106" customWidth="1"/>
    <col min="721" max="721" width="5.7109375" style="106" customWidth="1"/>
    <col min="722" max="722" width="5.42578125" style="106" customWidth="1"/>
    <col min="723" max="723" width="6.28515625" style="106" customWidth="1"/>
    <col min="724" max="724" width="5.140625" style="106" customWidth="1"/>
    <col min="725" max="727" width="7.42578125" style="106" customWidth="1"/>
    <col min="728" max="731" width="5.42578125" style="106" customWidth="1"/>
    <col min="732" max="732" width="7" style="106" customWidth="1"/>
    <col min="733" max="733" width="6.140625" style="106" customWidth="1"/>
    <col min="734" max="735" width="5.85546875" style="106" customWidth="1"/>
    <col min="736" max="737" width="6.42578125" style="106" customWidth="1"/>
    <col min="738" max="738" width="5.85546875" style="106" customWidth="1"/>
    <col min="739" max="739" width="6.85546875" style="106" customWidth="1"/>
    <col min="740" max="741" width="8.42578125" style="106" customWidth="1"/>
    <col min="742" max="742" width="50.42578125" style="106" customWidth="1"/>
    <col min="743" max="752" width="4.42578125" style="106" customWidth="1"/>
    <col min="753" max="754" width="4.28515625" style="106" customWidth="1"/>
    <col min="755" max="942" width="4.28515625" style="106"/>
    <col min="943" max="943" width="5.85546875" style="106" customWidth="1"/>
    <col min="944" max="944" width="11.7109375" style="106" customWidth="1"/>
    <col min="945" max="951" width="6.42578125" style="106" customWidth="1"/>
    <col min="952" max="952" width="7.140625" style="106" customWidth="1"/>
    <col min="953" max="953" width="6.42578125" style="106" customWidth="1"/>
    <col min="954" max="954" width="5.7109375" style="106" customWidth="1"/>
    <col min="955" max="955" width="6.42578125" style="106" customWidth="1"/>
    <col min="956" max="956" width="5.85546875" style="106" customWidth="1"/>
    <col min="957" max="957" width="7" style="106" customWidth="1"/>
    <col min="958" max="958" width="6.7109375" style="106" customWidth="1"/>
    <col min="959" max="959" width="6.42578125" style="106" customWidth="1"/>
    <col min="960" max="962" width="8.140625" style="106" customWidth="1"/>
    <col min="963" max="969" width="10.42578125" style="106" customWidth="1"/>
    <col min="970" max="970" width="7" style="106" customWidth="1"/>
    <col min="971" max="971" width="6.85546875" style="106" customWidth="1"/>
    <col min="972" max="972" width="6.42578125" style="106" customWidth="1"/>
    <col min="973" max="973" width="6.85546875" style="106" customWidth="1"/>
    <col min="974" max="974" width="6.7109375" style="106" customWidth="1"/>
    <col min="975" max="975" width="6.42578125" style="106" customWidth="1"/>
    <col min="976" max="976" width="5.140625" style="106" customWidth="1"/>
    <col min="977" max="977" width="5.7109375" style="106" customWidth="1"/>
    <col min="978" max="978" width="5.42578125" style="106" customWidth="1"/>
    <col min="979" max="979" width="6.28515625" style="106" customWidth="1"/>
    <col min="980" max="980" width="5.140625" style="106" customWidth="1"/>
    <col min="981" max="983" width="7.42578125" style="106" customWidth="1"/>
    <col min="984" max="987" width="5.42578125" style="106" customWidth="1"/>
    <col min="988" max="988" width="7" style="106" customWidth="1"/>
    <col min="989" max="989" width="6.140625" style="106" customWidth="1"/>
    <col min="990" max="991" width="5.85546875" style="106" customWidth="1"/>
    <col min="992" max="993" width="6.42578125" style="106" customWidth="1"/>
    <col min="994" max="994" width="5.85546875" style="106" customWidth="1"/>
    <col min="995" max="995" width="6.85546875" style="106" customWidth="1"/>
    <col min="996" max="997" width="8.42578125" style="106" customWidth="1"/>
    <col min="998" max="998" width="50.42578125" style="106" customWidth="1"/>
    <col min="999" max="1008" width="4.42578125" style="106" customWidth="1"/>
    <col min="1009" max="1010" width="4.28515625" style="106" customWidth="1"/>
    <col min="1011" max="1198" width="4.28515625" style="106"/>
    <col min="1199" max="1199" width="5.85546875" style="106" customWidth="1"/>
    <col min="1200" max="1200" width="11.7109375" style="106" customWidth="1"/>
    <col min="1201" max="1207" width="6.42578125" style="106" customWidth="1"/>
    <col min="1208" max="1208" width="7.140625" style="106" customWidth="1"/>
    <col min="1209" max="1209" width="6.42578125" style="106" customWidth="1"/>
    <col min="1210" max="1210" width="5.7109375" style="106" customWidth="1"/>
    <col min="1211" max="1211" width="6.42578125" style="106" customWidth="1"/>
    <col min="1212" max="1212" width="5.85546875" style="106" customWidth="1"/>
    <col min="1213" max="1213" width="7" style="106" customWidth="1"/>
    <col min="1214" max="1214" width="6.7109375" style="106" customWidth="1"/>
    <col min="1215" max="1215" width="6.42578125" style="106" customWidth="1"/>
    <col min="1216" max="1218" width="8.140625" style="106" customWidth="1"/>
    <col min="1219" max="1225" width="10.42578125" style="106" customWidth="1"/>
    <col min="1226" max="1226" width="7" style="106" customWidth="1"/>
    <col min="1227" max="1227" width="6.85546875" style="106" customWidth="1"/>
    <col min="1228" max="1228" width="6.42578125" style="106" customWidth="1"/>
    <col min="1229" max="1229" width="6.85546875" style="106" customWidth="1"/>
    <col min="1230" max="1230" width="6.7109375" style="106" customWidth="1"/>
    <col min="1231" max="1231" width="6.42578125" style="106" customWidth="1"/>
    <col min="1232" max="1232" width="5.140625" style="106" customWidth="1"/>
    <col min="1233" max="1233" width="5.7109375" style="106" customWidth="1"/>
    <col min="1234" max="1234" width="5.42578125" style="106" customWidth="1"/>
    <col min="1235" max="1235" width="6.28515625" style="106" customWidth="1"/>
    <col min="1236" max="1236" width="5.140625" style="106" customWidth="1"/>
    <col min="1237" max="1239" width="7.42578125" style="106" customWidth="1"/>
    <col min="1240" max="1243" width="5.42578125" style="106" customWidth="1"/>
    <col min="1244" max="1244" width="7" style="106" customWidth="1"/>
    <col min="1245" max="1245" width="6.140625" style="106" customWidth="1"/>
    <col min="1246" max="1247" width="5.85546875" style="106" customWidth="1"/>
    <col min="1248" max="1249" width="6.42578125" style="106" customWidth="1"/>
    <col min="1250" max="1250" width="5.85546875" style="106" customWidth="1"/>
    <col min="1251" max="1251" width="6.85546875" style="106" customWidth="1"/>
    <col min="1252" max="1253" width="8.42578125" style="106" customWidth="1"/>
    <col min="1254" max="1254" width="50.42578125" style="106" customWidth="1"/>
    <col min="1255" max="1264" width="4.42578125" style="106" customWidth="1"/>
    <col min="1265" max="1266" width="4.28515625" style="106" customWidth="1"/>
    <col min="1267" max="1454" width="4.28515625" style="106"/>
    <col min="1455" max="1455" width="5.85546875" style="106" customWidth="1"/>
    <col min="1456" max="1456" width="11.7109375" style="106" customWidth="1"/>
    <col min="1457" max="1463" width="6.42578125" style="106" customWidth="1"/>
    <col min="1464" max="1464" width="7.140625" style="106" customWidth="1"/>
    <col min="1465" max="1465" width="6.42578125" style="106" customWidth="1"/>
    <col min="1466" max="1466" width="5.7109375" style="106" customWidth="1"/>
    <col min="1467" max="1467" width="6.42578125" style="106" customWidth="1"/>
    <col min="1468" max="1468" width="5.85546875" style="106" customWidth="1"/>
    <col min="1469" max="1469" width="7" style="106" customWidth="1"/>
    <col min="1470" max="1470" width="6.7109375" style="106" customWidth="1"/>
    <col min="1471" max="1471" width="6.42578125" style="106" customWidth="1"/>
    <col min="1472" max="1474" width="8.140625" style="106" customWidth="1"/>
    <col min="1475" max="1481" width="10.42578125" style="106" customWidth="1"/>
    <col min="1482" max="1482" width="7" style="106" customWidth="1"/>
    <col min="1483" max="1483" width="6.85546875" style="106" customWidth="1"/>
    <col min="1484" max="1484" width="6.42578125" style="106" customWidth="1"/>
    <col min="1485" max="1485" width="6.85546875" style="106" customWidth="1"/>
    <col min="1486" max="1486" width="6.7109375" style="106" customWidth="1"/>
    <col min="1487" max="1487" width="6.42578125" style="106" customWidth="1"/>
    <col min="1488" max="1488" width="5.140625" style="106" customWidth="1"/>
    <col min="1489" max="1489" width="5.7109375" style="106" customWidth="1"/>
    <col min="1490" max="1490" width="5.42578125" style="106" customWidth="1"/>
    <col min="1491" max="1491" width="6.28515625" style="106" customWidth="1"/>
    <col min="1492" max="1492" width="5.140625" style="106" customWidth="1"/>
    <col min="1493" max="1495" width="7.42578125" style="106" customWidth="1"/>
    <col min="1496" max="1499" width="5.42578125" style="106" customWidth="1"/>
    <col min="1500" max="1500" width="7" style="106" customWidth="1"/>
    <col min="1501" max="1501" width="6.140625" style="106" customWidth="1"/>
    <col min="1502" max="1503" width="5.85546875" style="106" customWidth="1"/>
    <col min="1504" max="1505" width="6.42578125" style="106" customWidth="1"/>
    <col min="1506" max="1506" width="5.85546875" style="106" customWidth="1"/>
    <col min="1507" max="1507" width="6.85546875" style="106" customWidth="1"/>
    <col min="1508" max="1509" width="8.42578125" style="106" customWidth="1"/>
    <col min="1510" max="1510" width="50.42578125" style="106" customWidth="1"/>
    <col min="1511" max="1520" width="4.42578125" style="106" customWidth="1"/>
    <col min="1521" max="1522" width="4.28515625" style="106" customWidth="1"/>
    <col min="1523" max="1710" width="4.28515625" style="106"/>
    <col min="1711" max="1711" width="5.85546875" style="106" customWidth="1"/>
    <col min="1712" max="1712" width="11.7109375" style="106" customWidth="1"/>
    <col min="1713" max="1719" width="6.42578125" style="106" customWidth="1"/>
    <col min="1720" max="1720" width="7.140625" style="106" customWidth="1"/>
    <col min="1721" max="1721" width="6.42578125" style="106" customWidth="1"/>
    <col min="1722" max="1722" width="5.7109375" style="106" customWidth="1"/>
    <col min="1723" max="1723" width="6.42578125" style="106" customWidth="1"/>
    <col min="1724" max="1724" width="5.85546875" style="106" customWidth="1"/>
    <col min="1725" max="1725" width="7" style="106" customWidth="1"/>
    <col min="1726" max="1726" width="6.7109375" style="106" customWidth="1"/>
    <col min="1727" max="1727" width="6.42578125" style="106" customWidth="1"/>
    <col min="1728" max="1730" width="8.140625" style="106" customWidth="1"/>
    <col min="1731" max="1737" width="10.42578125" style="106" customWidth="1"/>
    <col min="1738" max="1738" width="7" style="106" customWidth="1"/>
    <col min="1739" max="1739" width="6.85546875" style="106" customWidth="1"/>
    <col min="1740" max="1740" width="6.42578125" style="106" customWidth="1"/>
    <col min="1741" max="1741" width="6.85546875" style="106" customWidth="1"/>
    <col min="1742" max="1742" width="6.7109375" style="106" customWidth="1"/>
    <col min="1743" max="1743" width="6.42578125" style="106" customWidth="1"/>
    <col min="1744" max="1744" width="5.140625" style="106" customWidth="1"/>
    <col min="1745" max="1745" width="5.7109375" style="106" customWidth="1"/>
    <col min="1746" max="1746" width="5.42578125" style="106" customWidth="1"/>
    <col min="1747" max="1747" width="6.28515625" style="106" customWidth="1"/>
    <col min="1748" max="1748" width="5.140625" style="106" customWidth="1"/>
    <col min="1749" max="1751" width="7.42578125" style="106" customWidth="1"/>
    <col min="1752" max="1755" width="5.42578125" style="106" customWidth="1"/>
    <col min="1756" max="1756" width="7" style="106" customWidth="1"/>
    <col min="1757" max="1757" width="6.140625" style="106" customWidth="1"/>
    <col min="1758" max="1759" width="5.85546875" style="106" customWidth="1"/>
    <col min="1760" max="1761" width="6.42578125" style="106" customWidth="1"/>
    <col min="1762" max="1762" width="5.85546875" style="106" customWidth="1"/>
    <col min="1763" max="1763" width="6.85546875" style="106" customWidth="1"/>
    <col min="1764" max="1765" width="8.42578125" style="106" customWidth="1"/>
    <col min="1766" max="1766" width="50.42578125" style="106" customWidth="1"/>
    <col min="1767" max="1776" width="4.42578125" style="106" customWidth="1"/>
    <col min="1777" max="1778" width="4.28515625" style="106" customWidth="1"/>
    <col min="1779" max="1966" width="4.28515625" style="106"/>
    <col min="1967" max="1967" width="5.85546875" style="106" customWidth="1"/>
    <col min="1968" max="1968" width="11.7109375" style="106" customWidth="1"/>
    <col min="1969" max="1975" width="6.42578125" style="106" customWidth="1"/>
    <col min="1976" max="1976" width="7.140625" style="106" customWidth="1"/>
    <col min="1977" max="1977" width="6.42578125" style="106" customWidth="1"/>
    <col min="1978" max="1978" width="5.7109375" style="106" customWidth="1"/>
    <col min="1979" max="1979" width="6.42578125" style="106" customWidth="1"/>
    <col min="1980" max="1980" width="5.85546875" style="106" customWidth="1"/>
    <col min="1981" max="1981" width="7" style="106" customWidth="1"/>
    <col min="1982" max="1982" width="6.7109375" style="106" customWidth="1"/>
    <col min="1983" max="1983" width="6.42578125" style="106" customWidth="1"/>
    <col min="1984" max="1986" width="8.140625" style="106" customWidth="1"/>
    <col min="1987" max="1993" width="10.42578125" style="106" customWidth="1"/>
    <col min="1994" max="1994" width="7" style="106" customWidth="1"/>
    <col min="1995" max="1995" width="6.85546875" style="106" customWidth="1"/>
    <col min="1996" max="1996" width="6.42578125" style="106" customWidth="1"/>
    <col min="1997" max="1997" width="6.85546875" style="106" customWidth="1"/>
    <col min="1998" max="1998" width="6.7109375" style="106" customWidth="1"/>
    <col min="1999" max="1999" width="6.42578125" style="106" customWidth="1"/>
    <col min="2000" max="2000" width="5.140625" style="106" customWidth="1"/>
    <col min="2001" max="2001" width="5.7109375" style="106" customWidth="1"/>
    <col min="2002" max="2002" width="5.42578125" style="106" customWidth="1"/>
    <col min="2003" max="2003" width="6.28515625" style="106" customWidth="1"/>
    <col min="2004" max="2004" width="5.140625" style="106" customWidth="1"/>
    <col min="2005" max="2007" width="7.42578125" style="106" customWidth="1"/>
    <col min="2008" max="2011" width="5.42578125" style="106" customWidth="1"/>
    <col min="2012" max="2012" width="7" style="106" customWidth="1"/>
    <col min="2013" max="2013" width="6.140625" style="106" customWidth="1"/>
    <col min="2014" max="2015" width="5.85546875" style="106" customWidth="1"/>
    <col min="2016" max="2017" width="6.42578125" style="106" customWidth="1"/>
    <col min="2018" max="2018" width="5.85546875" style="106" customWidth="1"/>
    <col min="2019" max="2019" width="6.85546875" style="106" customWidth="1"/>
    <col min="2020" max="2021" width="8.42578125" style="106" customWidth="1"/>
    <col min="2022" max="2022" width="50.42578125" style="106" customWidth="1"/>
    <col min="2023" max="2032" width="4.42578125" style="106" customWidth="1"/>
    <col min="2033" max="2034" width="4.28515625" style="106" customWidth="1"/>
    <col min="2035" max="2222" width="4.28515625" style="106"/>
    <col min="2223" max="2223" width="5.85546875" style="106" customWidth="1"/>
    <col min="2224" max="2224" width="11.7109375" style="106" customWidth="1"/>
    <col min="2225" max="2231" width="6.42578125" style="106" customWidth="1"/>
    <col min="2232" max="2232" width="7.140625" style="106" customWidth="1"/>
    <col min="2233" max="2233" width="6.42578125" style="106" customWidth="1"/>
    <col min="2234" max="2234" width="5.7109375" style="106" customWidth="1"/>
    <col min="2235" max="2235" width="6.42578125" style="106" customWidth="1"/>
    <col min="2236" max="2236" width="5.85546875" style="106" customWidth="1"/>
    <col min="2237" max="2237" width="7" style="106" customWidth="1"/>
    <col min="2238" max="2238" width="6.7109375" style="106" customWidth="1"/>
    <col min="2239" max="2239" width="6.42578125" style="106" customWidth="1"/>
    <col min="2240" max="2242" width="8.140625" style="106" customWidth="1"/>
    <col min="2243" max="2249" width="10.42578125" style="106" customWidth="1"/>
    <col min="2250" max="2250" width="7" style="106" customWidth="1"/>
    <col min="2251" max="2251" width="6.85546875" style="106" customWidth="1"/>
    <col min="2252" max="2252" width="6.42578125" style="106" customWidth="1"/>
    <col min="2253" max="2253" width="6.85546875" style="106" customWidth="1"/>
    <col min="2254" max="2254" width="6.7109375" style="106" customWidth="1"/>
    <col min="2255" max="2255" width="6.42578125" style="106" customWidth="1"/>
    <col min="2256" max="2256" width="5.140625" style="106" customWidth="1"/>
    <col min="2257" max="2257" width="5.7109375" style="106" customWidth="1"/>
    <col min="2258" max="2258" width="5.42578125" style="106" customWidth="1"/>
    <col min="2259" max="2259" width="6.28515625" style="106" customWidth="1"/>
    <col min="2260" max="2260" width="5.140625" style="106" customWidth="1"/>
    <col min="2261" max="2263" width="7.42578125" style="106" customWidth="1"/>
    <col min="2264" max="2267" width="5.42578125" style="106" customWidth="1"/>
    <col min="2268" max="2268" width="7" style="106" customWidth="1"/>
    <col min="2269" max="2269" width="6.140625" style="106" customWidth="1"/>
    <col min="2270" max="2271" width="5.85546875" style="106" customWidth="1"/>
    <col min="2272" max="2273" width="6.42578125" style="106" customWidth="1"/>
    <col min="2274" max="2274" width="5.85546875" style="106" customWidth="1"/>
    <col min="2275" max="2275" width="6.85546875" style="106" customWidth="1"/>
    <col min="2276" max="2277" width="8.42578125" style="106" customWidth="1"/>
    <col min="2278" max="2278" width="50.42578125" style="106" customWidth="1"/>
    <col min="2279" max="2288" width="4.42578125" style="106" customWidth="1"/>
    <col min="2289" max="2290" width="4.28515625" style="106" customWidth="1"/>
    <col min="2291" max="2478" width="4.28515625" style="106"/>
    <col min="2479" max="2479" width="5.85546875" style="106" customWidth="1"/>
    <col min="2480" max="2480" width="11.7109375" style="106" customWidth="1"/>
    <col min="2481" max="2487" width="6.42578125" style="106" customWidth="1"/>
    <col min="2488" max="2488" width="7.140625" style="106" customWidth="1"/>
    <col min="2489" max="2489" width="6.42578125" style="106" customWidth="1"/>
    <col min="2490" max="2490" width="5.7109375" style="106" customWidth="1"/>
    <col min="2491" max="2491" width="6.42578125" style="106" customWidth="1"/>
    <col min="2492" max="2492" width="5.85546875" style="106" customWidth="1"/>
    <col min="2493" max="2493" width="7" style="106" customWidth="1"/>
    <col min="2494" max="2494" width="6.7109375" style="106" customWidth="1"/>
    <col min="2495" max="2495" width="6.42578125" style="106" customWidth="1"/>
    <col min="2496" max="2498" width="8.140625" style="106" customWidth="1"/>
    <col min="2499" max="2505" width="10.42578125" style="106" customWidth="1"/>
    <col min="2506" max="2506" width="7" style="106" customWidth="1"/>
    <col min="2507" max="2507" width="6.85546875" style="106" customWidth="1"/>
    <col min="2508" max="2508" width="6.42578125" style="106" customWidth="1"/>
    <col min="2509" max="2509" width="6.85546875" style="106" customWidth="1"/>
    <col min="2510" max="2510" width="6.7109375" style="106" customWidth="1"/>
    <col min="2511" max="2511" width="6.42578125" style="106" customWidth="1"/>
    <col min="2512" max="2512" width="5.140625" style="106" customWidth="1"/>
    <col min="2513" max="2513" width="5.7109375" style="106" customWidth="1"/>
    <col min="2514" max="2514" width="5.42578125" style="106" customWidth="1"/>
    <col min="2515" max="2515" width="6.28515625" style="106" customWidth="1"/>
    <col min="2516" max="2516" width="5.140625" style="106" customWidth="1"/>
    <col min="2517" max="2519" width="7.42578125" style="106" customWidth="1"/>
    <col min="2520" max="2523" width="5.42578125" style="106" customWidth="1"/>
    <col min="2524" max="2524" width="7" style="106" customWidth="1"/>
    <col min="2525" max="2525" width="6.140625" style="106" customWidth="1"/>
    <col min="2526" max="2527" width="5.85546875" style="106" customWidth="1"/>
    <col min="2528" max="2529" width="6.42578125" style="106" customWidth="1"/>
    <col min="2530" max="2530" width="5.85546875" style="106" customWidth="1"/>
    <col min="2531" max="2531" width="6.85546875" style="106" customWidth="1"/>
    <col min="2532" max="2533" width="8.42578125" style="106" customWidth="1"/>
    <col min="2534" max="2534" width="50.42578125" style="106" customWidth="1"/>
    <col min="2535" max="2544" width="4.42578125" style="106" customWidth="1"/>
    <col min="2545" max="2546" width="4.28515625" style="106" customWidth="1"/>
    <col min="2547" max="2734" width="4.28515625" style="106"/>
    <col min="2735" max="2735" width="5.85546875" style="106" customWidth="1"/>
    <col min="2736" max="2736" width="11.7109375" style="106" customWidth="1"/>
    <col min="2737" max="2743" width="6.42578125" style="106" customWidth="1"/>
    <col min="2744" max="2744" width="7.140625" style="106" customWidth="1"/>
    <col min="2745" max="2745" width="6.42578125" style="106" customWidth="1"/>
    <col min="2746" max="2746" width="5.7109375" style="106" customWidth="1"/>
    <col min="2747" max="2747" width="6.42578125" style="106" customWidth="1"/>
    <col min="2748" max="2748" width="5.85546875" style="106" customWidth="1"/>
    <col min="2749" max="2749" width="7" style="106" customWidth="1"/>
    <col min="2750" max="2750" width="6.7109375" style="106" customWidth="1"/>
    <col min="2751" max="2751" width="6.42578125" style="106" customWidth="1"/>
    <col min="2752" max="2754" width="8.140625" style="106" customWidth="1"/>
    <col min="2755" max="2761" width="10.42578125" style="106" customWidth="1"/>
    <col min="2762" max="2762" width="7" style="106" customWidth="1"/>
    <col min="2763" max="2763" width="6.85546875" style="106" customWidth="1"/>
    <col min="2764" max="2764" width="6.42578125" style="106" customWidth="1"/>
    <col min="2765" max="2765" width="6.85546875" style="106" customWidth="1"/>
    <col min="2766" max="2766" width="6.7109375" style="106" customWidth="1"/>
    <col min="2767" max="2767" width="6.42578125" style="106" customWidth="1"/>
    <col min="2768" max="2768" width="5.140625" style="106" customWidth="1"/>
    <col min="2769" max="2769" width="5.7109375" style="106" customWidth="1"/>
    <col min="2770" max="2770" width="5.42578125" style="106" customWidth="1"/>
    <col min="2771" max="2771" width="6.28515625" style="106" customWidth="1"/>
    <col min="2772" max="2772" width="5.140625" style="106" customWidth="1"/>
    <col min="2773" max="2775" width="7.42578125" style="106" customWidth="1"/>
    <col min="2776" max="2779" width="5.42578125" style="106" customWidth="1"/>
    <col min="2780" max="2780" width="7" style="106" customWidth="1"/>
    <col min="2781" max="2781" width="6.140625" style="106" customWidth="1"/>
    <col min="2782" max="2783" width="5.85546875" style="106" customWidth="1"/>
    <col min="2784" max="2785" width="6.42578125" style="106" customWidth="1"/>
    <col min="2786" max="2786" width="5.85546875" style="106" customWidth="1"/>
    <col min="2787" max="2787" width="6.85546875" style="106" customWidth="1"/>
    <col min="2788" max="2789" width="8.42578125" style="106" customWidth="1"/>
    <col min="2790" max="2790" width="50.42578125" style="106" customWidth="1"/>
    <col min="2791" max="2800" width="4.42578125" style="106" customWidth="1"/>
    <col min="2801" max="2802" width="4.28515625" style="106" customWidth="1"/>
    <col min="2803" max="2990" width="4.28515625" style="106"/>
    <col min="2991" max="2991" width="5.85546875" style="106" customWidth="1"/>
    <col min="2992" max="2992" width="11.7109375" style="106" customWidth="1"/>
    <col min="2993" max="2999" width="6.42578125" style="106" customWidth="1"/>
    <col min="3000" max="3000" width="7.140625" style="106" customWidth="1"/>
    <col min="3001" max="3001" width="6.42578125" style="106" customWidth="1"/>
    <col min="3002" max="3002" width="5.7109375" style="106" customWidth="1"/>
    <col min="3003" max="3003" width="6.42578125" style="106" customWidth="1"/>
    <col min="3004" max="3004" width="5.85546875" style="106" customWidth="1"/>
    <col min="3005" max="3005" width="7" style="106" customWidth="1"/>
    <col min="3006" max="3006" width="6.7109375" style="106" customWidth="1"/>
    <col min="3007" max="3007" width="6.42578125" style="106" customWidth="1"/>
    <col min="3008" max="3010" width="8.140625" style="106" customWidth="1"/>
    <col min="3011" max="3017" width="10.42578125" style="106" customWidth="1"/>
    <col min="3018" max="3018" width="7" style="106" customWidth="1"/>
    <col min="3019" max="3019" width="6.85546875" style="106" customWidth="1"/>
    <col min="3020" max="3020" width="6.42578125" style="106" customWidth="1"/>
    <col min="3021" max="3021" width="6.85546875" style="106" customWidth="1"/>
    <col min="3022" max="3022" width="6.7109375" style="106" customWidth="1"/>
    <col min="3023" max="3023" width="6.42578125" style="106" customWidth="1"/>
    <col min="3024" max="3024" width="5.140625" style="106" customWidth="1"/>
    <col min="3025" max="3025" width="5.7109375" style="106" customWidth="1"/>
    <col min="3026" max="3026" width="5.42578125" style="106" customWidth="1"/>
    <col min="3027" max="3027" width="6.28515625" style="106" customWidth="1"/>
    <col min="3028" max="3028" width="5.140625" style="106" customWidth="1"/>
    <col min="3029" max="3031" width="7.42578125" style="106" customWidth="1"/>
    <col min="3032" max="3035" width="5.42578125" style="106" customWidth="1"/>
    <col min="3036" max="3036" width="7" style="106" customWidth="1"/>
    <col min="3037" max="3037" width="6.140625" style="106" customWidth="1"/>
    <col min="3038" max="3039" width="5.85546875" style="106" customWidth="1"/>
    <col min="3040" max="3041" width="6.42578125" style="106" customWidth="1"/>
    <col min="3042" max="3042" width="5.85546875" style="106" customWidth="1"/>
    <col min="3043" max="3043" width="6.85546875" style="106" customWidth="1"/>
    <col min="3044" max="3045" width="8.42578125" style="106" customWidth="1"/>
    <col min="3046" max="3046" width="50.42578125" style="106" customWidth="1"/>
    <col min="3047" max="3056" width="4.42578125" style="106" customWidth="1"/>
    <col min="3057" max="3058" width="4.28515625" style="106" customWidth="1"/>
    <col min="3059" max="3246" width="4.28515625" style="106"/>
    <col min="3247" max="3247" width="5.85546875" style="106" customWidth="1"/>
    <col min="3248" max="3248" width="11.7109375" style="106" customWidth="1"/>
    <col min="3249" max="3255" width="6.42578125" style="106" customWidth="1"/>
    <col min="3256" max="3256" width="7.140625" style="106" customWidth="1"/>
    <col min="3257" max="3257" width="6.42578125" style="106" customWidth="1"/>
    <col min="3258" max="3258" width="5.7109375" style="106" customWidth="1"/>
    <col min="3259" max="3259" width="6.42578125" style="106" customWidth="1"/>
    <col min="3260" max="3260" width="5.85546875" style="106" customWidth="1"/>
    <col min="3261" max="3261" width="7" style="106" customWidth="1"/>
    <col min="3262" max="3262" width="6.7109375" style="106" customWidth="1"/>
    <col min="3263" max="3263" width="6.42578125" style="106" customWidth="1"/>
    <col min="3264" max="3266" width="8.140625" style="106" customWidth="1"/>
    <col min="3267" max="3273" width="10.42578125" style="106" customWidth="1"/>
    <col min="3274" max="3274" width="7" style="106" customWidth="1"/>
    <col min="3275" max="3275" width="6.85546875" style="106" customWidth="1"/>
    <col min="3276" max="3276" width="6.42578125" style="106" customWidth="1"/>
    <col min="3277" max="3277" width="6.85546875" style="106" customWidth="1"/>
    <col min="3278" max="3278" width="6.7109375" style="106" customWidth="1"/>
    <col min="3279" max="3279" width="6.42578125" style="106" customWidth="1"/>
    <col min="3280" max="3280" width="5.140625" style="106" customWidth="1"/>
    <col min="3281" max="3281" width="5.7109375" style="106" customWidth="1"/>
    <col min="3282" max="3282" width="5.42578125" style="106" customWidth="1"/>
    <col min="3283" max="3283" width="6.28515625" style="106" customWidth="1"/>
    <col min="3284" max="3284" width="5.140625" style="106" customWidth="1"/>
    <col min="3285" max="3287" width="7.42578125" style="106" customWidth="1"/>
    <col min="3288" max="3291" width="5.42578125" style="106" customWidth="1"/>
    <col min="3292" max="3292" width="7" style="106" customWidth="1"/>
    <col min="3293" max="3293" width="6.140625" style="106" customWidth="1"/>
    <col min="3294" max="3295" width="5.85546875" style="106" customWidth="1"/>
    <col min="3296" max="3297" width="6.42578125" style="106" customWidth="1"/>
    <col min="3298" max="3298" width="5.85546875" style="106" customWidth="1"/>
    <col min="3299" max="3299" width="6.85546875" style="106" customWidth="1"/>
    <col min="3300" max="3301" width="8.42578125" style="106" customWidth="1"/>
    <col min="3302" max="3302" width="50.42578125" style="106" customWidth="1"/>
    <col min="3303" max="3312" width="4.42578125" style="106" customWidth="1"/>
    <col min="3313" max="3314" width="4.28515625" style="106" customWidth="1"/>
    <col min="3315" max="3502" width="4.28515625" style="106"/>
    <col min="3503" max="3503" width="5.85546875" style="106" customWidth="1"/>
    <col min="3504" max="3504" width="11.7109375" style="106" customWidth="1"/>
    <col min="3505" max="3511" width="6.42578125" style="106" customWidth="1"/>
    <col min="3512" max="3512" width="7.140625" style="106" customWidth="1"/>
    <col min="3513" max="3513" width="6.42578125" style="106" customWidth="1"/>
    <col min="3514" max="3514" width="5.7109375" style="106" customWidth="1"/>
    <col min="3515" max="3515" width="6.42578125" style="106" customWidth="1"/>
    <col min="3516" max="3516" width="5.85546875" style="106" customWidth="1"/>
    <col min="3517" max="3517" width="7" style="106" customWidth="1"/>
    <col min="3518" max="3518" width="6.7109375" style="106" customWidth="1"/>
    <col min="3519" max="3519" width="6.42578125" style="106" customWidth="1"/>
    <col min="3520" max="3522" width="8.140625" style="106" customWidth="1"/>
    <col min="3523" max="3529" width="10.42578125" style="106" customWidth="1"/>
    <col min="3530" max="3530" width="7" style="106" customWidth="1"/>
    <col min="3531" max="3531" width="6.85546875" style="106" customWidth="1"/>
    <col min="3532" max="3532" width="6.42578125" style="106" customWidth="1"/>
    <col min="3533" max="3533" width="6.85546875" style="106" customWidth="1"/>
    <col min="3534" max="3534" width="6.7109375" style="106" customWidth="1"/>
    <col min="3535" max="3535" width="6.42578125" style="106" customWidth="1"/>
    <col min="3536" max="3536" width="5.140625" style="106" customWidth="1"/>
    <col min="3537" max="3537" width="5.7109375" style="106" customWidth="1"/>
    <col min="3538" max="3538" width="5.42578125" style="106" customWidth="1"/>
    <col min="3539" max="3539" width="6.28515625" style="106" customWidth="1"/>
    <col min="3540" max="3540" width="5.140625" style="106" customWidth="1"/>
    <col min="3541" max="3543" width="7.42578125" style="106" customWidth="1"/>
    <col min="3544" max="3547" width="5.42578125" style="106" customWidth="1"/>
    <col min="3548" max="3548" width="7" style="106" customWidth="1"/>
    <col min="3549" max="3549" width="6.140625" style="106" customWidth="1"/>
    <col min="3550" max="3551" width="5.85546875" style="106" customWidth="1"/>
    <col min="3552" max="3553" width="6.42578125" style="106" customWidth="1"/>
    <col min="3554" max="3554" width="5.85546875" style="106" customWidth="1"/>
    <col min="3555" max="3555" width="6.85546875" style="106" customWidth="1"/>
    <col min="3556" max="3557" width="8.42578125" style="106" customWidth="1"/>
    <col min="3558" max="3558" width="50.42578125" style="106" customWidth="1"/>
    <col min="3559" max="3568" width="4.42578125" style="106" customWidth="1"/>
    <col min="3569" max="3570" width="4.28515625" style="106" customWidth="1"/>
    <col min="3571" max="3758" width="4.28515625" style="106"/>
    <col min="3759" max="3759" width="5.85546875" style="106" customWidth="1"/>
    <col min="3760" max="3760" width="11.7109375" style="106" customWidth="1"/>
    <col min="3761" max="3767" width="6.42578125" style="106" customWidth="1"/>
    <col min="3768" max="3768" width="7.140625" style="106" customWidth="1"/>
    <col min="3769" max="3769" width="6.42578125" style="106" customWidth="1"/>
    <col min="3770" max="3770" width="5.7109375" style="106" customWidth="1"/>
    <col min="3771" max="3771" width="6.42578125" style="106" customWidth="1"/>
    <col min="3772" max="3772" width="5.85546875" style="106" customWidth="1"/>
    <col min="3773" max="3773" width="7" style="106" customWidth="1"/>
    <col min="3774" max="3774" width="6.7109375" style="106" customWidth="1"/>
    <col min="3775" max="3775" width="6.42578125" style="106" customWidth="1"/>
    <col min="3776" max="3778" width="8.140625" style="106" customWidth="1"/>
    <col min="3779" max="3785" width="10.42578125" style="106" customWidth="1"/>
    <col min="3786" max="3786" width="7" style="106" customWidth="1"/>
    <col min="3787" max="3787" width="6.85546875" style="106" customWidth="1"/>
    <col min="3788" max="3788" width="6.42578125" style="106" customWidth="1"/>
    <col min="3789" max="3789" width="6.85546875" style="106" customWidth="1"/>
    <col min="3790" max="3790" width="6.7109375" style="106" customWidth="1"/>
    <col min="3791" max="3791" width="6.42578125" style="106" customWidth="1"/>
    <col min="3792" max="3792" width="5.140625" style="106" customWidth="1"/>
    <col min="3793" max="3793" width="5.7109375" style="106" customWidth="1"/>
    <col min="3794" max="3794" width="5.42578125" style="106" customWidth="1"/>
    <col min="3795" max="3795" width="6.28515625" style="106" customWidth="1"/>
    <col min="3796" max="3796" width="5.140625" style="106" customWidth="1"/>
    <col min="3797" max="3799" width="7.42578125" style="106" customWidth="1"/>
    <col min="3800" max="3803" width="5.42578125" style="106" customWidth="1"/>
    <col min="3804" max="3804" width="7" style="106" customWidth="1"/>
    <col min="3805" max="3805" width="6.140625" style="106" customWidth="1"/>
    <col min="3806" max="3807" width="5.85546875" style="106" customWidth="1"/>
    <col min="3808" max="3809" width="6.42578125" style="106" customWidth="1"/>
    <col min="3810" max="3810" width="5.85546875" style="106" customWidth="1"/>
    <col min="3811" max="3811" width="6.85546875" style="106" customWidth="1"/>
    <col min="3812" max="3813" width="8.42578125" style="106" customWidth="1"/>
    <col min="3814" max="3814" width="50.42578125" style="106" customWidth="1"/>
    <col min="3815" max="3824" width="4.42578125" style="106" customWidth="1"/>
    <col min="3825" max="3826" width="4.28515625" style="106" customWidth="1"/>
    <col min="3827" max="4014" width="4.28515625" style="106"/>
    <col min="4015" max="4015" width="5.85546875" style="106" customWidth="1"/>
    <col min="4016" max="4016" width="11.7109375" style="106" customWidth="1"/>
    <col min="4017" max="4023" width="6.42578125" style="106" customWidth="1"/>
    <col min="4024" max="4024" width="7.140625" style="106" customWidth="1"/>
    <col min="4025" max="4025" width="6.42578125" style="106" customWidth="1"/>
    <col min="4026" max="4026" width="5.7109375" style="106" customWidth="1"/>
    <col min="4027" max="4027" width="6.42578125" style="106" customWidth="1"/>
    <col min="4028" max="4028" width="5.85546875" style="106" customWidth="1"/>
    <col min="4029" max="4029" width="7" style="106" customWidth="1"/>
    <col min="4030" max="4030" width="6.7109375" style="106" customWidth="1"/>
    <col min="4031" max="4031" width="6.42578125" style="106" customWidth="1"/>
    <col min="4032" max="4034" width="8.140625" style="106" customWidth="1"/>
    <col min="4035" max="4041" width="10.42578125" style="106" customWidth="1"/>
    <col min="4042" max="4042" width="7" style="106" customWidth="1"/>
    <col min="4043" max="4043" width="6.85546875" style="106" customWidth="1"/>
    <col min="4044" max="4044" width="6.42578125" style="106" customWidth="1"/>
    <col min="4045" max="4045" width="6.85546875" style="106" customWidth="1"/>
    <col min="4046" max="4046" width="6.7109375" style="106" customWidth="1"/>
    <col min="4047" max="4047" width="6.42578125" style="106" customWidth="1"/>
    <col min="4048" max="4048" width="5.140625" style="106" customWidth="1"/>
    <col min="4049" max="4049" width="5.7109375" style="106" customWidth="1"/>
    <col min="4050" max="4050" width="5.42578125" style="106" customWidth="1"/>
    <col min="4051" max="4051" width="6.28515625" style="106" customWidth="1"/>
    <col min="4052" max="4052" width="5.140625" style="106" customWidth="1"/>
    <col min="4053" max="4055" width="7.42578125" style="106" customWidth="1"/>
    <col min="4056" max="4059" width="5.42578125" style="106" customWidth="1"/>
    <col min="4060" max="4060" width="7" style="106" customWidth="1"/>
    <col min="4061" max="4061" width="6.140625" style="106" customWidth="1"/>
    <col min="4062" max="4063" width="5.85546875" style="106" customWidth="1"/>
    <col min="4064" max="4065" width="6.42578125" style="106" customWidth="1"/>
    <col min="4066" max="4066" width="5.85546875" style="106" customWidth="1"/>
    <col min="4067" max="4067" width="6.85546875" style="106" customWidth="1"/>
    <col min="4068" max="4069" width="8.42578125" style="106" customWidth="1"/>
    <col min="4070" max="4070" width="50.42578125" style="106" customWidth="1"/>
    <col min="4071" max="4080" width="4.42578125" style="106" customWidth="1"/>
    <col min="4081" max="4082" width="4.28515625" style="106" customWidth="1"/>
    <col min="4083" max="4270" width="4.28515625" style="106"/>
    <col min="4271" max="4271" width="5.85546875" style="106" customWidth="1"/>
    <col min="4272" max="4272" width="11.7109375" style="106" customWidth="1"/>
    <col min="4273" max="4279" width="6.42578125" style="106" customWidth="1"/>
    <col min="4280" max="4280" width="7.140625" style="106" customWidth="1"/>
    <col min="4281" max="4281" width="6.42578125" style="106" customWidth="1"/>
    <col min="4282" max="4282" width="5.7109375" style="106" customWidth="1"/>
    <col min="4283" max="4283" width="6.42578125" style="106" customWidth="1"/>
    <col min="4284" max="4284" width="5.85546875" style="106" customWidth="1"/>
    <col min="4285" max="4285" width="7" style="106" customWidth="1"/>
    <col min="4286" max="4286" width="6.7109375" style="106" customWidth="1"/>
    <col min="4287" max="4287" width="6.42578125" style="106" customWidth="1"/>
    <col min="4288" max="4290" width="8.140625" style="106" customWidth="1"/>
    <col min="4291" max="4297" width="10.42578125" style="106" customWidth="1"/>
    <col min="4298" max="4298" width="7" style="106" customWidth="1"/>
    <col min="4299" max="4299" width="6.85546875" style="106" customWidth="1"/>
    <col min="4300" max="4300" width="6.42578125" style="106" customWidth="1"/>
    <col min="4301" max="4301" width="6.85546875" style="106" customWidth="1"/>
    <col min="4302" max="4302" width="6.7109375" style="106" customWidth="1"/>
    <col min="4303" max="4303" width="6.42578125" style="106" customWidth="1"/>
    <col min="4304" max="4304" width="5.140625" style="106" customWidth="1"/>
    <col min="4305" max="4305" width="5.7109375" style="106" customWidth="1"/>
    <col min="4306" max="4306" width="5.42578125" style="106" customWidth="1"/>
    <col min="4307" max="4307" width="6.28515625" style="106" customWidth="1"/>
    <col min="4308" max="4308" width="5.140625" style="106" customWidth="1"/>
    <col min="4309" max="4311" width="7.42578125" style="106" customWidth="1"/>
    <col min="4312" max="4315" width="5.42578125" style="106" customWidth="1"/>
    <col min="4316" max="4316" width="7" style="106" customWidth="1"/>
    <col min="4317" max="4317" width="6.140625" style="106" customWidth="1"/>
    <col min="4318" max="4319" width="5.85546875" style="106" customWidth="1"/>
    <col min="4320" max="4321" width="6.42578125" style="106" customWidth="1"/>
    <col min="4322" max="4322" width="5.85546875" style="106" customWidth="1"/>
    <col min="4323" max="4323" width="6.85546875" style="106" customWidth="1"/>
    <col min="4324" max="4325" width="8.42578125" style="106" customWidth="1"/>
    <col min="4326" max="4326" width="50.42578125" style="106" customWidth="1"/>
    <col min="4327" max="4336" width="4.42578125" style="106" customWidth="1"/>
    <col min="4337" max="4338" width="4.28515625" style="106" customWidth="1"/>
    <col min="4339" max="4526" width="4.28515625" style="106"/>
    <col min="4527" max="4527" width="5.85546875" style="106" customWidth="1"/>
    <col min="4528" max="4528" width="11.7109375" style="106" customWidth="1"/>
    <col min="4529" max="4535" width="6.42578125" style="106" customWidth="1"/>
    <col min="4536" max="4536" width="7.140625" style="106" customWidth="1"/>
    <col min="4537" max="4537" width="6.42578125" style="106" customWidth="1"/>
    <col min="4538" max="4538" width="5.7109375" style="106" customWidth="1"/>
    <col min="4539" max="4539" width="6.42578125" style="106" customWidth="1"/>
    <col min="4540" max="4540" width="5.85546875" style="106" customWidth="1"/>
    <col min="4541" max="4541" width="7" style="106" customWidth="1"/>
    <col min="4542" max="4542" width="6.7109375" style="106" customWidth="1"/>
    <col min="4543" max="4543" width="6.42578125" style="106" customWidth="1"/>
    <col min="4544" max="4546" width="8.140625" style="106" customWidth="1"/>
    <col min="4547" max="4553" width="10.42578125" style="106" customWidth="1"/>
    <col min="4554" max="4554" width="7" style="106" customWidth="1"/>
    <col min="4555" max="4555" width="6.85546875" style="106" customWidth="1"/>
    <col min="4556" max="4556" width="6.42578125" style="106" customWidth="1"/>
    <col min="4557" max="4557" width="6.85546875" style="106" customWidth="1"/>
    <col min="4558" max="4558" width="6.7109375" style="106" customWidth="1"/>
    <col min="4559" max="4559" width="6.42578125" style="106" customWidth="1"/>
    <col min="4560" max="4560" width="5.140625" style="106" customWidth="1"/>
    <col min="4561" max="4561" width="5.7109375" style="106" customWidth="1"/>
    <col min="4562" max="4562" width="5.42578125" style="106" customWidth="1"/>
    <col min="4563" max="4563" width="6.28515625" style="106" customWidth="1"/>
    <col min="4564" max="4564" width="5.140625" style="106" customWidth="1"/>
    <col min="4565" max="4567" width="7.42578125" style="106" customWidth="1"/>
    <col min="4568" max="4571" width="5.42578125" style="106" customWidth="1"/>
    <col min="4572" max="4572" width="7" style="106" customWidth="1"/>
    <col min="4573" max="4573" width="6.140625" style="106" customWidth="1"/>
    <col min="4574" max="4575" width="5.85546875" style="106" customWidth="1"/>
    <col min="4576" max="4577" width="6.42578125" style="106" customWidth="1"/>
    <col min="4578" max="4578" width="5.85546875" style="106" customWidth="1"/>
    <col min="4579" max="4579" width="6.85546875" style="106" customWidth="1"/>
    <col min="4580" max="4581" width="8.42578125" style="106" customWidth="1"/>
    <col min="4582" max="4582" width="50.42578125" style="106" customWidth="1"/>
    <col min="4583" max="4592" width="4.42578125" style="106" customWidth="1"/>
    <col min="4593" max="4594" width="4.28515625" style="106" customWidth="1"/>
    <col min="4595" max="4782" width="4.28515625" style="106"/>
    <col min="4783" max="4783" width="5.85546875" style="106" customWidth="1"/>
    <col min="4784" max="4784" width="11.7109375" style="106" customWidth="1"/>
    <col min="4785" max="4791" width="6.42578125" style="106" customWidth="1"/>
    <col min="4792" max="4792" width="7.140625" style="106" customWidth="1"/>
    <col min="4793" max="4793" width="6.42578125" style="106" customWidth="1"/>
    <col min="4794" max="4794" width="5.7109375" style="106" customWidth="1"/>
    <col min="4795" max="4795" width="6.42578125" style="106" customWidth="1"/>
    <col min="4796" max="4796" width="5.85546875" style="106" customWidth="1"/>
    <col min="4797" max="4797" width="7" style="106" customWidth="1"/>
    <col min="4798" max="4798" width="6.7109375" style="106" customWidth="1"/>
    <col min="4799" max="4799" width="6.42578125" style="106" customWidth="1"/>
    <col min="4800" max="4802" width="8.140625" style="106" customWidth="1"/>
    <col min="4803" max="4809" width="10.42578125" style="106" customWidth="1"/>
    <col min="4810" max="4810" width="7" style="106" customWidth="1"/>
    <col min="4811" max="4811" width="6.85546875" style="106" customWidth="1"/>
    <col min="4812" max="4812" width="6.42578125" style="106" customWidth="1"/>
    <col min="4813" max="4813" width="6.85546875" style="106" customWidth="1"/>
    <col min="4814" max="4814" width="6.7109375" style="106" customWidth="1"/>
    <col min="4815" max="4815" width="6.42578125" style="106" customWidth="1"/>
    <col min="4816" max="4816" width="5.140625" style="106" customWidth="1"/>
    <col min="4817" max="4817" width="5.7109375" style="106" customWidth="1"/>
    <col min="4818" max="4818" width="5.42578125" style="106" customWidth="1"/>
    <col min="4819" max="4819" width="6.28515625" style="106" customWidth="1"/>
    <col min="4820" max="4820" width="5.140625" style="106" customWidth="1"/>
    <col min="4821" max="4823" width="7.42578125" style="106" customWidth="1"/>
    <col min="4824" max="4827" width="5.42578125" style="106" customWidth="1"/>
    <col min="4828" max="4828" width="7" style="106" customWidth="1"/>
    <col min="4829" max="4829" width="6.140625" style="106" customWidth="1"/>
    <col min="4830" max="4831" width="5.85546875" style="106" customWidth="1"/>
    <col min="4832" max="4833" width="6.42578125" style="106" customWidth="1"/>
    <col min="4834" max="4834" width="5.85546875" style="106" customWidth="1"/>
    <col min="4835" max="4835" width="6.85546875" style="106" customWidth="1"/>
    <col min="4836" max="4837" width="8.42578125" style="106" customWidth="1"/>
    <col min="4838" max="4838" width="50.42578125" style="106" customWidth="1"/>
    <col min="4839" max="4848" width="4.42578125" style="106" customWidth="1"/>
    <col min="4849" max="4850" width="4.28515625" style="106" customWidth="1"/>
    <col min="4851" max="5038" width="4.28515625" style="106"/>
    <col min="5039" max="5039" width="5.85546875" style="106" customWidth="1"/>
    <col min="5040" max="5040" width="11.7109375" style="106" customWidth="1"/>
    <col min="5041" max="5047" width="6.42578125" style="106" customWidth="1"/>
    <col min="5048" max="5048" width="7.140625" style="106" customWidth="1"/>
    <col min="5049" max="5049" width="6.42578125" style="106" customWidth="1"/>
    <col min="5050" max="5050" width="5.7109375" style="106" customWidth="1"/>
    <col min="5051" max="5051" width="6.42578125" style="106" customWidth="1"/>
    <col min="5052" max="5052" width="5.85546875" style="106" customWidth="1"/>
    <col min="5053" max="5053" width="7" style="106" customWidth="1"/>
    <col min="5054" max="5054" width="6.7109375" style="106" customWidth="1"/>
    <col min="5055" max="5055" width="6.42578125" style="106" customWidth="1"/>
    <col min="5056" max="5058" width="8.140625" style="106" customWidth="1"/>
    <col min="5059" max="5065" width="10.42578125" style="106" customWidth="1"/>
    <col min="5066" max="5066" width="7" style="106" customWidth="1"/>
    <col min="5067" max="5067" width="6.85546875" style="106" customWidth="1"/>
    <col min="5068" max="5068" width="6.42578125" style="106" customWidth="1"/>
    <col min="5069" max="5069" width="6.85546875" style="106" customWidth="1"/>
    <col min="5070" max="5070" width="6.7109375" style="106" customWidth="1"/>
    <col min="5071" max="5071" width="6.42578125" style="106" customWidth="1"/>
    <col min="5072" max="5072" width="5.140625" style="106" customWidth="1"/>
    <col min="5073" max="5073" width="5.7109375" style="106" customWidth="1"/>
    <col min="5074" max="5074" width="5.42578125" style="106" customWidth="1"/>
    <col min="5075" max="5075" width="6.28515625" style="106" customWidth="1"/>
    <col min="5076" max="5076" width="5.140625" style="106" customWidth="1"/>
    <col min="5077" max="5079" width="7.42578125" style="106" customWidth="1"/>
    <col min="5080" max="5083" width="5.42578125" style="106" customWidth="1"/>
    <col min="5084" max="5084" width="7" style="106" customWidth="1"/>
    <col min="5085" max="5085" width="6.140625" style="106" customWidth="1"/>
    <col min="5086" max="5087" width="5.85546875" style="106" customWidth="1"/>
    <col min="5088" max="5089" width="6.42578125" style="106" customWidth="1"/>
    <col min="5090" max="5090" width="5.85546875" style="106" customWidth="1"/>
    <col min="5091" max="5091" width="6.85546875" style="106" customWidth="1"/>
    <col min="5092" max="5093" width="8.42578125" style="106" customWidth="1"/>
    <col min="5094" max="5094" width="50.42578125" style="106" customWidth="1"/>
    <col min="5095" max="5104" width="4.42578125" style="106" customWidth="1"/>
    <col min="5105" max="5106" width="4.28515625" style="106" customWidth="1"/>
    <col min="5107" max="5294" width="4.28515625" style="106"/>
    <col min="5295" max="5295" width="5.85546875" style="106" customWidth="1"/>
    <col min="5296" max="5296" width="11.7109375" style="106" customWidth="1"/>
    <col min="5297" max="5303" width="6.42578125" style="106" customWidth="1"/>
    <col min="5304" max="5304" width="7.140625" style="106" customWidth="1"/>
    <col min="5305" max="5305" width="6.42578125" style="106" customWidth="1"/>
    <col min="5306" max="5306" width="5.7109375" style="106" customWidth="1"/>
    <col min="5307" max="5307" width="6.42578125" style="106" customWidth="1"/>
    <col min="5308" max="5308" width="5.85546875" style="106" customWidth="1"/>
    <col min="5309" max="5309" width="7" style="106" customWidth="1"/>
    <col min="5310" max="5310" width="6.7109375" style="106" customWidth="1"/>
    <col min="5311" max="5311" width="6.42578125" style="106" customWidth="1"/>
    <col min="5312" max="5314" width="8.140625" style="106" customWidth="1"/>
    <col min="5315" max="5321" width="10.42578125" style="106" customWidth="1"/>
    <col min="5322" max="5322" width="7" style="106" customWidth="1"/>
    <col min="5323" max="5323" width="6.85546875" style="106" customWidth="1"/>
    <col min="5324" max="5324" width="6.42578125" style="106" customWidth="1"/>
    <col min="5325" max="5325" width="6.85546875" style="106" customWidth="1"/>
    <col min="5326" max="5326" width="6.7109375" style="106" customWidth="1"/>
    <col min="5327" max="5327" width="6.42578125" style="106" customWidth="1"/>
    <col min="5328" max="5328" width="5.140625" style="106" customWidth="1"/>
    <col min="5329" max="5329" width="5.7109375" style="106" customWidth="1"/>
    <col min="5330" max="5330" width="5.42578125" style="106" customWidth="1"/>
    <col min="5331" max="5331" width="6.28515625" style="106" customWidth="1"/>
    <col min="5332" max="5332" width="5.140625" style="106" customWidth="1"/>
    <col min="5333" max="5335" width="7.42578125" style="106" customWidth="1"/>
    <col min="5336" max="5339" width="5.42578125" style="106" customWidth="1"/>
    <col min="5340" max="5340" width="7" style="106" customWidth="1"/>
    <col min="5341" max="5341" width="6.140625" style="106" customWidth="1"/>
    <col min="5342" max="5343" width="5.85546875" style="106" customWidth="1"/>
    <col min="5344" max="5345" width="6.42578125" style="106" customWidth="1"/>
    <col min="5346" max="5346" width="5.85546875" style="106" customWidth="1"/>
    <col min="5347" max="5347" width="6.85546875" style="106" customWidth="1"/>
    <col min="5348" max="5349" width="8.42578125" style="106" customWidth="1"/>
    <col min="5350" max="5350" width="50.42578125" style="106" customWidth="1"/>
    <col min="5351" max="5360" width="4.42578125" style="106" customWidth="1"/>
    <col min="5361" max="5362" width="4.28515625" style="106" customWidth="1"/>
    <col min="5363" max="5550" width="4.28515625" style="106"/>
    <col min="5551" max="5551" width="5.85546875" style="106" customWidth="1"/>
    <col min="5552" max="5552" width="11.7109375" style="106" customWidth="1"/>
    <col min="5553" max="5559" width="6.42578125" style="106" customWidth="1"/>
    <col min="5560" max="5560" width="7.140625" style="106" customWidth="1"/>
    <col min="5561" max="5561" width="6.42578125" style="106" customWidth="1"/>
    <col min="5562" max="5562" width="5.7109375" style="106" customWidth="1"/>
    <col min="5563" max="5563" width="6.42578125" style="106" customWidth="1"/>
    <col min="5564" max="5564" width="5.85546875" style="106" customWidth="1"/>
    <col min="5565" max="5565" width="7" style="106" customWidth="1"/>
    <col min="5566" max="5566" width="6.7109375" style="106" customWidth="1"/>
    <col min="5567" max="5567" width="6.42578125" style="106" customWidth="1"/>
    <col min="5568" max="5570" width="8.140625" style="106" customWidth="1"/>
    <col min="5571" max="5577" width="10.42578125" style="106" customWidth="1"/>
    <col min="5578" max="5578" width="7" style="106" customWidth="1"/>
    <col min="5579" max="5579" width="6.85546875" style="106" customWidth="1"/>
    <col min="5580" max="5580" width="6.42578125" style="106" customWidth="1"/>
    <col min="5581" max="5581" width="6.85546875" style="106" customWidth="1"/>
    <col min="5582" max="5582" width="6.7109375" style="106" customWidth="1"/>
    <col min="5583" max="5583" width="6.42578125" style="106" customWidth="1"/>
    <col min="5584" max="5584" width="5.140625" style="106" customWidth="1"/>
    <col min="5585" max="5585" width="5.7109375" style="106" customWidth="1"/>
    <col min="5586" max="5586" width="5.42578125" style="106" customWidth="1"/>
    <col min="5587" max="5587" width="6.28515625" style="106" customWidth="1"/>
    <col min="5588" max="5588" width="5.140625" style="106" customWidth="1"/>
    <col min="5589" max="5591" width="7.42578125" style="106" customWidth="1"/>
    <col min="5592" max="5595" width="5.42578125" style="106" customWidth="1"/>
    <col min="5596" max="5596" width="7" style="106" customWidth="1"/>
    <col min="5597" max="5597" width="6.140625" style="106" customWidth="1"/>
    <col min="5598" max="5599" width="5.85546875" style="106" customWidth="1"/>
    <col min="5600" max="5601" width="6.42578125" style="106" customWidth="1"/>
    <col min="5602" max="5602" width="5.85546875" style="106" customWidth="1"/>
    <col min="5603" max="5603" width="6.85546875" style="106" customWidth="1"/>
    <col min="5604" max="5605" width="8.42578125" style="106" customWidth="1"/>
    <col min="5606" max="5606" width="50.42578125" style="106" customWidth="1"/>
    <col min="5607" max="5616" width="4.42578125" style="106" customWidth="1"/>
    <col min="5617" max="5618" width="4.28515625" style="106" customWidth="1"/>
    <col min="5619" max="5806" width="4.28515625" style="106"/>
    <col min="5807" max="5807" width="5.85546875" style="106" customWidth="1"/>
    <col min="5808" max="5808" width="11.7109375" style="106" customWidth="1"/>
    <col min="5809" max="5815" width="6.42578125" style="106" customWidth="1"/>
    <col min="5816" max="5816" width="7.140625" style="106" customWidth="1"/>
    <col min="5817" max="5817" width="6.42578125" style="106" customWidth="1"/>
    <col min="5818" max="5818" width="5.7109375" style="106" customWidth="1"/>
    <col min="5819" max="5819" width="6.42578125" style="106" customWidth="1"/>
    <col min="5820" max="5820" width="5.85546875" style="106" customWidth="1"/>
    <col min="5821" max="5821" width="7" style="106" customWidth="1"/>
    <col min="5822" max="5822" width="6.7109375" style="106" customWidth="1"/>
    <col min="5823" max="5823" width="6.42578125" style="106" customWidth="1"/>
    <col min="5824" max="5826" width="8.140625" style="106" customWidth="1"/>
    <col min="5827" max="5833" width="10.42578125" style="106" customWidth="1"/>
    <col min="5834" max="5834" width="7" style="106" customWidth="1"/>
    <col min="5835" max="5835" width="6.85546875" style="106" customWidth="1"/>
    <col min="5836" max="5836" width="6.42578125" style="106" customWidth="1"/>
    <col min="5837" max="5837" width="6.85546875" style="106" customWidth="1"/>
    <col min="5838" max="5838" width="6.7109375" style="106" customWidth="1"/>
    <col min="5839" max="5839" width="6.42578125" style="106" customWidth="1"/>
    <col min="5840" max="5840" width="5.140625" style="106" customWidth="1"/>
    <col min="5841" max="5841" width="5.7109375" style="106" customWidth="1"/>
    <col min="5842" max="5842" width="5.42578125" style="106" customWidth="1"/>
    <col min="5843" max="5843" width="6.28515625" style="106" customWidth="1"/>
    <col min="5844" max="5844" width="5.140625" style="106" customWidth="1"/>
    <col min="5845" max="5847" width="7.42578125" style="106" customWidth="1"/>
    <col min="5848" max="5851" width="5.42578125" style="106" customWidth="1"/>
    <col min="5852" max="5852" width="7" style="106" customWidth="1"/>
    <col min="5853" max="5853" width="6.140625" style="106" customWidth="1"/>
    <col min="5854" max="5855" width="5.85546875" style="106" customWidth="1"/>
    <col min="5856" max="5857" width="6.42578125" style="106" customWidth="1"/>
    <col min="5858" max="5858" width="5.85546875" style="106" customWidth="1"/>
    <col min="5859" max="5859" width="6.85546875" style="106" customWidth="1"/>
    <col min="5860" max="5861" width="8.42578125" style="106" customWidth="1"/>
    <col min="5862" max="5862" width="50.42578125" style="106" customWidth="1"/>
    <col min="5863" max="5872" width="4.42578125" style="106" customWidth="1"/>
    <col min="5873" max="5874" width="4.28515625" style="106" customWidth="1"/>
    <col min="5875" max="6062" width="4.28515625" style="106"/>
    <col min="6063" max="6063" width="5.85546875" style="106" customWidth="1"/>
    <col min="6064" max="6064" width="11.7109375" style="106" customWidth="1"/>
    <col min="6065" max="6071" width="6.42578125" style="106" customWidth="1"/>
    <col min="6072" max="6072" width="7.140625" style="106" customWidth="1"/>
    <col min="6073" max="6073" width="6.42578125" style="106" customWidth="1"/>
    <col min="6074" max="6074" width="5.7109375" style="106" customWidth="1"/>
    <col min="6075" max="6075" width="6.42578125" style="106" customWidth="1"/>
    <col min="6076" max="6076" width="5.85546875" style="106" customWidth="1"/>
    <col min="6077" max="6077" width="7" style="106" customWidth="1"/>
    <col min="6078" max="6078" width="6.7109375" style="106" customWidth="1"/>
    <col min="6079" max="6079" width="6.42578125" style="106" customWidth="1"/>
    <col min="6080" max="6082" width="8.140625" style="106" customWidth="1"/>
    <col min="6083" max="6089" width="10.42578125" style="106" customWidth="1"/>
    <col min="6090" max="6090" width="7" style="106" customWidth="1"/>
    <col min="6091" max="6091" width="6.85546875" style="106" customWidth="1"/>
    <col min="6092" max="6092" width="6.42578125" style="106" customWidth="1"/>
    <col min="6093" max="6093" width="6.85546875" style="106" customWidth="1"/>
    <col min="6094" max="6094" width="6.7109375" style="106" customWidth="1"/>
    <col min="6095" max="6095" width="6.42578125" style="106" customWidth="1"/>
    <col min="6096" max="6096" width="5.140625" style="106" customWidth="1"/>
    <col min="6097" max="6097" width="5.7109375" style="106" customWidth="1"/>
    <col min="6098" max="6098" width="5.42578125" style="106" customWidth="1"/>
    <col min="6099" max="6099" width="6.28515625" style="106" customWidth="1"/>
    <col min="6100" max="6100" width="5.140625" style="106" customWidth="1"/>
    <col min="6101" max="6103" width="7.42578125" style="106" customWidth="1"/>
    <col min="6104" max="6107" width="5.42578125" style="106" customWidth="1"/>
    <col min="6108" max="6108" width="7" style="106" customWidth="1"/>
    <col min="6109" max="6109" width="6.140625" style="106" customWidth="1"/>
    <col min="6110" max="6111" width="5.85546875" style="106" customWidth="1"/>
    <col min="6112" max="6113" width="6.42578125" style="106" customWidth="1"/>
    <col min="6114" max="6114" width="5.85546875" style="106" customWidth="1"/>
    <col min="6115" max="6115" width="6.85546875" style="106" customWidth="1"/>
    <col min="6116" max="6117" width="8.42578125" style="106" customWidth="1"/>
    <col min="6118" max="6118" width="50.42578125" style="106" customWidth="1"/>
    <col min="6119" max="6128" width="4.42578125" style="106" customWidth="1"/>
    <col min="6129" max="6130" width="4.28515625" style="106" customWidth="1"/>
    <col min="6131" max="6318" width="4.28515625" style="106"/>
    <col min="6319" max="6319" width="5.85546875" style="106" customWidth="1"/>
    <col min="6320" max="6320" width="11.7109375" style="106" customWidth="1"/>
    <col min="6321" max="6327" width="6.42578125" style="106" customWidth="1"/>
    <col min="6328" max="6328" width="7.140625" style="106" customWidth="1"/>
    <col min="6329" max="6329" width="6.42578125" style="106" customWidth="1"/>
    <col min="6330" max="6330" width="5.7109375" style="106" customWidth="1"/>
    <col min="6331" max="6331" width="6.42578125" style="106" customWidth="1"/>
    <col min="6332" max="6332" width="5.85546875" style="106" customWidth="1"/>
    <col min="6333" max="6333" width="7" style="106" customWidth="1"/>
    <col min="6334" max="6334" width="6.7109375" style="106" customWidth="1"/>
    <col min="6335" max="6335" width="6.42578125" style="106" customWidth="1"/>
    <col min="6336" max="6338" width="8.140625" style="106" customWidth="1"/>
    <col min="6339" max="6345" width="10.42578125" style="106" customWidth="1"/>
    <col min="6346" max="6346" width="7" style="106" customWidth="1"/>
    <col min="6347" max="6347" width="6.85546875" style="106" customWidth="1"/>
    <col min="6348" max="6348" width="6.42578125" style="106" customWidth="1"/>
    <col min="6349" max="6349" width="6.85546875" style="106" customWidth="1"/>
    <col min="6350" max="6350" width="6.7109375" style="106" customWidth="1"/>
    <col min="6351" max="6351" width="6.42578125" style="106" customWidth="1"/>
    <col min="6352" max="6352" width="5.140625" style="106" customWidth="1"/>
    <col min="6353" max="6353" width="5.7109375" style="106" customWidth="1"/>
    <col min="6354" max="6354" width="5.42578125" style="106" customWidth="1"/>
    <col min="6355" max="6355" width="6.28515625" style="106" customWidth="1"/>
    <col min="6356" max="6356" width="5.140625" style="106" customWidth="1"/>
    <col min="6357" max="6359" width="7.42578125" style="106" customWidth="1"/>
    <col min="6360" max="6363" width="5.42578125" style="106" customWidth="1"/>
    <col min="6364" max="6364" width="7" style="106" customWidth="1"/>
    <col min="6365" max="6365" width="6.140625" style="106" customWidth="1"/>
    <col min="6366" max="6367" width="5.85546875" style="106" customWidth="1"/>
    <col min="6368" max="6369" width="6.42578125" style="106" customWidth="1"/>
    <col min="6370" max="6370" width="5.85546875" style="106" customWidth="1"/>
    <col min="6371" max="6371" width="6.85546875" style="106" customWidth="1"/>
    <col min="6372" max="6373" width="8.42578125" style="106" customWidth="1"/>
    <col min="6374" max="6374" width="50.42578125" style="106" customWidth="1"/>
    <col min="6375" max="6384" width="4.42578125" style="106" customWidth="1"/>
    <col min="6385" max="6386" width="4.28515625" style="106" customWidth="1"/>
    <col min="6387" max="6574" width="4.28515625" style="106"/>
    <col min="6575" max="6575" width="5.85546875" style="106" customWidth="1"/>
    <col min="6576" max="6576" width="11.7109375" style="106" customWidth="1"/>
    <col min="6577" max="6583" width="6.42578125" style="106" customWidth="1"/>
    <col min="6584" max="6584" width="7.140625" style="106" customWidth="1"/>
    <col min="6585" max="6585" width="6.42578125" style="106" customWidth="1"/>
    <col min="6586" max="6586" width="5.7109375" style="106" customWidth="1"/>
    <col min="6587" max="6587" width="6.42578125" style="106" customWidth="1"/>
    <col min="6588" max="6588" width="5.85546875" style="106" customWidth="1"/>
    <col min="6589" max="6589" width="7" style="106" customWidth="1"/>
    <col min="6590" max="6590" width="6.7109375" style="106" customWidth="1"/>
    <col min="6591" max="6591" width="6.42578125" style="106" customWidth="1"/>
    <col min="6592" max="6594" width="8.140625" style="106" customWidth="1"/>
    <col min="6595" max="6601" width="10.42578125" style="106" customWidth="1"/>
    <col min="6602" max="6602" width="7" style="106" customWidth="1"/>
    <col min="6603" max="6603" width="6.85546875" style="106" customWidth="1"/>
    <col min="6604" max="6604" width="6.42578125" style="106" customWidth="1"/>
    <col min="6605" max="6605" width="6.85546875" style="106" customWidth="1"/>
    <col min="6606" max="6606" width="6.7109375" style="106" customWidth="1"/>
    <col min="6607" max="6607" width="6.42578125" style="106" customWidth="1"/>
    <col min="6608" max="6608" width="5.140625" style="106" customWidth="1"/>
    <col min="6609" max="6609" width="5.7109375" style="106" customWidth="1"/>
    <col min="6610" max="6610" width="5.42578125" style="106" customWidth="1"/>
    <col min="6611" max="6611" width="6.28515625" style="106" customWidth="1"/>
    <col min="6612" max="6612" width="5.140625" style="106" customWidth="1"/>
    <col min="6613" max="6615" width="7.42578125" style="106" customWidth="1"/>
    <col min="6616" max="6619" width="5.42578125" style="106" customWidth="1"/>
    <col min="6620" max="6620" width="7" style="106" customWidth="1"/>
    <col min="6621" max="6621" width="6.140625" style="106" customWidth="1"/>
    <col min="6622" max="6623" width="5.85546875" style="106" customWidth="1"/>
    <col min="6624" max="6625" width="6.42578125" style="106" customWidth="1"/>
    <col min="6626" max="6626" width="5.85546875" style="106" customWidth="1"/>
    <col min="6627" max="6627" width="6.85546875" style="106" customWidth="1"/>
    <col min="6628" max="6629" width="8.42578125" style="106" customWidth="1"/>
    <col min="6630" max="6630" width="50.42578125" style="106" customWidth="1"/>
    <col min="6631" max="6640" width="4.42578125" style="106" customWidth="1"/>
    <col min="6641" max="6642" width="4.28515625" style="106" customWidth="1"/>
    <col min="6643" max="6830" width="4.28515625" style="106"/>
    <col min="6831" max="6831" width="5.85546875" style="106" customWidth="1"/>
    <col min="6832" max="6832" width="11.7109375" style="106" customWidth="1"/>
    <col min="6833" max="6839" width="6.42578125" style="106" customWidth="1"/>
    <col min="6840" max="6840" width="7.140625" style="106" customWidth="1"/>
    <col min="6841" max="6841" width="6.42578125" style="106" customWidth="1"/>
    <col min="6842" max="6842" width="5.7109375" style="106" customWidth="1"/>
    <col min="6843" max="6843" width="6.42578125" style="106" customWidth="1"/>
    <col min="6844" max="6844" width="5.85546875" style="106" customWidth="1"/>
    <col min="6845" max="6845" width="7" style="106" customWidth="1"/>
    <col min="6846" max="6846" width="6.7109375" style="106" customWidth="1"/>
    <col min="6847" max="6847" width="6.42578125" style="106" customWidth="1"/>
    <col min="6848" max="6850" width="8.140625" style="106" customWidth="1"/>
    <col min="6851" max="6857" width="10.42578125" style="106" customWidth="1"/>
    <col min="6858" max="6858" width="7" style="106" customWidth="1"/>
    <col min="6859" max="6859" width="6.85546875" style="106" customWidth="1"/>
    <col min="6860" max="6860" width="6.42578125" style="106" customWidth="1"/>
    <col min="6861" max="6861" width="6.85546875" style="106" customWidth="1"/>
    <col min="6862" max="6862" width="6.7109375" style="106" customWidth="1"/>
    <col min="6863" max="6863" width="6.42578125" style="106" customWidth="1"/>
    <col min="6864" max="6864" width="5.140625" style="106" customWidth="1"/>
    <col min="6865" max="6865" width="5.7109375" style="106" customWidth="1"/>
    <col min="6866" max="6866" width="5.42578125" style="106" customWidth="1"/>
    <col min="6867" max="6867" width="6.28515625" style="106" customWidth="1"/>
    <col min="6868" max="6868" width="5.140625" style="106" customWidth="1"/>
    <col min="6869" max="6871" width="7.42578125" style="106" customWidth="1"/>
    <col min="6872" max="6875" width="5.42578125" style="106" customWidth="1"/>
    <col min="6876" max="6876" width="7" style="106" customWidth="1"/>
    <col min="6877" max="6877" width="6.140625" style="106" customWidth="1"/>
    <col min="6878" max="6879" width="5.85546875" style="106" customWidth="1"/>
    <col min="6880" max="6881" width="6.42578125" style="106" customWidth="1"/>
    <col min="6882" max="6882" width="5.85546875" style="106" customWidth="1"/>
    <col min="6883" max="6883" width="6.85546875" style="106" customWidth="1"/>
    <col min="6884" max="6885" width="8.42578125" style="106" customWidth="1"/>
    <col min="6886" max="6886" width="50.42578125" style="106" customWidth="1"/>
    <col min="6887" max="6896" width="4.42578125" style="106" customWidth="1"/>
    <col min="6897" max="6898" width="4.28515625" style="106" customWidth="1"/>
    <col min="6899" max="7086" width="4.28515625" style="106"/>
    <col min="7087" max="7087" width="5.85546875" style="106" customWidth="1"/>
    <col min="7088" max="7088" width="11.7109375" style="106" customWidth="1"/>
    <col min="7089" max="7095" width="6.42578125" style="106" customWidth="1"/>
    <col min="7096" max="7096" width="7.140625" style="106" customWidth="1"/>
    <col min="7097" max="7097" width="6.42578125" style="106" customWidth="1"/>
    <col min="7098" max="7098" width="5.7109375" style="106" customWidth="1"/>
    <col min="7099" max="7099" width="6.42578125" style="106" customWidth="1"/>
    <col min="7100" max="7100" width="5.85546875" style="106" customWidth="1"/>
    <col min="7101" max="7101" width="7" style="106" customWidth="1"/>
    <col min="7102" max="7102" width="6.7109375" style="106" customWidth="1"/>
    <col min="7103" max="7103" width="6.42578125" style="106" customWidth="1"/>
    <col min="7104" max="7106" width="8.140625" style="106" customWidth="1"/>
    <col min="7107" max="7113" width="10.42578125" style="106" customWidth="1"/>
    <col min="7114" max="7114" width="7" style="106" customWidth="1"/>
    <col min="7115" max="7115" width="6.85546875" style="106" customWidth="1"/>
    <col min="7116" max="7116" width="6.42578125" style="106" customWidth="1"/>
    <col min="7117" max="7117" width="6.85546875" style="106" customWidth="1"/>
    <col min="7118" max="7118" width="6.7109375" style="106" customWidth="1"/>
    <col min="7119" max="7119" width="6.42578125" style="106" customWidth="1"/>
    <col min="7120" max="7120" width="5.140625" style="106" customWidth="1"/>
    <col min="7121" max="7121" width="5.7109375" style="106" customWidth="1"/>
    <col min="7122" max="7122" width="5.42578125" style="106" customWidth="1"/>
    <col min="7123" max="7123" width="6.28515625" style="106" customWidth="1"/>
    <col min="7124" max="7124" width="5.140625" style="106" customWidth="1"/>
    <col min="7125" max="7127" width="7.42578125" style="106" customWidth="1"/>
    <col min="7128" max="7131" width="5.42578125" style="106" customWidth="1"/>
    <col min="7132" max="7132" width="7" style="106" customWidth="1"/>
    <col min="7133" max="7133" width="6.140625" style="106" customWidth="1"/>
    <col min="7134" max="7135" width="5.85546875" style="106" customWidth="1"/>
    <col min="7136" max="7137" width="6.42578125" style="106" customWidth="1"/>
    <col min="7138" max="7138" width="5.85546875" style="106" customWidth="1"/>
    <col min="7139" max="7139" width="6.85546875" style="106" customWidth="1"/>
    <col min="7140" max="7141" width="8.42578125" style="106" customWidth="1"/>
    <col min="7142" max="7142" width="50.42578125" style="106" customWidth="1"/>
    <col min="7143" max="7152" width="4.42578125" style="106" customWidth="1"/>
    <col min="7153" max="7154" width="4.28515625" style="106" customWidth="1"/>
    <col min="7155" max="7342" width="4.28515625" style="106"/>
    <col min="7343" max="7343" width="5.85546875" style="106" customWidth="1"/>
    <col min="7344" max="7344" width="11.7109375" style="106" customWidth="1"/>
    <col min="7345" max="7351" width="6.42578125" style="106" customWidth="1"/>
    <col min="7352" max="7352" width="7.140625" style="106" customWidth="1"/>
    <col min="7353" max="7353" width="6.42578125" style="106" customWidth="1"/>
    <col min="7354" max="7354" width="5.7109375" style="106" customWidth="1"/>
    <col min="7355" max="7355" width="6.42578125" style="106" customWidth="1"/>
    <col min="7356" max="7356" width="5.85546875" style="106" customWidth="1"/>
    <col min="7357" max="7357" width="7" style="106" customWidth="1"/>
    <col min="7358" max="7358" width="6.7109375" style="106" customWidth="1"/>
    <col min="7359" max="7359" width="6.42578125" style="106" customWidth="1"/>
    <col min="7360" max="7362" width="8.140625" style="106" customWidth="1"/>
    <col min="7363" max="7369" width="10.42578125" style="106" customWidth="1"/>
    <col min="7370" max="7370" width="7" style="106" customWidth="1"/>
    <col min="7371" max="7371" width="6.85546875" style="106" customWidth="1"/>
    <col min="7372" max="7372" width="6.42578125" style="106" customWidth="1"/>
    <col min="7373" max="7373" width="6.85546875" style="106" customWidth="1"/>
    <col min="7374" max="7374" width="6.7109375" style="106" customWidth="1"/>
    <col min="7375" max="7375" width="6.42578125" style="106" customWidth="1"/>
    <col min="7376" max="7376" width="5.140625" style="106" customWidth="1"/>
    <col min="7377" max="7377" width="5.7109375" style="106" customWidth="1"/>
    <col min="7378" max="7378" width="5.42578125" style="106" customWidth="1"/>
    <col min="7379" max="7379" width="6.28515625" style="106" customWidth="1"/>
    <col min="7380" max="7380" width="5.140625" style="106" customWidth="1"/>
    <col min="7381" max="7383" width="7.42578125" style="106" customWidth="1"/>
    <col min="7384" max="7387" width="5.42578125" style="106" customWidth="1"/>
    <col min="7388" max="7388" width="7" style="106" customWidth="1"/>
    <col min="7389" max="7389" width="6.140625" style="106" customWidth="1"/>
    <col min="7390" max="7391" width="5.85546875" style="106" customWidth="1"/>
    <col min="7392" max="7393" width="6.42578125" style="106" customWidth="1"/>
    <col min="7394" max="7394" width="5.85546875" style="106" customWidth="1"/>
    <col min="7395" max="7395" width="6.85546875" style="106" customWidth="1"/>
    <col min="7396" max="7397" width="8.42578125" style="106" customWidth="1"/>
    <col min="7398" max="7398" width="50.42578125" style="106" customWidth="1"/>
    <col min="7399" max="7408" width="4.42578125" style="106" customWidth="1"/>
    <col min="7409" max="7410" width="4.28515625" style="106" customWidth="1"/>
    <col min="7411" max="7598" width="4.28515625" style="106"/>
    <col min="7599" max="7599" width="5.85546875" style="106" customWidth="1"/>
    <col min="7600" max="7600" width="11.7109375" style="106" customWidth="1"/>
    <col min="7601" max="7607" width="6.42578125" style="106" customWidth="1"/>
    <col min="7608" max="7608" width="7.140625" style="106" customWidth="1"/>
    <col min="7609" max="7609" width="6.42578125" style="106" customWidth="1"/>
    <col min="7610" max="7610" width="5.7109375" style="106" customWidth="1"/>
    <col min="7611" max="7611" width="6.42578125" style="106" customWidth="1"/>
    <col min="7612" max="7612" width="5.85546875" style="106" customWidth="1"/>
    <col min="7613" max="7613" width="7" style="106" customWidth="1"/>
    <col min="7614" max="7614" width="6.7109375" style="106" customWidth="1"/>
    <col min="7615" max="7615" width="6.42578125" style="106" customWidth="1"/>
    <col min="7616" max="7618" width="8.140625" style="106" customWidth="1"/>
    <col min="7619" max="7625" width="10.42578125" style="106" customWidth="1"/>
    <col min="7626" max="7626" width="7" style="106" customWidth="1"/>
    <col min="7627" max="7627" width="6.85546875" style="106" customWidth="1"/>
    <col min="7628" max="7628" width="6.42578125" style="106" customWidth="1"/>
    <col min="7629" max="7629" width="6.85546875" style="106" customWidth="1"/>
    <col min="7630" max="7630" width="6.7109375" style="106" customWidth="1"/>
    <col min="7631" max="7631" width="6.42578125" style="106" customWidth="1"/>
    <col min="7632" max="7632" width="5.140625" style="106" customWidth="1"/>
    <col min="7633" max="7633" width="5.7109375" style="106" customWidth="1"/>
    <col min="7634" max="7634" width="5.42578125" style="106" customWidth="1"/>
    <col min="7635" max="7635" width="6.28515625" style="106" customWidth="1"/>
    <col min="7636" max="7636" width="5.140625" style="106" customWidth="1"/>
    <col min="7637" max="7639" width="7.42578125" style="106" customWidth="1"/>
    <col min="7640" max="7643" width="5.42578125" style="106" customWidth="1"/>
    <col min="7644" max="7644" width="7" style="106" customWidth="1"/>
    <col min="7645" max="7645" width="6.140625" style="106" customWidth="1"/>
    <col min="7646" max="7647" width="5.85546875" style="106" customWidth="1"/>
    <col min="7648" max="7649" width="6.42578125" style="106" customWidth="1"/>
    <col min="7650" max="7650" width="5.85546875" style="106" customWidth="1"/>
    <col min="7651" max="7651" width="6.85546875" style="106" customWidth="1"/>
    <col min="7652" max="7653" width="8.42578125" style="106" customWidth="1"/>
    <col min="7654" max="7654" width="50.42578125" style="106" customWidth="1"/>
    <col min="7655" max="7664" width="4.42578125" style="106" customWidth="1"/>
    <col min="7665" max="7666" width="4.28515625" style="106" customWidth="1"/>
    <col min="7667" max="7854" width="4.28515625" style="106"/>
    <col min="7855" max="7855" width="5.85546875" style="106" customWidth="1"/>
    <col min="7856" max="7856" width="11.7109375" style="106" customWidth="1"/>
    <col min="7857" max="7863" width="6.42578125" style="106" customWidth="1"/>
    <col min="7864" max="7864" width="7.140625" style="106" customWidth="1"/>
    <col min="7865" max="7865" width="6.42578125" style="106" customWidth="1"/>
    <col min="7866" max="7866" width="5.7109375" style="106" customWidth="1"/>
    <col min="7867" max="7867" width="6.42578125" style="106" customWidth="1"/>
    <col min="7868" max="7868" width="5.85546875" style="106" customWidth="1"/>
    <col min="7869" max="7869" width="7" style="106" customWidth="1"/>
    <col min="7870" max="7870" width="6.7109375" style="106" customWidth="1"/>
    <col min="7871" max="7871" width="6.42578125" style="106" customWidth="1"/>
    <col min="7872" max="7874" width="8.140625" style="106" customWidth="1"/>
    <col min="7875" max="7881" width="10.42578125" style="106" customWidth="1"/>
    <col min="7882" max="7882" width="7" style="106" customWidth="1"/>
    <col min="7883" max="7883" width="6.85546875" style="106" customWidth="1"/>
    <col min="7884" max="7884" width="6.42578125" style="106" customWidth="1"/>
    <col min="7885" max="7885" width="6.85546875" style="106" customWidth="1"/>
    <col min="7886" max="7886" width="6.7109375" style="106" customWidth="1"/>
    <col min="7887" max="7887" width="6.42578125" style="106" customWidth="1"/>
    <col min="7888" max="7888" width="5.140625" style="106" customWidth="1"/>
    <col min="7889" max="7889" width="5.7109375" style="106" customWidth="1"/>
    <col min="7890" max="7890" width="5.42578125" style="106" customWidth="1"/>
    <col min="7891" max="7891" width="6.28515625" style="106" customWidth="1"/>
    <col min="7892" max="7892" width="5.140625" style="106" customWidth="1"/>
    <col min="7893" max="7895" width="7.42578125" style="106" customWidth="1"/>
    <col min="7896" max="7899" width="5.42578125" style="106" customWidth="1"/>
    <col min="7900" max="7900" width="7" style="106" customWidth="1"/>
    <col min="7901" max="7901" width="6.140625" style="106" customWidth="1"/>
    <col min="7902" max="7903" width="5.85546875" style="106" customWidth="1"/>
    <col min="7904" max="7905" width="6.42578125" style="106" customWidth="1"/>
    <col min="7906" max="7906" width="5.85546875" style="106" customWidth="1"/>
    <col min="7907" max="7907" width="6.85546875" style="106" customWidth="1"/>
    <col min="7908" max="7909" width="8.42578125" style="106" customWidth="1"/>
    <col min="7910" max="7910" width="50.42578125" style="106" customWidth="1"/>
    <col min="7911" max="7920" width="4.42578125" style="106" customWidth="1"/>
    <col min="7921" max="7922" width="4.28515625" style="106" customWidth="1"/>
    <col min="7923" max="8110" width="4.28515625" style="106"/>
    <col min="8111" max="8111" width="5.85546875" style="106" customWidth="1"/>
    <col min="8112" max="8112" width="11.7109375" style="106" customWidth="1"/>
    <col min="8113" max="8119" width="6.42578125" style="106" customWidth="1"/>
    <col min="8120" max="8120" width="7.140625" style="106" customWidth="1"/>
    <col min="8121" max="8121" width="6.42578125" style="106" customWidth="1"/>
    <col min="8122" max="8122" width="5.7109375" style="106" customWidth="1"/>
    <col min="8123" max="8123" width="6.42578125" style="106" customWidth="1"/>
    <col min="8124" max="8124" width="5.85546875" style="106" customWidth="1"/>
    <col min="8125" max="8125" width="7" style="106" customWidth="1"/>
    <col min="8126" max="8126" width="6.7109375" style="106" customWidth="1"/>
    <col min="8127" max="8127" width="6.42578125" style="106" customWidth="1"/>
    <col min="8128" max="8130" width="8.140625" style="106" customWidth="1"/>
    <col min="8131" max="8137" width="10.42578125" style="106" customWidth="1"/>
    <col min="8138" max="8138" width="7" style="106" customWidth="1"/>
    <col min="8139" max="8139" width="6.85546875" style="106" customWidth="1"/>
    <col min="8140" max="8140" width="6.42578125" style="106" customWidth="1"/>
    <col min="8141" max="8141" width="6.85546875" style="106" customWidth="1"/>
    <col min="8142" max="8142" width="6.7109375" style="106" customWidth="1"/>
    <col min="8143" max="8143" width="6.42578125" style="106" customWidth="1"/>
    <col min="8144" max="8144" width="5.140625" style="106" customWidth="1"/>
    <col min="8145" max="8145" width="5.7109375" style="106" customWidth="1"/>
    <col min="8146" max="8146" width="5.42578125" style="106" customWidth="1"/>
    <col min="8147" max="8147" width="6.28515625" style="106" customWidth="1"/>
    <col min="8148" max="8148" width="5.140625" style="106" customWidth="1"/>
    <col min="8149" max="8151" width="7.42578125" style="106" customWidth="1"/>
    <col min="8152" max="8155" width="5.42578125" style="106" customWidth="1"/>
    <col min="8156" max="8156" width="7" style="106" customWidth="1"/>
    <col min="8157" max="8157" width="6.140625" style="106" customWidth="1"/>
    <col min="8158" max="8159" width="5.85546875" style="106" customWidth="1"/>
    <col min="8160" max="8161" width="6.42578125" style="106" customWidth="1"/>
    <col min="8162" max="8162" width="5.85546875" style="106" customWidth="1"/>
    <col min="8163" max="8163" width="6.85546875" style="106" customWidth="1"/>
    <col min="8164" max="8165" width="8.42578125" style="106" customWidth="1"/>
    <col min="8166" max="8166" width="50.42578125" style="106" customWidth="1"/>
    <col min="8167" max="8176" width="4.42578125" style="106" customWidth="1"/>
    <col min="8177" max="8178" width="4.28515625" style="106" customWidth="1"/>
    <col min="8179" max="8366" width="4.28515625" style="106"/>
    <col min="8367" max="8367" width="5.85546875" style="106" customWidth="1"/>
    <col min="8368" max="8368" width="11.7109375" style="106" customWidth="1"/>
    <col min="8369" max="8375" width="6.42578125" style="106" customWidth="1"/>
    <col min="8376" max="8376" width="7.140625" style="106" customWidth="1"/>
    <col min="8377" max="8377" width="6.42578125" style="106" customWidth="1"/>
    <col min="8378" max="8378" width="5.7109375" style="106" customWidth="1"/>
    <col min="8379" max="8379" width="6.42578125" style="106" customWidth="1"/>
    <col min="8380" max="8380" width="5.85546875" style="106" customWidth="1"/>
    <col min="8381" max="8381" width="7" style="106" customWidth="1"/>
    <col min="8382" max="8382" width="6.7109375" style="106" customWidth="1"/>
    <col min="8383" max="8383" width="6.42578125" style="106" customWidth="1"/>
    <col min="8384" max="8386" width="8.140625" style="106" customWidth="1"/>
    <col min="8387" max="8393" width="10.42578125" style="106" customWidth="1"/>
    <col min="8394" max="8394" width="7" style="106" customWidth="1"/>
    <col min="8395" max="8395" width="6.85546875" style="106" customWidth="1"/>
    <col min="8396" max="8396" width="6.42578125" style="106" customWidth="1"/>
    <col min="8397" max="8397" width="6.85546875" style="106" customWidth="1"/>
    <col min="8398" max="8398" width="6.7109375" style="106" customWidth="1"/>
    <col min="8399" max="8399" width="6.42578125" style="106" customWidth="1"/>
    <col min="8400" max="8400" width="5.140625" style="106" customWidth="1"/>
    <col min="8401" max="8401" width="5.7109375" style="106" customWidth="1"/>
    <col min="8402" max="8402" width="5.42578125" style="106" customWidth="1"/>
    <col min="8403" max="8403" width="6.28515625" style="106" customWidth="1"/>
    <col min="8404" max="8404" width="5.140625" style="106" customWidth="1"/>
    <col min="8405" max="8407" width="7.42578125" style="106" customWidth="1"/>
    <col min="8408" max="8411" width="5.42578125" style="106" customWidth="1"/>
    <col min="8412" max="8412" width="7" style="106" customWidth="1"/>
    <col min="8413" max="8413" width="6.140625" style="106" customWidth="1"/>
    <col min="8414" max="8415" width="5.85546875" style="106" customWidth="1"/>
    <col min="8416" max="8417" width="6.42578125" style="106" customWidth="1"/>
    <col min="8418" max="8418" width="5.85546875" style="106" customWidth="1"/>
    <col min="8419" max="8419" width="6.85546875" style="106" customWidth="1"/>
    <col min="8420" max="8421" width="8.42578125" style="106" customWidth="1"/>
    <col min="8422" max="8422" width="50.42578125" style="106" customWidth="1"/>
    <col min="8423" max="8432" width="4.42578125" style="106" customWidth="1"/>
    <col min="8433" max="8434" width="4.28515625" style="106" customWidth="1"/>
    <col min="8435" max="8622" width="4.28515625" style="106"/>
    <col min="8623" max="8623" width="5.85546875" style="106" customWidth="1"/>
    <col min="8624" max="8624" width="11.7109375" style="106" customWidth="1"/>
    <col min="8625" max="8631" width="6.42578125" style="106" customWidth="1"/>
    <col min="8632" max="8632" width="7.140625" style="106" customWidth="1"/>
    <col min="8633" max="8633" width="6.42578125" style="106" customWidth="1"/>
    <col min="8634" max="8634" width="5.7109375" style="106" customWidth="1"/>
    <col min="8635" max="8635" width="6.42578125" style="106" customWidth="1"/>
    <col min="8636" max="8636" width="5.85546875" style="106" customWidth="1"/>
    <col min="8637" max="8637" width="7" style="106" customWidth="1"/>
    <col min="8638" max="8638" width="6.7109375" style="106" customWidth="1"/>
    <col min="8639" max="8639" width="6.42578125" style="106" customWidth="1"/>
    <col min="8640" max="8642" width="8.140625" style="106" customWidth="1"/>
    <col min="8643" max="8649" width="10.42578125" style="106" customWidth="1"/>
    <col min="8650" max="8650" width="7" style="106" customWidth="1"/>
    <col min="8651" max="8651" width="6.85546875" style="106" customWidth="1"/>
    <col min="8652" max="8652" width="6.42578125" style="106" customWidth="1"/>
    <col min="8653" max="8653" width="6.85546875" style="106" customWidth="1"/>
    <col min="8654" max="8654" width="6.7109375" style="106" customWidth="1"/>
    <col min="8655" max="8655" width="6.42578125" style="106" customWidth="1"/>
    <col min="8656" max="8656" width="5.140625" style="106" customWidth="1"/>
    <col min="8657" max="8657" width="5.7109375" style="106" customWidth="1"/>
    <col min="8658" max="8658" width="5.42578125" style="106" customWidth="1"/>
    <col min="8659" max="8659" width="6.28515625" style="106" customWidth="1"/>
    <col min="8660" max="8660" width="5.140625" style="106" customWidth="1"/>
    <col min="8661" max="8663" width="7.42578125" style="106" customWidth="1"/>
    <col min="8664" max="8667" width="5.42578125" style="106" customWidth="1"/>
    <col min="8668" max="8668" width="7" style="106" customWidth="1"/>
    <col min="8669" max="8669" width="6.140625" style="106" customWidth="1"/>
    <col min="8670" max="8671" width="5.85546875" style="106" customWidth="1"/>
    <col min="8672" max="8673" width="6.42578125" style="106" customWidth="1"/>
    <col min="8674" max="8674" width="5.85546875" style="106" customWidth="1"/>
    <col min="8675" max="8675" width="6.85546875" style="106" customWidth="1"/>
    <col min="8676" max="8677" width="8.42578125" style="106" customWidth="1"/>
    <col min="8678" max="8678" width="50.42578125" style="106" customWidth="1"/>
    <col min="8679" max="8688" width="4.42578125" style="106" customWidth="1"/>
    <col min="8689" max="8690" width="4.28515625" style="106" customWidth="1"/>
    <col min="8691" max="8878" width="4.28515625" style="106"/>
    <col min="8879" max="8879" width="5.85546875" style="106" customWidth="1"/>
    <col min="8880" max="8880" width="11.7109375" style="106" customWidth="1"/>
    <col min="8881" max="8887" width="6.42578125" style="106" customWidth="1"/>
    <col min="8888" max="8888" width="7.140625" style="106" customWidth="1"/>
    <col min="8889" max="8889" width="6.42578125" style="106" customWidth="1"/>
    <col min="8890" max="8890" width="5.7109375" style="106" customWidth="1"/>
    <col min="8891" max="8891" width="6.42578125" style="106" customWidth="1"/>
    <col min="8892" max="8892" width="5.85546875" style="106" customWidth="1"/>
    <col min="8893" max="8893" width="7" style="106" customWidth="1"/>
    <col min="8894" max="8894" width="6.7109375" style="106" customWidth="1"/>
    <col min="8895" max="8895" width="6.42578125" style="106" customWidth="1"/>
    <col min="8896" max="8898" width="8.140625" style="106" customWidth="1"/>
    <col min="8899" max="8905" width="10.42578125" style="106" customWidth="1"/>
    <col min="8906" max="8906" width="7" style="106" customWidth="1"/>
    <col min="8907" max="8907" width="6.85546875" style="106" customWidth="1"/>
    <col min="8908" max="8908" width="6.42578125" style="106" customWidth="1"/>
    <col min="8909" max="8909" width="6.85546875" style="106" customWidth="1"/>
    <col min="8910" max="8910" width="6.7109375" style="106" customWidth="1"/>
    <col min="8911" max="8911" width="6.42578125" style="106" customWidth="1"/>
    <col min="8912" max="8912" width="5.140625" style="106" customWidth="1"/>
    <col min="8913" max="8913" width="5.7109375" style="106" customWidth="1"/>
    <col min="8914" max="8914" width="5.42578125" style="106" customWidth="1"/>
    <col min="8915" max="8915" width="6.28515625" style="106" customWidth="1"/>
    <col min="8916" max="8916" width="5.140625" style="106" customWidth="1"/>
    <col min="8917" max="8919" width="7.42578125" style="106" customWidth="1"/>
    <col min="8920" max="8923" width="5.42578125" style="106" customWidth="1"/>
    <col min="8924" max="8924" width="7" style="106" customWidth="1"/>
    <col min="8925" max="8925" width="6.140625" style="106" customWidth="1"/>
    <col min="8926" max="8927" width="5.85546875" style="106" customWidth="1"/>
    <col min="8928" max="8929" width="6.42578125" style="106" customWidth="1"/>
    <col min="8930" max="8930" width="5.85546875" style="106" customWidth="1"/>
    <col min="8931" max="8931" width="6.85546875" style="106" customWidth="1"/>
    <col min="8932" max="8933" width="8.42578125" style="106" customWidth="1"/>
    <col min="8934" max="8934" width="50.42578125" style="106" customWidth="1"/>
    <col min="8935" max="8944" width="4.42578125" style="106" customWidth="1"/>
    <col min="8945" max="8946" width="4.28515625" style="106" customWidth="1"/>
    <col min="8947" max="9134" width="4.28515625" style="106"/>
    <col min="9135" max="9135" width="5.85546875" style="106" customWidth="1"/>
    <col min="9136" max="9136" width="11.7109375" style="106" customWidth="1"/>
    <col min="9137" max="9143" width="6.42578125" style="106" customWidth="1"/>
    <col min="9144" max="9144" width="7.140625" style="106" customWidth="1"/>
    <col min="9145" max="9145" width="6.42578125" style="106" customWidth="1"/>
    <col min="9146" max="9146" width="5.7109375" style="106" customWidth="1"/>
    <col min="9147" max="9147" width="6.42578125" style="106" customWidth="1"/>
    <col min="9148" max="9148" width="5.85546875" style="106" customWidth="1"/>
    <col min="9149" max="9149" width="7" style="106" customWidth="1"/>
    <col min="9150" max="9150" width="6.7109375" style="106" customWidth="1"/>
    <col min="9151" max="9151" width="6.42578125" style="106" customWidth="1"/>
    <col min="9152" max="9154" width="8.140625" style="106" customWidth="1"/>
    <col min="9155" max="9161" width="10.42578125" style="106" customWidth="1"/>
    <col min="9162" max="9162" width="7" style="106" customWidth="1"/>
    <col min="9163" max="9163" width="6.85546875" style="106" customWidth="1"/>
    <col min="9164" max="9164" width="6.42578125" style="106" customWidth="1"/>
    <col min="9165" max="9165" width="6.85546875" style="106" customWidth="1"/>
    <col min="9166" max="9166" width="6.7109375" style="106" customWidth="1"/>
    <col min="9167" max="9167" width="6.42578125" style="106" customWidth="1"/>
    <col min="9168" max="9168" width="5.140625" style="106" customWidth="1"/>
    <col min="9169" max="9169" width="5.7109375" style="106" customWidth="1"/>
    <col min="9170" max="9170" width="5.42578125" style="106" customWidth="1"/>
    <col min="9171" max="9171" width="6.28515625" style="106" customWidth="1"/>
    <col min="9172" max="9172" width="5.140625" style="106" customWidth="1"/>
    <col min="9173" max="9175" width="7.42578125" style="106" customWidth="1"/>
    <col min="9176" max="9179" width="5.42578125" style="106" customWidth="1"/>
    <col min="9180" max="9180" width="7" style="106" customWidth="1"/>
    <col min="9181" max="9181" width="6.140625" style="106" customWidth="1"/>
    <col min="9182" max="9183" width="5.85546875" style="106" customWidth="1"/>
    <col min="9184" max="9185" width="6.42578125" style="106" customWidth="1"/>
    <col min="9186" max="9186" width="5.85546875" style="106" customWidth="1"/>
    <col min="9187" max="9187" width="6.85546875" style="106" customWidth="1"/>
    <col min="9188" max="9189" width="8.42578125" style="106" customWidth="1"/>
    <col min="9190" max="9190" width="50.42578125" style="106" customWidth="1"/>
    <col min="9191" max="9200" width="4.42578125" style="106" customWidth="1"/>
    <col min="9201" max="9202" width="4.28515625" style="106" customWidth="1"/>
    <col min="9203" max="9390" width="4.28515625" style="106"/>
    <col min="9391" max="9391" width="5.85546875" style="106" customWidth="1"/>
    <col min="9392" max="9392" width="11.7109375" style="106" customWidth="1"/>
    <col min="9393" max="9399" width="6.42578125" style="106" customWidth="1"/>
    <col min="9400" max="9400" width="7.140625" style="106" customWidth="1"/>
    <col min="9401" max="9401" width="6.42578125" style="106" customWidth="1"/>
    <col min="9402" max="9402" width="5.7109375" style="106" customWidth="1"/>
    <col min="9403" max="9403" width="6.42578125" style="106" customWidth="1"/>
    <col min="9404" max="9404" width="5.85546875" style="106" customWidth="1"/>
    <col min="9405" max="9405" width="7" style="106" customWidth="1"/>
    <col min="9406" max="9406" width="6.7109375" style="106" customWidth="1"/>
    <col min="9407" max="9407" width="6.42578125" style="106" customWidth="1"/>
    <col min="9408" max="9410" width="8.140625" style="106" customWidth="1"/>
    <col min="9411" max="9417" width="10.42578125" style="106" customWidth="1"/>
    <col min="9418" max="9418" width="7" style="106" customWidth="1"/>
    <col min="9419" max="9419" width="6.85546875" style="106" customWidth="1"/>
    <col min="9420" max="9420" width="6.42578125" style="106" customWidth="1"/>
    <col min="9421" max="9421" width="6.85546875" style="106" customWidth="1"/>
    <col min="9422" max="9422" width="6.7109375" style="106" customWidth="1"/>
    <col min="9423" max="9423" width="6.42578125" style="106" customWidth="1"/>
    <col min="9424" max="9424" width="5.140625" style="106" customWidth="1"/>
    <col min="9425" max="9425" width="5.7109375" style="106" customWidth="1"/>
    <col min="9426" max="9426" width="5.42578125" style="106" customWidth="1"/>
    <col min="9427" max="9427" width="6.28515625" style="106" customWidth="1"/>
    <col min="9428" max="9428" width="5.140625" style="106" customWidth="1"/>
    <col min="9429" max="9431" width="7.42578125" style="106" customWidth="1"/>
    <col min="9432" max="9435" width="5.42578125" style="106" customWidth="1"/>
    <col min="9436" max="9436" width="7" style="106" customWidth="1"/>
    <col min="9437" max="9437" width="6.140625" style="106" customWidth="1"/>
    <col min="9438" max="9439" width="5.85546875" style="106" customWidth="1"/>
    <col min="9440" max="9441" width="6.42578125" style="106" customWidth="1"/>
    <col min="9442" max="9442" width="5.85546875" style="106" customWidth="1"/>
    <col min="9443" max="9443" width="6.85546875" style="106" customWidth="1"/>
    <col min="9444" max="9445" width="8.42578125" style="106" customWidth="1"/>
    <col min="9446" max="9446" width="50.42578125" style="106" customWidth="1"/>
    <col min="9447" max="9456" width="4.42578125" style="106" customWidth="1"/>
    <col min="9457" max="9458" width="4.28515625" style="106" customWidth="1"/>
    <col min="9459" max="9646" width="4.28515625" style="106"/>
    <col min="9647" max="9647" width="5.85546875" style="106" customWidth="1"/>
    <col min="9648" max="9648" width="11.7109375" style="106" customWidth="1"/>
    <col min="9649" max="9655" width="6.42578125" style="106" customWidth="1"/>
    <col min="9656" max="9656" width="7.140625" style="106" customWidth="1"/>
    <col min="9657" max="9657" width="6.42578125" style="106" customWidth="1"/>
    <col min="9658" max="9658" width="5.7109375" style="106" customWidth="1"/>
    <col min="9659" max="9659" width="6.42578125" style="106" customWidth="1"/>
    <col min="9660" max="9660" width="5.85546875" style="106" customWidth="1"/>
    <col min="9661" max="9661" width="7" style="106" customWidth="1"/>
    <col min="9662" max="9662" width="6.7109375" style="106" customWidth="1"/>
    <col min="9663" max="9663" width="6.42578125" style="106" customWidth="1"/>
    <col min="9664" max="9666" width="8.140625" style="106" customWidth="1"/>
    <col min="9667" max="9673" width="10.42578125" style="106" customWidth="1"/>
    <col min="9674" max="9674" width="7" style="106" customWidth="1"/>
    <col min="9675" max="9675" width="6.85546875" style="106" customWidth="1"/>
    <col min="9676" max="9676" width="6.42578125" style="106" customWidth="1"/>
    <col min="9677" max="9677" width="6.85546875" style="106" customWidth="1"/>
    <col min="9678" max="9678" width="6.7109375" style="106" customWidth="1"/>
    <col min="9679" max="9679" width="6.42578125" style="106" customWidth="1"/>
    <col min="9680" max="9680" width="5.140625" style="106" customWidth="1"/>
    <col min="9681" max="9681" width="5.7109375" style="106" customWidth="1"/>
    <col min="9682" max="9682" width="5.42578125" style="106" customWidth="1"/>
    <col min="9683" max="9683" width="6.28515625" style="106" customWidth="1"/>
    <col min="9684" max="9684" width="5.140625" style="106" customWidth="1"/>
    <col min="9685" max="9687" width="7.42578125" style="106" customWidth="1"/>
    <col min="9688" max="9691" width="5.42578125" style="106" customWidth="1"/>
    <col min="9692" max="9692" width="7" style="106" customWidth="1"/>
    <col min="9693" max="9693" width="6.140625" style="106" customWidth="1"/>
    <col min="9694" max="9695" width="5.85546875" style="106" customWidth="1"/>
    <col min="9696" max="9697" width="6.42578125" style="106" customWidth="1"/>
    <col min="9698" max="9698" width="5.85546875" style="106" customWidth="1"/>
    <col min="9699" max="9699" width="6.85546875" style="106" customWidth="1"/>
    <col min="9700" max="9701" width="8.42578125" style="106" customWidth="1"/>
    <col min="9702" max="9702" width="50.42578125" style="106" customWidth="1"/>
    <col min="9703" max="9712" width="4.42578125" style="106" customWidth="1"/>
    <col min="9713" max="9714" width="4.28515625" style="106" customWidth="1"/>
    <col min="9715" max="9902" width="4.28515625" style="106"/>
    <col min="9903" max="9903" width="5.85546875" style="106" customWidth="1"/>
    <col min="9904" max="9904" width="11.7109375" style="106" customWidth="1"/>
    <col min="9905" max="9911" width="6.42578125" style="106" customWidth="1"/>
    <col min="9912" max="9912" width="7.140625" style="106" customWidth="1"/>
    <col min="9913" max="9913" width="6.42578125" style="106" customWidth="1"/>
    <col min="9914" max="9914" width="5.7109375" style="106" customWidth="1"/>
    <col min="9915" max="9915" width="6.42578125" style="106" customWidth="1"/>
    <col min="9916" max="9916" width="5.85546875" style="106" customWidth="1"/>
    <col min="9917" max="9917" width="7" style="106" customWidth="1"/>
    <col min="9918" max="9918" width="6.7109375" style="106" customWidth="1"/>
    <col min="9919" max="9919" width="6.42578125" style="106" customWidth="1"/>
    <col min="9920" max="9922" width="8.140625" style="106" customWidth="1"/>
    <col min="9923" max="9929" width="10.42578125" style="106" customWidth="1"/>
    <col min="9930" max="9930" width="7" style="106" customWidth="1"/>
    <col min="9931" max="9931" width="6.85546875" style="106" customWidth="1"/>
    <col min="9932" max="9932" width="6.42578125" style="106" customWidth="1"/>
    <col min="9933" max="9933" width="6.85546875" style="106" customWidth="1"/>
    <col min="9934" max="9934" width="6.7109375" style="106" customWidth="1"/>
    <col min="9935" max="9935" width="6.42578125" style="106" customWidth="1"/>
    <col min="9936" max="9936" width="5.140625" style="106" customWidth="1"/>
    <col min="9937" max="9937" width="5.7109375" style="106" customWidth="1"/>
    <col min="9938" max="9938" width="5.42578125" style="106" customWidth="1"/>
    <col min="9939" max="9939" width="6.28515625" style="106" customWidth="1"/>
    <col min="9940" max="9940" width="5.140625" style="106" customWidth="1"/>
    <col min="9941" max="9943" width="7.42578125" style="106" customWidth="1"/>
    <col min="9944" max="9947" width="5.42578125" style="106" customWidth="1"/>
    <col min="9948" max="9948" width="7" style="106" customWidth="1"/>
    <col min="9949" max="9949" width="6.140625" style="106" customWidth="1"/>
    <col min="9950" max="9951" width="5.85546875" style="106" customWidth="1"/>
    <col min="9952" max="9953" width="6.42578125" style="106" customWidth="1"/>
    <col min="9954" max="9954" width="5.85546875" style="106" customWidth="1"/>
    <col min="9955" max="9955" width="6.85546875" style="106" customWidth="1"/>
    <col min="9956" max="9957" width="8.42578125" style="106" customWidth="1"/>
    <col min="9958" max="9958" width="50.42578125" style="106" customWidth="1"/>
    <col min="9959" max="9968" width="4.42578125" style="106" customWidth="1"/>
    <col min="9969" max="9970" width="4.28515625" style="106" customWidth="1"/>
    <col min="9971" max="10158" width="4.28515625" style="106"/>
    <col min="10159" max="10159" width="5.85546875" style="106" customWidth="1"/>
    <col min="10160" max="10160" width="11.7109375" style="106" customWidth="1"/>
    <col min="10161" max="10167" width="6.42578125" style="106" customWidth="1"/>
    <col min="10168" max="10168" width="7.140625" style="106" customWidth="1"/>
    <col min="10169" max="10169" width="6.42578125" style="106" customWidth="1"/>
    <col min="10170" max="10170" width="5.7109375" style="106" customWidth="1"/>
    <col min="10171" max="10171" width="6.42578125" style="106" customWidth="1"/>
    <col min="10172" max="10172" width="5.85546875" style="106" customWidth="1"/>
    <col min="10173" max="10173" width="7" style="106" customWidth="1"/>
    <col min="10174" max="10174" width="6.7109375" style="106" customWidth="1"/>
    <col min="10175" max="10175" width="6.42578125" style="106" customWidth="1"/>
    <col min="10176" max="10178" width="8.140625" style="106" customWidth="1"/>
    <col min="10179" max="10185" width="10.42578125" style="106" customWidth="1"/>
    <col min="10186" max="10186" width="7" style="106" customWidth="1"/>
    <col min="10187" max="10187" width="6.85546875" style="106" customWidth="1"/>
    <col min="10188" max="10188" width="6.42578125" style="106" customWidth="1"/>
    <col min="10189" max="10189" width="6.85546875" style="106" customWidth="1"/>
    <col min="10190" max="10190" width="6.7109375" style="106" customWidth="1"/>
    <col min="10191" max="10191" width="6.42578125" style="106" customWidth="1"/>
    <col min="10192" max="10192" width="5.140625" style="106" customWidth="1"/>
    <col min="10193" max="10193" width="5.7109375" style="106" customWidth="1"/>
    <col min="10194" max="10194" width="5.42578125" style="106" customWidth="1"/>
    <col min="10195" max="10195" width="6.28515625" style="106" customWidth="1"/>
    <col min="10196" max="10196" width="5.140625" style="106" customWidth="1"/>
    <col min="10197" max="10199" width="7.42578125" style="106" customWidth="1"/>
    <col min="10200" max="10203" width="5.42578125" style="106" customWidth="1"/>
    <col min="10204" max="10204" width="7" style="106" customWidth="1"/>
    <col min="10205" max="10205" width="6.140625" style="106" customWidth="1"/>
    <col min="10206" max="10207" width="5.85546875" style="106" customWidth="1"/>
    <col min="10208" max="10209" width="6.42578125" style="106" customWidth="1"/>
    <col min="10210" max="10210" width="5.85546875" style="106" customWidth="1"/>
    <col min="10211" max="10211" width="6.85546875" style="106" customWidth="1"/>
    <col min="10212" max="10213" width="8.42578125" style="106" customWidth="1"/>
    <col min="10214" max="10214" width="50.42578125" style="106" customWidth="1"/>
    <col min="10215" max="10224" width="4.42578125" style="106" customWidth="1"/>
    <col min="10225" max="10226" width="4.28515625" style="106" customWidth="1"/>
    <col min="10227" max="10414" width="4.28515625" style="106"/>
    <col min="10415" max="10415" width="5.85546875" style="106" customWidth="1"/>
    <col min="10416" max="10416" width="11.7109375" style="106" customWidth="1"/>
    <col min="10417" max="10423" width="6.42578125" style="106" customWidth="1"/>
    <col min="10424" max="10424" width="7.140625" style="106" customWidth="1"/>
    <col min="10425" max="10425" width="6.42578125" style="106" customWidth="1"/>
    <col min="10426" max="10426" width="5.7109375" style="106" customWidth="1"/>
    <col min="10427" max="10427" width="6.42578125" style="106" customWidth="1"/>
    <col min="10428" max="10428" width="5.85546875" style="106" customWidth="1"/>
    <col min="10429" max="10429" width="7" style="106" customWidth="1"/>
    <col min="10430" max="10430" width="6.7109375" style="106" customWidth="1"/>
    <col min="10431" max="10431" width="6.42578125" style="106" customWidth="1"/>
    <col min="10432" max="10434" width="8.140625" style="106" customWidth="1"/>
    <col min="10435" max="10441" width="10.42578125" style="106" customWidth="1"/>
    <col min="10442" max="10442" width="7" style="106" customWidth="1"/>
    <col min="10443" max="10443" width="6.85546875" style="106" customWidth="1"/>
    <col min="10444" max="10444" width="6.42578125" style="106" customWidth="1"/>
    <col min="10445" max="10445" width="6.85546875" style="106" customWidth="1"/>
    <col min="10446" max="10446" width="6.7109375" style="106" customWidth="1"/>
    <col min="10447" max="10447" width="6.42578125" style="106" customWidth="1"/>
    <col min="10448" max="10448" width="5.140625" style="106" customWidth="1"/>
    <col min="10449" max="10449" width="5.7109375" style="106" customWidth="1"/>
    <col min="10450" max="10450" width="5.42578125" style="106" customWidth="1"/>
    <col min="10451" max="10451" width="6.28515625" style="106" customWidth="1"/>
    <col min="10452" max="10452" width="5.140625" style="106" customWidth="1"/>
    <col min="10453" max="10455" width="7.42578125" style="106" customWidth="1"/>
    <col min="10456" max="10459" width="5.42578125" style="106" customWidth="1"/>
    <col min="10460" max="10460" width="7" style="106" customWidth="1"/>
    <col min="10461" max="10461" width="6.140625" style="106" customWidth="1"/>
    <col min="10462" max="10463" width="5.85546875" style="106" customWidth="1"/>
    <col min="10464" max="10465" width="6.42578125" style="106" customWidth="1"/>
    <col min="10466" max="10466" width="5.85546875" style="106" customWidth="1"/>
    <col min="10467" max="10467" width="6.85546875" style="106" customWidth="1"/>
    <col min="10468" max="10469" width="8.42578125" style="106" customWidth="1"/>
    <col min="10470" max="10470" width="50.42578125" style="106" customWidth="1"/>
    <col min="10471" max="10480" width="4.42578125" style="106" customWidth="1"/>
    <col min="10481" max="10482" width="4.28515625" style="106" customWidth="1"/>
    <col min="10483" max="10670" width="4.28515625" style="106"/>
    <col min="10671" max="10671" width="5.85546875" style="106" customWidth="1"/>
    <col min="10672" max="10672" width="11.7109375" style="106" customWidth="1"/>
    <col min="10673" max="10679" width="6.42578125" style="106" customWidth="1"/>
    <col min="10680" max="10680" width="7.140625" style="106" customWidth="1"/>
    <col min="10681" max="10681" width="6.42578125" style="106" customWidth="1"/>
    <col min="10682" max="10682" width="5.7109375" style="106" customWidth="1"/>
    <col min="10683" max="10683" width="6.42578125" style="106" customWidth="1"/>
    <col min="10684" max="10684" width="5.85546875" style="106" customWidth="1"/>
    <col min="10685" max="10685" width="7" style="106" customWidth="1"/>
    <col min="10686" max="10686" width="6.7109375" style="106" customWidth="1"/>
    <col min="10687" max="10687" width="6.42578125" style="106" customWidth="1"/>
    <col min="10688" max="10690" width="8.140625" style="106" customWidth="1"/>
    <col min="10691" max="10697" width="10.42578125" style="106" customWidth="1"/>
    <col min="10698" max="10698" width="7" style="106" customWidth="1"/>
    <col min="10699" max="10699" width="6.85546875" style="106" customWidth="1"/>
    <col min="10700" max="10700" width="6.42578125" style="106" customWidth="1"/>
    <col min="10701" max="10701" width="6.85546875" style="106" customWidth="1"/>
    <col min="10702" max="10702" width="6.7109375" style="106" customWidth="1"/>
    <col min="10703" max="10703" width="6.42578125" style="106" customWidth="1"/>
    <col min="10704" max="10704" width="5.140625" style="106" customWidth="1"/>
    <col min="10705" max="10705" width="5.7109375" style="106" customWidth="1"/>
    <col min="10706" max="10706" width="5.42578125" style="106" customWidth="1"/>
    <col min="10707" max="10707" width="6.28515625" style="106" customWidth="1"/>
    <col min="10708" max="10708" width="5.140625" style="106" customWidth="1"/>
    <col min="10709" max="10711" width="7.42578125" style="106" customWidth="1"/>
    <col min="10712" max="10715" width="5.42578125" style="106" customWidth="1"/>
    <col min="10716" max="10716" width="7" style="106" customWidth="1"/>
    <col min="10717" max="10717" width="6.140625" style="106" customWidth="1"/>
    <col min="10718" max="10719" width="5.85546875" style="106" customWidth="1"/>
    <col min="10720" max="10721" width="6.42578125" style="106" customWidth="1"/>
    <col min="10722" max="10722" width="5.85546875" style="106" customWidth="1"/>
    <col min="10723" max="10723" width="6.85546875" style="106" customWidth="1"/>
    <col min="10724" max="10725" width="8.42578125" style="106" customWidth="1"/>
    <col min="10726" max="10726" width="50.42578125" style="106" customWidth="1"/>
    <col min="10727" max="10736" width="4.42578125" style="106" customWidth="1"/>
    <col min="10737" max="10738" width="4.28515625" style="106" customWidth="1"/>
    <col min="10739" max="10926" width="4.28515625" style="106"/>
    <col min="10927" max="10927" width="5.85546875" style="106" customWidth="1"/>
    <col min="10928" max="10928" width="11.7109375" style="106" customWidth="1"/>
    <col min="10929" max="10935" width="6.42578125" style="106" customWidth="1"/>
    <col min="10936" max="10936" width="7.140625" style="106" customWidth="1"/>
    <col min="10937" max="10937" width="6.42578125" style="106" customWidth="1"/>
    <col min="10938" max="10938" width="5.7109375" style="106" customWidth="1"/>
    <col min="10939" max="10939" width="6.42578125" style="106" customWidth="1"/>
    <col min="10940" max="10940" width="5.85546875" style="106" customWidth="1"/>
    <col min="10941" max="10941" width="7" style="106" customWidth="1"/>
    <col min="10942" max="10942" width="6.7109375" style="106" customWidth="1"/>
    <col min="10943" max="10943" width="6.42578125" style="106" customWidth="1"/>
    <col min="10944" max="10946" width="8.140625" style="106" customWidth="1"/>
    <col min="10947" max="10953" width="10.42578125" style="106" customWidth="1"/>
    <col min="10954" max="10954" width="7" style="106" customWidth="1"/>
    <col min="10955" max="10955" width="6.85546875" style="106" customWidth="1"/>
    <col min="10956" max="10956" width="6.42578125" style="106" customWidth="1"/>
    <col min="10957" max="10957" width="6.85546875" style="106" customWidth="1"/>
    <col min="10958" max="10958" width="6.7109375" style="106" customWidth="1"/>
    <col min="10959" max="10959" width="6.42578125" style="106" customWidth="1"/>
    <col min="10960" max="10960" width="5.140625" style="106" customWidth="1"/>
    <col min="10961" max="10961" width="5.7109375" style="106" customWidth="1"/>
    <col min="10962" max="10962" width="5.42578125" style="106" customWidth="1"/>
    <col min="10963" max="10963" width="6.28515625" style="106" customWidth="1"/>
    <col min="10964" max="10964" width="5.140625" style="106" customWidth="1"/>
    <col min="10965" max="10967" width="7.42578125" style="106" customWidth="1"/>
    <col min="10968" max="10971" width="5.42578125" style="106" customWidth="1"/>
    <col min="10972" max="10972" width="7" style="106" customWidth="1"/>
    <col min="10973" max="10973" width="6.140625" style="106" customWidth="1"/>
    <col min="10974" max="10975" width="5.85546875" style="106" customWidth="1"/>
    <col min="10976" max="10977" width="6.42578125" style="106" customWidth="1"/>
    <col min="10978" max="10978" width="5.85546875" style="106" customWidth="1"/>
    <col min="10979" max="10979" width="6.85546875" style="106" customWidth="1"/>
    <col min="10980" max="10981" width="8.42578125" style="106" customWidth="1"/>
    <col min="10982" max="10982" width="50.42578125" style="106" customWidth="1"/>
    <col min="10983" max="10992" width="4.42578125" style="106" customWidth="1"/>
    <col min="10993" max="10994" width="4.28515625" style="106" customWidth="1"/>
    <col min="10995" max="11182" width="4.28515625" style="106"/>
    <col min="11183" max="11183" width="5.85546875" style="106" customWidth="1"/>
    <col min="11184" max="11184" width="11.7109375" style="106" customWidth="1"/>
    <col min="11185" max="11191" width="6.42578125" style="106" customWidth="1"/>
    <col min="11192" max="11192" width="7.140625" style="106" customWidth="1"/>
    <col min="11193" max="11193" width="6.42578125" style="106" customWidth="1"/>
    <col min="11194" max="11194" width="5.7109375" style="106" customWidth="1"/>
    <col min="11195" max="11195" width="6.42578125" style="106" customWidth="1"/>
    <col min="11196" max="11196" width="5.85546875" style="106" customWidth="1"/>
    <col min="11197" max="11197" width="7" style="106" customWidth="1"/>
    <col min="11198" max="11198" width="6.7109375" style="106" customWidth="1"/>
    <col min="11199" max="11199" width="6.42578125" style="106" customWidth="1"/>
    <col min="11200" max="11202" width="8.140625" style="106" customWidth="1"/>
    <col min="11203" max="11209" width="10.42578125" style="106" customWidth="1"/>
    <col min="11210" max="11210" width="7" style="106" customWidth="1"/>
    <col min="11211" max="11211" width="6.85546875" style="106" customWidth="1"/>
    <col min="11212" max="11212" width="6.42578125" style="106" customWidth="1"/>
    <col min="11213" max="11213" width="6.85546875" style="106" customWidth="1"/>
    <col min="11214" max="11214" width="6.7109375" style="106" customWidth="1"/>
    <col min="11215" max="11215" width="6.42578125" style="106" customWidth="1"/>
    <col min="11216" max="11216" width="5.140625" style="106" customWidth="1"/>
    <col min="11217" max="11217" width="5.7109375" style="106" customWidth="1"/>
    <col min="11218" max="11218" width="5.42578125" style="106" customWidth="1"/>
    <col min="11219" max="11219" width="6.28515625" style="106" customWidth="1"/>
    <col min="11220" max="11220" width="5.140625" style="106" customWidth="1"/>
    <col min="11221" max="11223" width="7.42578125" style="106" customWidth="1"/>
    <col min="11224" max="11227" width="5.42578125" style="106" customWidth="1"/>
    <col min="11228" max="11228" width="7" style="106" customWidth="1"/>
    <col min="11229" max="11229" width="6.140625" style="106" customWidth="1"/>
    <col min="11230" max="11231" width="5.85546875" style="106" customWidth="1"/>
    <col min="11232" max="11233" width="6.42578125" style="106" customWidth="1"/>
    <col min="11234" max="11234" width="5.85546875" style="106" customWidth="1"/>
    <col min="11235" max="11235" width="6.85546875" style="106" customWidth="1"/>
    <col min="11236" max="11237" width="8.42578125" style="106" customWidth="1"/>
    <col min="11238" max="11238" width="50.42578125" style="106" customWidth="1"/>
    <col min="11239" max="11248" width="4.42578125" style="106" customWidth="1"/>
    <col min="11249" max="11250" width="4.28515625" style="106" customWidth="1"/>
    <col min="11251" max="11438" width="4.28515625" style="106"/>
    <col min="11439" max="11439" width="5.85546875" style="106" customWidth="1"/>
    <col min="11440" max="11440" width="11.7109375" style="106" customWidth="1"/>
    <col min="11441" max="11447" width="6.42578125" style="106" customWidth="1"/>
    <col min="11448" max="11448" width="7.140625" style="106" customWidth="1"/>
    <col min="11449" max="11449" width="6.42578125" style="106" customWidth="1"/>
    <col min="11450" max="11450" width="5.7109375" style="106" customWidth="1"/>
    <col min="11451" max="11451" width="6.42578125" style="106" customWidth="1"/>
    <col min="11452" max="11452" width="5.85546875" style="106" customWidth="1"/>
    <col min="11453" max="11453" width="7" style="106" customWidth="1"/>
    <col min="11454" max="11454" width="6.7109375" style="106" customWidth="1"/>
    <col min="11455" max="11455" width="6.42578125" style="106" customWidth="1"/>
    <col min="11456" max="11458" width="8.140625" style="106" customWidth="1"/>
    <col min="11459" max="11465" width="10.42578125" style="106" customWidth="1"/>
    <col min="11466" max="11466" width="7" style="106" customWidth="1"/>
    <col min="11467" max="11467" width="6.85546875" style="106" customWidth="1"/>
    <col min="11468" max="11468" width="6.42578125" style="106" customWidth="1"/>
    <col min="11469" max="11469" width="6.85546875" style="106" customWidth="1"/>
    <col min="11470" max="11470" width="6.7109375" style="106" customWidth="1"/>
    <col min="11471" max="11471" width="6.42578125" style="106" customWidth="1"/>
    <col min="11472" max="11472" width="5.140625" style="106" customWidth="1"/>
    <col min="11473" max="11473" width="5.7109375" style="106" customWidth="1"/>
    <col min="11474" max="11474" width="5.42578125" style="106" customWidth="1"/>
    <col min="11475" max="11475" width="6.28515625" style="106" customWidth="1"/>
    <col min="11476" max="11476" width="5.140625" style="106" customWidth="1"/>
    <col min="11477" max="11479" width="7.42578125" style="106" customWidth="1"/>
    <col min="11480" max="11483" width="5.42578125" style="106" customWidth="1"/>
    <col min="11484" max="11484" width="7" style="106" customWidth="1"/>
    <col min="11485" max="11485" width="6.140625" style="106" customWidth="1"/>
    <col min="11486" max="11487" width="5.85546875" style="106" customWidth="1"/>
    <col min="11488" max="11489" width="6.42578125" style="106" customWidth="1"/>
    <col min="11490" max="11490" width="5.85546875" style="106" customWidth="1"/>
    <col min="11491" max="11491" width="6.85546875" style="106" customWidth="1"/>
    <col min="11492" max="11493" width="8.42578125" style="106" customWidth="1"/>
    <col min="11494" max="11494" width="50.42578125" style="106" customWidth="1"/>
    <col min="11495" max="11504" width="4.42578125" style="106" customWidth="1"/>
    <col min="11505" max="11506" width="4.28515625" style="106" customWidth="1"/>
    <col min="11507" max="11694" width="4.28515625" style="106"/>
    <col min="11695" max="11695" width="5.85546875" style="106" customWidth="1"/>
    <col min="11696" max="11696" width="11.7109375" style="106" customWidth="1"/>
    <col min="11697" max="11703" width="6.42578125" style="106" customWidth="1"/>
    <col min="11704" max="11704" width="7.140625" style="106" customWidth="1"/>
    <col min="11705" max="11705" width="6.42578125" style="106" customWidth="1"/>
    <col min="11706" max="11706" width="5.7109375" style="106" customWidth="1"/>
    <col min="11707" max="11707" width="6.42578125" style="106" customWidth="1"/>
    <col min="11708" max="11708" width="5.85546875" style="106" customWidth="1"/>
    <col min="11709" max="11709" width="7" style="106" customWidth="1"/>
    <col min="11710" max="11710" width="6.7109375" style="106" customWidth="1"/>
    <col min="11711" max="11711" width="6.42578125" style="106" customWidth="1"/>
    <col min="11712" max="11714" width="8.140625" style="106" customWidth="1"/>
    <col min="11715" max="11721" width="10.42578125" style="106" customWidth="1"/>
    <col min="11722" max="11722" width="7" style="106" customWidth="1"/>
    <col min="11723" max="11723" width="6.85546875" style="106" customWidth="1"/>
    <col min="11724" max="11724" width="6.42578125" style="106" customWidth="1"/>
    <col min="11725" max="11725" width="6.85546875" style="106" customWidth="1"/>
    <col min="11726" max="11726" width="6.7109375" style="106" customWidth="1"/>
    <col min="11727" max="11727" width="6.42578125" style="106" customWidth="1"/>
    <col min="11728" max="11728" width="5.140625" style="106" customWidth="1"/>
    <col min="11729" max="11729" width="5.7109375" style="106" customWidth="1"/>
    <col min="11730" max="11730" width="5.42578125" style="106" customWidth="1"/>
    <col min="11731" max="11731" width="6.28515625" style="106" customWidth="1"/>
    <col min="11732" max="11732" width="5.140625" style="106" customWidth="1"/>
    <col min="11733" max="11735" width="7.42578125" style="106" customWidth="1"/>
    <col min="11736" max="11739" width="5.42578125" style="106" customWidth="1"/>
    <col min="11740" max="11740" width="7" style="106" customWidth="1"/>
    <col min="11741" max="11741" width="6.140625" style="106" customWidth="1"/>
    <col min="11742" max="11743" width="5.85546875" style="106" customWidth="1"/>
    <col min="11744" max="11745" width="6.42578125" style="106" customWidth="1"/>
    <col min="11746" max="11746" width="5.85546875" style="106" customWidth="1"/>
    <col min="11747" max="11747" width="6.85546875" style="106" customWidth="1"/>
    <col min="11748" max="11749" width="8.42578125" style="106" customWidth="1"/>
    <col min="11750" max="11750" width="50.42578125" style="106" customWidth="1"/>
    <col min="11751" max="11760" width="4.42578125" style="106" customWidth="1"/>
    <col min="11761" max="11762" width="4.28515625" style="106" customWidth="1"/>
    <col min="11763" max="11950" width="4.28515625" style="106"/>
    <col min="11951" max="11951" width="5.85546875" style="106" customWidth="1"/>
    <col min="11952" max="11952" width="11.7109375" style="106" customWidth="1"/>
    <col min="11953" max="11959" width="6.42578125" style="106" customWidth="1"/>
    <col min="11960" max="11960" width="7.140625" style="106" customWidth="1"/>
    <col min="11961" max="11961" width="6.42578125" style="106" customWidth="1"/>
    <col min="11962" max="11962" width="5.7109375" style="106" customWidth="1"/>
    <col min="11963" max="11963" width="6.42578125" style="106" customWidth="1"/>
    <col min="11964" max="11964" width="5.85546875" style="106" customWidth="1"/>
    <col min="11965" max="11965" width="7" style="106" customWidth="1"/>
    <col min="11966" max="11966" width="6.7109375" style="106" customWidth="1"/>
    <col min="11967" max="11967" width="6.42578125" style="106" customWidth="1"/>
    <col min="11968" max="11970" width="8.140625" style="106" customWidth="1"/>
    <col min="11971" max="11977" width="10.42578125" style="106" customWidth="1"/>
    <col min="11978" max="11978" width="7" style="106" customWidth="1"/>
    <col min="11979" max="11979" width="6.85546875" style="106" customWidth="1"/>
    <col min="11980" max="11980" width="6.42578125" style="106" customWidth="1"/>
    <col min="11981" max="11981" width="6.85546875" style="106" customWidth="1"/>
    <col min="11982" max="11982" width="6.7109375" style="106" customWidth="1"/>
    <col min="11983" max="11983" width="6.42578125" style="106" customWidth="1"/>
    <col min="11984" max="11984" width="5.140625" style="106" customWidth="1"/>
    <col min="11985" max="11985" width="5.7109375" style="106" customWidth="1"/>
    <col min="11986" max="11986" width="5.42578125" style="106" customWidth="1"/>
    <col min="11987" max="11987" width="6.28515625" style="106" customWidth="1"/>
    <col min="11988" max="11988" width="5.140625" style="106" customWidth="1"/>
    <col min="11989" max="11991" width="7.42578125" style="106" customWidth="1"/>
    <col min="11992" max="11995" width="5.42578125" style="106" customWidth="1"/>
    <col min="11996" max="11996" width="7" style="106" customWidth="1"/>
    <col min="11997" max="11997" width="6.140625" style="106" customWidth="1"/>
    <col min="11998" max="11999" width="5.85546875" style="106" customWidth="1"/>
    <col min="12000" max="12001" width="6.42578125" style="106" customWidth="1"/>
    <col min="12002" max="12002" width="5.85546875" style="106" customWidth="1"/>
    <col min="12003" max="12003" width="6.85546875" style="106" customWidth="1"/>
    <col min="12004" max="12005" width="8.42578125" style="106" customWidth="1"/>
    <col min="12006" max="12006" width="50.42578125" style="106" customWidth="1"/>
    <col min="12007" max="12016" width="4.42578125" style="106" customWidth="1"/>
    <col min="12017" max="12018" width="4.28515625" style="106" customWidth="1"/>
    <col min="12019" max="12206" width="4.28515625" style="106"/>
    <col min="12207" max="12207" width="5.85546875" style="106" customWidth="1"/>
    <col min="12208" max="12208" width="11.7109375" style="106" customWidth="1"/>
    <col min="12209" max="12215" width="6.42578125" style="106" customWidth="1"/>
    <col min="12216" max="12216" width="7.140625" style="106" customWidth="1"/>
    <col min="12217" max="12217" width="6.42578125" style="106" customWidth="1"/>
    <col min="12218" max="12218" width="5.7109375" style="106" customWidth="1"/>
    <col min="12219" max="12219" width="6.42578125" style="106" customWidth="1"/>
    <col min="12220" max="12220" width="5.85546875" style="106" customWidth="1"/>
    <col min="12221" max="12221" width="7" style="106" customWidth="1"/>
    <col min="12222" max="12222" width="6.7109375" style="106" customWidth="1"/>
    <col min="12223" max="12223" width="6.42578125" style="106" customWidth="1"/>
    <col min="12224" max="12226" width="8.140625" style="106" customWidth="1"/>
    <col min="12227" max="12233" width="10.42578125" style="106" customWidth="1"/>
    <col min="12234" max="12234" width="7" style="106" customWidth="1"/>
    <col min="12235" max="12235" width="6.85546875" style="106" customWidth="1"/>
    <col min="12236" max="12236" width="6.42578125" style="106" customWidth="1"/>
    <col min="12237" max="12237" width="6.85546875" style="106" customWidth="1"/>
    <col min="12238" max="12238" width="6.7109375" style="106" customWidth="1"/>
    <col min="12239" max="12239" width="6.42578125" style="106" customWidth="1"/>
    <col min="12240" max="12240" width="5.140625" style="106" customWidth="1"/>
    <col min="12241" max="12241" width="5.7109375" style="106" customWidth="1"/>
    <col min="12242" max="12242" width="5.42578125" style="106" customWidth="1"/>
    <col min="12243" max="12243" width="6.28515625" style="106" customWidth="1"/>
    <col min="12244" max="12244" width="5.140625" style="106" customWidth="1"/>
    <col min="12245" max="12247" width="7.42578125" style="106" customWidth="1"/>
    <col min="12248" max="12251" width="5.42578125" style="106" customWidth="1"/>
    <col min="12252" max="12252" width="7" style="106" customWidth="1"/>
    <col min="12253" max="12253" width="6.140625" style="106" customWidth="1"/>
    <col min="12254" max="12255" width="5.85546875" style="106" customWidth="1"/>
    <col min="12256" max="12257" width="6.42578125" style="106" customWidth="1"/>
    <col min="12258" max="12258" width="5.85546875" style="106" customWidth="1"/>
    <col min="12259" max="12259" width="6.85546875" style="106" customWidth="1"/>
    <col min="12260" max="12261" width="8.42578125" style="106" customWidth="1"/>
    <col min="12262" max="12262" width="50.42578125" style="106" customWidth="1"/>
    <col min="12263" max="12272" width="4.42578125" style="106" customWidth="1"/>
    <col min="12273" max="12274" width="4.28515625" style="106" customWidth="1"/>
    <col min="12275" max="12462" width="4.28515625" style="106"/>
    <col min="12463" max="12463" width="5.85546875" style="106" customWidth="1"/>
    <col min="12464" max="12464" width="11.7109375" style="106" customWidth="1"/>
    <col min="12465" max="12471" width="6.42578125" style="106" customWidth="1"/>
    <col min="12472" max="12472" width="7.140625" style="106" customWidth="1"/>
    <col min="12473" max="12473" width="6.42578125" style="106" customWidth="1"/>
    <col min="12474" max="12474" width="5.7109375" style="106" customWidth="1"/>
    <col min="12475" max="12475" width="6.42578125" style="106" customWidth="1"/>
    <col min="12476" max="12476" width="5.85546875" style="106" customWidth="1"/>
    <col min="12477" max="12477" width="7" style="106" customWidth="1"/>
    <col min="12478" max="12478" width="6.7109375" style="106" customWidth="1"/>
    <col min="12479" max="12479" width="6.42578125" style="106" customWidth="1"/>
    <col min="12480" max="12482" width="8.140625" style="106" customWidth="1"/>
    <col min="12483" max="12489" width="10.42578125" style="106" customWidth="1"/>
    <col min="12490" max="12490" width="7" style="106" customWidth="1"/>
    <col min="12491" max="12491" width="6.85546875" style="106" customWidth="1"/>
    <col min="12492" max="12492" width="6.42578125" style="106" customWidth="1"/>
    <col min="12493" max="12493" width="6.85546875" style="106" customWidth="1"/>
    <col min="12494" max="12494" width="6.7109375" style="106" customWidth="1"/>
    <col min="12495" max="12495" width="6.42578125" style="106" customWidth="1"/>
    <col min="12496" max="12496" width="5.140625" style="106" customWidth="1"/>
    <col min="12497" max="12497" width="5.7109375" style="106" customWidth="1"/>
    <col min="12498" max="12498" width="5.42578125" style="106" customWidth="1"/>
    <col min="12499" max="12499" width="6.28515625" style="106" customWidth="1"/>
    <col min="12500" max="12500" width="5.140625" style="106" customWidth="1"/>
    <col min="12501" max="12503" width="7.42578125" style="106" customWidth="1"/>
    <col min="12504" max="12507" width="5.42578125" style="106" customWidth="1"/>
    <col min="12508" max="12508" width="7" style="106" customWidth="1"/>
    <col min="12509" max="12509" width="6.140625" style="106" customWidth="1"/>
    <col min="12510" max="12511" width="5.85546875" style="106" customWidth="1"/>
    <col min="12512" max="12513" width="6.42578125" style="106" customWidth="1"/>
    <col min="12514" max="12514" width="5.85546875" style="106" customWidth="1"/>
    <col min="12515" max="12515" width="6.85546875" style="106" customWidth="1"/>
    <col min="12516" max="12517" width="8.42578125" style="106" customWidth="1"/>
    <col min="12518" max="12518" width="50.42578125" style="106" customWidth="1"/>
    <col min="12519" max="12528" width="4.42578125" style="106" customWidth="1"/>
    <col min="12529" max="12530" width="4.28515625" style="106" customWidth="1"/>
    <col min="12531" max="12718" width="4.28515625" style="106"/>
    <col min="12719" max="12719" width="5.85546875" style="106" customWidth="1"/>
    <col min="12720" max="12720" width="11.7109375" style="106" customWidth="1"/>
    <col min="12721" max="12727" width="6.42578125" style="106" customWidth="1"/>
    <col min="12728" max="12728" width="7.140625" style="106" customWidth="1"/>
    <col min="12729" max="12729" width="6.42578125" style="106" customWidth="1"/>
    <col min="12730" max="12730" width="5.7109375" style="106" customWidth="1"/>
    <col min="12731" max="12731" width="6.42578125" style="106" customWidth="1"/>
    <col min="12732" max="12732" width="5.85546875" style="106" customWidth="1"/>
    <col min="12733" max="12733" width="7" style="106" customWidth="1"/>
    <col min="12734" max="12734" width="6.7109375" style="106" customWidth="1"/>
    <col min="12735" max="12735" width="6.42578125" style="106" customWidth="1"/>
    <col min="12736" max="12738" width="8.140625" style="106" customWidth="1"/>
    <col min="12739" max="12745" width="10.42578125" style="106" customWidth="1"/>
    <col min="12746" max="12746" width="7" style="106" customWidth="1"/>
    <col min="12747" max="12747" width="6.85546875" style="106" customWidth="1"/>
    <col min="12748" max="12748" width="6.42578125" style="106" customWidth="1"/>
    <col min="12749" max="12749" width="6.85546875" style="106" customWidth="1"/>
    <col min="12750" max="12750" width="6.7109375" style="106" customWidth="1"/>
    <col min="12751" max="12751" width="6.42578125" style="106" customWidth="1"/>
    <col min="12752" max="12752" width="5.140625" style="106" customWidth="1"/>
    <col min="12753" max="12753" width="5.7109375" style="106" customWidth="1"/>
    <col min="12754" max="12754" width="5.42578125" style="106" customWidth="1"/>
    <col min="12755" max="12755" width="6.28515625" style="106" customWidth="1"/>
    <col min="12756" max="12756" width="5.140625" style="106" customWidth="1"/>
    <col min="12757" max="12759" width="7.42578125" style="106" customWidth="1"/>
    <col min="12760" max="12763" width="5.42578125" style="106" customWidth="1"/>
    <col min="12764" max="12764" width="7" style="106" customWidth="1"/>
    <col min="12765" max="12765" width="6.140625" style="106" customWidth="1"/>
    <col min="12766" max="12767" width="5.85546875" style="106" customWidth="1"/>
    <col min="12768" max="12769" width="6.42578125" style="106" customWidth="1"/>
    <col min="12770" max="12770" width="5.85546875" style="106" customWidth="1"/>
    <col min="12771" max="12771" width="6.85546875" style="106" customWidth="1"/>
    <col min="12772" max="12773" width="8.42578125" style="106" customWidth="1"/>
    <col min="12774" max="12774" width="50.42578125" style="106" customWidth="1"/>
    <col min="12775" max="12784" width="4.42578125" style="106" customWidth="1"/>
    <col min="12785" max="12786" width="4.28515625" style="106" customWidth="1"/>
    <col min="12787" max="12974" width="4.28515625" style="106"/>
    <col min="12975" max="12975" width="5.85546875" style="106" customWidth="1"/>
    <col min="12976" max="12976" width="11.7109375" style="106" customWidth="1"/>
    <col min="12977" max="12983" width="6.42578125" style="106" customWidth="1"/>
    <col min="12984" max="12984" width="7.140625" style="106" customWidth="1"/>
    <col min="12985" max="12985" width="6.42578125" style="106" customWidth="1"/>
    <col min="12986" max="12986" width="5.7109375" style="106" customWidth="1"/>
    <col min="12987" max="12987" width="6.42578125" style="106" customWidth="1"/>
    <col min="12988" max="12988" width="5.85546875" style="106" customWidth="1"/>
    <col min="12989" max="12989" width="7" style="106" customWidth="1"/>
    <col min="12990" max="12990" width="6.7109375" style="106" customWidth="1"/>
    <col min="12991" max="12991" width="6.42578125" style="106" customWidth="1"/>
    <col min="12992" max="12994" width="8.140625" style="106" customWidth="1"/>
    <col min="12995" max="13001" width="10.42578125" style="106" customWidth="1"/>
    <col min="13002" max="13002" width="7" style="106" customWidth="1"/>
    <col min="13003" max="13003" width="6.85546875" style="106" customWidth="1"/>
    <col min="13004" max="13004" width="6.42578125" style="106" customWidth="1"/>
    <col min="13005" max="13005" width="6.85546875" style="106" customWidth="1"/>
    <col min="13006" max="13006" width="6.7109375" style="106" customWidth="1"/>
    <col min="13007" max="13007" width="6.42578125" style="106" customWidth="1"/>
    <col min="13008" max="13008" width="5.140625" style="106" customWidth="1"/>
    <col min="13009" max="13009" width="5.7109375" style="106" customWidth="1"/>
    <col min="13010" max="13010" width="5.42578125" style="106" customWidth="1"/>
    <col min="13011" max="13011" width="6.28515625" style="106" customWidth="1"/>
    <col min="13012" max="13012" width="5.140625" style="106" customWidth="1"/>
    <col min="13013" max="13015" width="7.42578125" style="106" customWidth="1"/>
    <col min="13016" max="13019" width="5.42578125" style="106" customWidth="1"/>
    <col min="13020" max="13020" width="7" style="106" customWidth="1"/>
    <col min="13021" max="13021" width="6.140625" style="106" customWidth="1"/>
    <col min="13022" max="13023" width="5.85546875" style="106" customWidth="1"/>
    <col min="13024" max="13025" width="6.42578125" style="106" customWidth="1"/>
    <col min="13026" max="13026" width="5.85546875" style="106" customWidth="1"/>
    <col min="13027" max="13027" width="6.85546875" style="106" customWidth="1"/>
    <col min="13028" max="13029" width="8.42578125" style="106" customWidth="1"/>
    <col min="13030" max="13030" width="50.42578125" style="106" customWidth="1"/>
    <col min="13031" max="13040" width="4.42578125" style="106" customWidth="1"/>
    <col min="13041" max="13042" width="4.28515625" style="106" customWidth="1"/>
    <col min="13043" max="13230" width="4.28515625" style="106"/>
    <col min="13231" max="13231" width="5.85546875" style="106" customWidth="1"/>
    <col min="13232" max="13232" width="11.7109375" style="106" customWidth="1"/>
    <col min="13233" max="13239" width="6.42578125" style="106" customWidth="1"/>
    <col min="13240" max="13240" width="7.140625" style="106" customWidth="1"/>
    <col min="13241" max="13241" width="6.42578125" style="106" customWidth="1"/>
    <col min="13242" max="13242" width="5.7109375" style="106" customWidth="1"/>
    <col min="13243" max="13243" width="6.42578125" style="106" customWidth="1"/>
    <col min="13244" max="13244" width="5.85546875" style="106" customWidth="1"/>
    <col min="13245" max="13245" width="7" style="106" customWidth="1"/>
    <col min="13246" max="13246" width="6.7109375" style="106" customWidth="1"/>
    <col min="13247" max="13247" width="6.42578125" style="106" customWidth="1"/>
    <col min="13248" max="13250" width="8.140625" style="106" customWidth="1"/>
    <col min="13251" max="13257" width="10.42578125" style="106" customWidth="1"/>
    <col min="13258" max="13258" width="7" style="106" customWidth="1"/>
    <col min="13259" max="13259" width="6.85546875" style="106" customWidth="1"/>
    <col min="13260" max="13260" width="6.42578125" style="106" customWidth="1"/>
    <col min="13261" max="13261" width="6.85546875" style="106" customWidth="1"/>
    <col min="13262" max="13262" width="6.7109375" style="106" customWidth="1"/>
    <col min="13263" max="13263" width="6.42578125" style="106" customWidth="1"/>
    <col min="13264" max="13264" width="5.140625" style="106" customWidth="1"/>
    <col min="13265" max="13265" width="5.7109375" style="106" customWidth="1"/>
    <col min="13266" max="13266" width="5.42578125" style="106" customWidth="1"/>
    <col min="13267" max="13267" width="6.28515625" style="106" customWidth="1"/>
    <col min="13268" max="13268" width="5.140625" style="106" customWidth="1"/>
    <col min="13269" max="13271" width="7.42578125" style="106" customWidth="1"/>
    <col min="13272" max="13275" width="5.42578125" style="106" customWidth="1"/>
    <col min="13276" max="13276" width="7" style="106" customWidth="1"/>
    <col min="13277" max="13277" width="6.140625" style="106" customWidth="1"/>
    <col min="13278" max="13279" width="5.85546875" style="106" customWidth="1"/>
    <col min="13280" max="13281" width="6.42578125" style="106" customWidth="1"/>
    <col min="13282" max="13282" width="5.85546875" style="106" customWidth="1"/>
    <col min="13283" max="13283" width="6.85546875" style="106" customWidth="1"/>
    <col min="13284" max="13285" width="8.42578125" style="106" customWidth="1"/>
    <col min="13286" max="13286" width="50.42578125" style="106" customWidth="1"/>
    <col min="13287" max="13296" width="4.42578125" style="106" customWidth="1"/>
    <col min="13297" max="13298" width="4.28515625" style="106" customWidth="1"/>
    <col min="13299" max="13486" width="4.28515625" style="106"/>
    <col min="13487" max="13487" width="5.85546875" style="106" customWidth="1"/>
    <col min="13488" max="13488" width="11.7109375" style="106" customWidth="1"/>
    <col min="13489" max="13495" width="6.42578125" style="106" customWidth="1"/>
    <col min="13496" max="13496" width="7.140625" style="106" customWidth="1"/>
    <col min="13497" max="13497" width="6.42578125" style="106" customWidth="1"/>
    <col min="13498" max="13498" width="5.7109375" style="106" customWidth="1"/>
    <col min="13499" max="13499" width="6.42578125" style="106" customWidth="1"/>
    <col min="13500" max="13500" width="5.85546875" style="106" customWidth="1"/>
    <col min="13501" max="13501" width="7" style="106" customWidth="1"/>
    <col min="13502" max="13502" width="6.7109375" style="106" customWidth="1"/>
    <col min="13503" max="13503" width="6.42578125" style="106" customWidth="1"/>
    <col min="13504" max="13506" width="8.140625" style="106" customWidth="1"/>
    <col min="13507" max="13513" width="10.42578125" style="106" customWidth="1"/>
    <col min="13514" max="13514" width="7" style="106" customWidth="1"/>
    <col min="13515" max="13515" width="6.85546875" style="106" customWidth="1"/>
    <col min="13516" max="13516" width="6.42578125" style="106" customWidth="1"/>
    <col min="13517" max="13517" width="6.85546875" style="106" customWidth="1"/>
    <col min="13518" max="13518" width="6.7109375" style="106" customWidth="1"/>
    <col min="13519" max="13519" width="6.42578125" style="106" customWidth="1"/>
    <col min="13520" max="13520" width="5.140625" style="106" customWidth="1"/>
    <col min="13521" max="13521" width="5.7109375" style="106" customWidth="1"/>
    <col min="13522" max="13522" width="5.42578125" style="106" customWidth="1"/>
    <col min="13523" max="13523" width="6.28515625" style="106" customWidth="1"/>
    <col min="13524" max="13524" width="5.140625" style="106" customWidth="1"/>
    <col min="13525" max="13527" width="7.42578125" style="106" customWidth="1"/>
    <col min="13528" max="13531" width="5.42578125" style="106" customWidth="1"/>
    <col min="13532" max="13532" width="7" style="106" customWidth="1"/>
    <col min="13533" max="13533" width="6.140625" style="106" customWidth="1"/>
    <col min="13534" max="13535" width="5.85546875" style="106" customWidth="1"/>
    <col min="13536" max="13537" width="6.42578125" style="106" customWidth="1"/>
    <col min="13538" max="13538" width="5.85546875" style="106" customWidth="1"/>
    <col min="13539" max="13539" width="6.85546875" style="106" customWidth="1"/>
    <col min="13540" max="13541" width="8.42578125" style="106" customWidth="1"/>
    <col min="13542" max="13542" width="50.42578125" style="106" customWidth="1"/>
    <col min="13543" max="13552" width="4.42578125" style="106" customWidth="1"/>
    <col min="13553" max="13554" width="4.28515625" style="106" customWidth="1"/>
    <col min="13555" max="13742" width="4.28515625" style="106"/>
    <col min="13743" max="13743" width="5.85546875" style="106" customWidth="1"/>
    <col min="13744" max="13744" width="11.7109375" style="106" customWidth="1"/>
    <col min="13745" max="13751" width="6.42578125" style="106" customWidth="1"/>
    <col min="13752" max="13752" width="7.140625" style="106" customWidth="1"/>
    <col min="13753" max="13753" width="6.42578125" style="106" customWidth="1"/>
    <col min="13754" max="13754" width="5.7109375" style="106" customWidth="1"/>
    <col min="13755" max="13755" width="6.42578125" style="106" customWidth="1"/>
    <col min="13756" max="13756" width="5.85546875" style="106" customWidth="1"/>
    <col min="13757" max="13757" width="7" style="106" customWidth="1"/>
    <col min="13758" max="13758" width="6.7109375" style="106" customWidth="1"/>
    <col min="13759" max="13759" width="6.42578125" style="106" customWidth="1"/>
    <col min="13760" max="13762" width="8.140625" style="106" customWidth="1"/>
    <col min="13763" max="13769" width="10.42578125" style="106" customWidth="1"/>
    <col min="13770" max="13770" width="7" style="106" customWidth="1"/>
    <col min="13771" max="13771" width="6.85546875" style="106" customWidth="1"/>
    <col min="13772" max="13772" width="6.42578125" style="106" customWidth="1"/>
    <col min="13773" max="13773" width="6.85546875" style="106" customWidth="1"/>
    <col min="13774" max="13774" width="6.7109375" style="106" customWidth="1"/>
    <col min="13775" max="13775" width="6.42578125" style="106" customWidth="1"/>
    <col min="13776" max="13776" width="5.140625" style="106" customWidth="1"/>
    <col min="13777" max="13777" width="5.7109375" style="106" customWidth="1"/>
    <col min="13778" max="13778" width="5.42578125" style="106" customWidth="1"/>
    <col min="13779" max="13779" width="6.28515625" style="106" customWidth="1"/>
    <col min="13780" max="13780" width="5.140625" style="106" customWidth="1"/>
    <col min="13781" max="13783" width="7.42578125" style="106" customWidth="1"/>
    <col min="13784" max="13787" width="5.42578125" style="106" customWidth="1"/>
    <col min="13788" max="13788" width="7" style="106" customWidth="1"/>
    <col min="13789" max="13789" width="6.140625" style="106" customWidth="1"/>
    <col min="13790" max="13791" width="5.85546875" style="106" customWidth="1"/>
    <col min="13792" max="13793" width="6.42578125" style="106" customWidth="1"/>
    <col min="13794" max="13794" width="5.85546875" style="106" customWidth="1"/>
    <col min="13795" max="13795" width="6.85546875" style="106" customWidth="1"/>
    <col min="13796" max="13797" width="8.42578125" style="106" customWidth="1"/>
    <col min="13798" max="13798" width="50.42578125" style="106" customWidth="1"/>
    <col min="13799" max="13808" width="4.42578125" style="106" customWidth="1"/>
    <col min="13809" max="13810" width="4.28515625" style="106" customWidth="1"/>
    <col min="13811" max="13998" width="4.28515625" style="106"/>
    <col min="13999" max="13999" width="5.85546875" style="106" customWidth="1"/>
    <col min="14000" max="14000" width="11.7109375" style="106" customWidth="1"/>
    <col min="14001" max="14007" width="6.42578125" style="106" customWidth="1"/>
    <col min="14008" max="14008" width="7.140625" style="106" customWidth="1"/>
    <col min="14009" max="14009" width="6.42578125" style="106" customWidth="1"/>
    <col min="14010" max="14010" width="5.7109375" style="106" customWidth="1"/>
    <col min="14011" max="14011" width="6.42578125" style="106" customWidth="1"/>
    <col min="14012" max="14012" width="5.85546875" style="106" customWidth="1"/>
    <col min="14013" max="14013" width="7" style="106" customWidth="1"/>
    <col min="14014" max="14014" width="6.7109375" style="106" customWidth="1"/>
    <col min="14015" max="14015" width="6.42578125" style="106" customWidth="1"/>
    <col min="14016" max="14018" width="8.140625" style="106" customWidth="1"/>
    <col min="14019" max="14025" width="10.42578125" style="106" customWidth="1"/>
    <col min="14026" max="14026" width="7" style="106" customWidth="1"/>
    <col min="14027" max="14027" width="6.85546875" style="106" customWidth="1"/>
    <col min="14028" max="14028" width="6.42578125" style="106" customWidth="1"/>
    <col min="14029" max="14029" width="6.85546875" style="106" customWidth="1"/>
    <col min="14030" max="14030" width="6.7109375" style="106" customWidth="1"/>
    <col min="14031" max="14031" width="6.42578125" style="106" customWidth="1"/>
    <col min="14032" max="14032" width="5.140625" style="106" customWidth="1"/>
    <col min="14033" max="14033" width="5.7109375" style="106" customWidth="1"/>
    <col min="14034" max="14034" width="5.42578125" style="106" customWidth="1"/>
    <col min="14035" max="14035" width="6.28515625" style="106" customWidth="1"/>
    <col min="14036" max="14036" width="5.140625" style="106" customWidth="1"/>
    <col min="14037" max="14039" width="7.42578125" style="106" customWidth="1"/>
    <col min="14040" max="14043" width="5.42578125" style="106" customWidth="1"/>
    <col min="14044" max="14044" width="7" style="106" customWidth="1"/>
    <col min="14045" max="14045" width="6.140625" style="106" customWidth="1"/>
    <col min="14046" max="14047" width="5.85546875" style="106" customWidth="1"/>
    <col min="14048" max="14049" width="6.42578125" style="106" customWidth="1"/>
    <col min="14050" max="14050" width="5.85546875" style="106" customWidth="1"/>
    <col min="14051" max="14051" width="6.85546875" style="106" customWidth="1"/>
    <col min="14052" max="14053" width="8.42578125" style="106" customWidth="1"/>
    <col min="14054" max="14054" width="50.42578125" style="106" customWidth="1"/>
    <col min="14055" max="14064" width="4.42578125" style="106" customWidth="1"/>
    <col min="14065" max="14066" width="4.28515625" style="106" customWidth="1"/>
    <col min="14067" max="14254" width="4.28515625" style="106"/>
    <col min="14255" max="14255" width="5.85546875" style="106" customWidth="1"/>
    <col min="14256" max="14256" width="11.7109375" style="106" customWidth="1"/>
    <col min="14257" max="14263" width="6.42578125" style="106" customWidth="1"/>
    <col min="14264" max="14264" width="7.140625" style="106" customWidth="1"/>
    <col min="14265" max="14265" width="6.42578125" style="106" customWidth="1"/>
    <col min="14266" max="14266" width="5.7109375" style="106" customWidth="1"/>
    <col min="14267" max="14267" width="6.42578125" style="106" customWidth="1"/>
    <col min="14268" max="14268" width="5.85546875" style="106" customWidth="1"/>
    <col min="14269" max="14269" width="7" style="106" customWidth="1"/>
    <col min="14270" max="14270" width="6.7109375" style="106" customWidth="1"/>
    <col min="14271" max="14271" width="6.42578125" style="106" customWidth="1"/>
    <col min="14272" max="14274" width="8.140625" style="106" customWidth="1"/>
    <col min="14275" max="14281" width="10.42578125" style="106" customWidth="1"/>
    <col min="14282" max="14282" width="7" style="106" customWidth="1"/>
    <col min="14283" max="14283" width="6.85546875" style="106" customWidth="1"/>
    <col min="14284" max="14284" width="6.42578125" style="106" customWidth="1"/>
    <col min="14285" max="14285" width="6.85546875" style="106" customWidth="1"/>
    <col min="14286" max="14286" width="6.7109375" style="106" customWidth="1"/>
    <col min="14287" max="14287" width="6.42578125" style="106" customWidth="1"/>
    <col min="14288" max="14288" width="5.140625" style="106" customWidth="1"/>
    <col min="14289" max="14289" width="5.7109375" style="106" customWidth="1"/>
    <col min="14290" max="14290" width="5.42578125" style="106" customWidth="1"/>
    <col min="14291" max="14291" width="6.28515625" style="106" customWidth="1"/>
    <col min="14292" max="14292" width="5.140625" style="106" customWidth="1"/>
    <col min="14293" max="14295" width="7.42578125" style="106" customWidth="1"/>
    <col min="14296" max="14299" width="5.42578125" style="106" customWidth="1"/>
    <col min="14300" max="14300" width="7" style="106" customWidth="1"/>
    <col min="14301" max="14301" width="6.140625" style="106" customWidth="1"/>
    <col min="14302" max="14303" width="5.85546875" style="106" customWidth="1"/>
    <col min="14304" max="14305" width="6.42578125" style="106" customWidth="1"/>
    <col min="14306" max="14306" width="5.85546875" style="106" customWidth="1"/>
    <col min="14307" max="14307" width="6.85546875" style="106" customWidth="1"/>
    <col min="14308" max="14309" width="8.42578125" style="106" customWidth="1"/>
    <col min="14310" max="14310" width="50.42578125" style="106" customWidth="1"/>
    <col min="14311" max="14320" width="4.42578125" style="106" customWidth="1"/>
    <col min="14321" max="14322" width="4.28515625" style="106" customWidth="1"/>
    <col min="14323" max="14510" width="4.28515625" style="106"/>
    <col min="14511" max="14511" width="5.85546875" style="106" customWidth="1"/>
    <col min="14512" max="14512" width="11.7109375" style="106" customWidth="1"/>
    <col min="14513" max="14519" width="6.42578125" style="106" customWidth="1"/>
    <col min="14520" max="14520" width="7.140625" style="106" customWidth="1"/>
    <col min="14521" max="14521" width="6.42578125" style="106" customWidth="1"/>
    <col min="14522" max="14522" width="5.7109375" style="106" customWidth="1"/>
    <col min="14523" max="14523" width="6.42578125" style="106" customWidth="1"/>
    <col min="14524" max="14524" width="5.85546875" style="106" customWidth="1"/>
    <col min="14525" max="14525" width="7" style="106" customWidth="1"/>
    <col min="14526" max="14526" width="6.7109375" style="106" customWidth="1"/>
    <col min="14527" max="14527" width="6.42578125" style="106" customWidth="1"/>
    <col min="14528" max="14530" width="8.140625" style="106" customWidth="1"/>
    <col min="14531" max="14537" width="10.42578125" style="106" customWidth="1"/>
    <col min="14538" max="14538" width="7" style="106" customWidth="1"/>
    <col min="14539" max="14539" width="6.85546875" style="106" customWidth="1"/>
    <col min="14540" max="14540" width="6.42578125" style="106" customWidth="1"/>
    <col min="14541" max="14541" width="6.85546875" style="106" customWidth="1"/>
    <col min="14542" max="14542" width="6.7109375" style="106" customWidth="1"/>
    <col min="14543" max="14543" width="6.42578125" style="106" customWidth="1"/>
    <col min="14544" max="14544" width="5.140625" style="106" customWidth="1"/>
    <col min="14545" max="14545" width="5.7109375" style="106" customWidth="1"/>
    <col min="14546" max="14546" width="5.42578125" style="106" customWidth="1"/>
    <col min="14547" max="14547" width="6.28515625" style="106" customWidth="1"/>
    <col min="14548" max="14548" width="5.140625" style="106" customWidth="1"/>
    <col min="14549" max="14551" width="7.42578125" style="106" customWidth="1"/>
    <col min="14552" max="14555" width="5.42578125" style="106" customWidth="1"/>
    <col min="14556" max="14556" width="7" style="106" customWidth="1"/>
    <col min="14557" max="14557" width="6.140625" style="106" customWidth="1"/>
    <col min="14558" max="14559" width="5.85546875" style="106" customWidth="1"/>
    <col min="14560" max="14561" width="6.42578125" style="106" customWidth="1"/>
    <col min="14562" max="14562" width="5.85546875" style="106" customWidth="1"/>
    <col min="14563" max="14563" width="6.85546875" style="106" customWidth="1"/>
    <col min="14564" max="14565" width="8.42578125" style="106" customWidth="1"/>
    <col min="14566" max="14566" width="50.42578125" style="106" customWidth="1"/>
    <col min="14567" max="14576" width="4.42578125" style="106" customWidth="1"/>
    <col min="14577" max="14578" width="4.28515625" style="106" customWidth="1"/>
    <col min="14579" max="14766" width="4.28515625" style="106"/>
    <col min="14767" max="14767" width="5.85546875" style="106" customWidth="1"/>
    <col min="14768" max="14768" width="11.7109375" style="106" customWidth="1"/>
    <col min="14769" max="14775" width="6.42578125" style="106" customWidth="1"/>
    <col min="14776" max="14776" width="7.140625" style="106" customWidth="1"/>
    <col min="14777" max="14777" width="6.42578125" style="106" customWidth="1"/>
    <col min="14778" max="14778" width="5.7109375" style="106" customWidth="1"/>
    <col min="14779" max="14779" width="6.42578125" style="106" customWidth="1"/>
    <col min="14780" max="14780" width="5.85546875" style="106" customWidth="1"/>
    <col min="14781" max="14781" width="7" style="106" customWidth="1"/>
    <col min="14782" max="14782" width="6.7109375" style="106" customWidth="1"/>
    <col min="14783" max="14783" width="6.42578125" style="106" customWidth="1"/>
    <col min="14784" max="14786" width="8.140625" style="106" customWidth="1"/>
    <col min="14787" max="14793" width="10.42578125" style="106" customWidth="1"/>
    <col min="14794" max="14794" width="7" style="106" customWidth="1"/>
    <col min="14795" max="14795" width="6.85546875" style="106" customWidth="1"/>
    <col min="14796" max="14796" width="6.42578125" style="106" customWidth="1"/>
    <col min="14797" max="14797" width="6.85546875" style="106" customWidth="1"/>
    <col min="14798" max="14798" width="6.7109375" style="106" customWidth="1"/>
    <col min="14799" max="14799" width="6.42578125" style="106" customWidth="1"/>
    <col min="14800" max="14800" width="5.140625" style="106" customWidth="1"/>
    <col min="14801" max="14801" width="5.7109375" style="106" customWidth="1"/>
    <col min="14802" max="14802" width="5.42578125" style="106" customWidth="1"/>
    <col min="14803" max="14803" width="6.28515625" style="106" customWidth="1"/>
    <col min="14804" max="14804" width="5.140625" style="106" customWidth="1"/>
    <col min="14805" max="14807" width="7.42578125" style="106" customWidth="1"/>
    <col min="14808" max="14811" width="5.42578125" style="106" customWidth="1"/>
    <col min="14812" max="14812" width="7" style="106" customWidth="1"/>
    <col min="14813" max="14813" width="6.140625" style="106" customWidth="1"/>
    <col min="14814" max="14815" width="5.85546875" style="106" customWidth="1"/>
    <col min="14816" max="14817" width="6.42578125" style="106" customWidth="1"/>
    <col min="14818" max="14818" width="5.85546875" style="106" customWidth="1"/>
    <col min="14819" max="14819" width="6.85546875" style="106" customWidth="1"/>
    <col min="14820" max="14821" width="8.42578125" style="106" customWidth="1"/>
    <col min="14822" max="14822" width="50.42578125" style="106" customWidth="1"/>
    <col min="14823" max="14832" width="4.42578125" style="106" customWidth="1"/>
    <col min="14833" max="14834" width="4.28515625" style="106" customWidth="1"/>
    <col min="14835" max="15022" width="4.28515625" style="106"/>
    <col min="15023" max="15023" width="5.85546875" style="106" customWidth="1"/>
    <col min="15024" max="15024" width="11.7109375" style="106" customWidth="1"/>
    <col min="15025" max="15031" width="6.42578125" style="106" customWidth="1"/>
    <col min="15032" max="15032" width="7.140625" style="106" customWidth="1"/>
    <col min="15033" max="15033" width="6.42578125" style="106" customWidth="1"/>
    <col min="15034" max="15034" width="5.7109375" style="106" customWidth="1"/>
    <col min="15035" max="15035" width="6.42578125" style="106" customWidth="1"/>
    <col min="15036" max="15036" width="5.85546875" style="106" customWidth="1"/>
    <col min="15037" max="15037" width="7" style="106" customWidth="1"/>
    <col min="15038" max="15038" width="6.7109375" style="106" customWidth="1"/>
    <col min="15039" max="15039" width="6.42578125" style="106" customWidth="1"/>
    <col min="15040" max="15042" width="8.140625" style="106" customWidth="1"/>
    <col min="15043" max="15049" width="10.42578125" style="106" customWidth="1"/>
    <col min="15050" max="15050" width="7" style="106" customWidth="1"/>
    <col min="15051" max="15051" width="6.85546875" style="106" customWidth="1"/>
    <col min="15052" max="15052" width="6.42578125" style="106" customWidth="1"/>
    <col min="15053" max="15053" width="6.85546875" style="106" customWidth="1"/>
    <col min="15054" max="15054" width="6.7109375" style="106" customWidth="1"/>
    <col min="15055" max="15055" width="6.42578125" style="106" customWidth="1"/>
    <col min="15056" max="15056" width="5.140625" style="106" customWidth="1"/>
    <col min="15057" max="15057" width="5.7109375" style="106" customWidth="1"/>
    <col min="15058" max="15058" width="5.42578125" style="106" customWidth="1"/>
    <col min="15059" max="15059" width="6.28515625" style="106" customWidth="1"/>
    <col min="15060" max="15060" width="5.140625" style="106" customWidth="1"/>
    <col min="15061" max="15063" width="7.42578125" style="106" customWidth="1"/>
    <col min="15064" max="15067" width="5.42578125" style="106" customWidth="1"/>
    <col min="15068" max="15068" width="7" style="106" customWidth="1"/>
    <col min="15069" max="15069" width="6.140625" style="106" customWidth="1"/>
    <col min="15070" max="15071" width="5.85546875" style="106" customWidth="1"/>
    <col min="15072" max="15073" width="6.42578125" style="106" customWidth="1"/>
    <col min="15074" max="15074" width="5.85546875" style="106" customWidth="1"/>
    <col min="15075" max="15075" width="6.85546875" style="106" customWidth="1"/>
    <col min="15076" max="15077" width="8.42578125" style="106" customWidth="1"/>
    <col min="15078" max="15078" width="50.42578125" style="106" customWidth="1"/>
    <col min="15079" max="15088" width="4.42578125" style="106" customWidth="1"/>
    <col min="15089" max="15090" width="4.28515625" style="106" customWidth="1"/>
    <col min="15091" max="15278" width="4.28515625" style="106"/>
    <col min="15279" max="15279" width="5.85546875" style="106" customWidth="1"/>
    <col min="15280" max="15280" width="11.7109375" style="106" customWidth="1"/>
    <col min="15281" max="15287" width="6.42578125" style="106" customWidth="1"/>
    <col min="15288" max="15288" width="7.140625" style="106" customWidth="1"/>
    <col min="15289" max="15289" width="6.42578125" style="106" customWidth="1"/>
    <col min="15290" max="15290" width="5.7109375" style="106" customWidth="1"/>
    <col min="15291" max="15291" width="6.42578125" style="106" customWidth="1"/>
    <col min="15292" max="15292" width="5.85546875" style="106" customWidth="1"/>
    <col min="15293" max="15293" width="7" style="106" customWidth="1"/>
    <col min="15294" max="15294" width="6.7109375" style="106" customWidth="1"/>
    <col min="15295" max="15295" width="6.42578125" style="106" customWidth="1"/>
    <col min="15296" max="15298" width="8.140625" style="106" customWidth="1"/>
    <col min="15299" max="15305" width="10.42578125" style="106" customWidth="1"/>
    <col min="15306" max="15306" width="7" style="106" customWidth="1"/>
    <col min="15307" max="15307" width="6.85546875" style="106" customWidth="1"/>
    <col min="15308" max="15308" width="6.42578125" style="106" customWidth="1"/>
    <col min="15309" max="15309" width="6.85546875" style="106" customWidth="1"/>
    <col min="15310" max="15310" width="6.7109375" style="106" customWidth="1"/>
    <col min="15311" max="15311" width="6.42578125" style="106" customWidth="1"/>
    <col min="15312" max="15312" width="5.140625" style="106" customWidth="1"/>
    <col min="15313" max="15313" width="5.7109375" style="106" customWidth="1"/>
    <col min="15314" max="15314" width="5.42578125" style="106" customWidth="1"/>
    <col min="15315" max="15315" width="6.28515625" style="106" customWidth="1"/>
    <col min="15316" max="15316" width="5.140625" style="106" customWidth="1"/>
    <col min="15317" max="15319" width="7.42578125" style="106" customWidth="1"/>
    <col min="15320" max="15323" width="5.42578125" style="106" customWidth="1"/>
    <col min="15324" max="15324" width="7" style="106" customWidth="1"/>
    <col min="15325" max="15325" width="6.140625" style="106" customWidth="1"/>
    <col min="15326" max="15327" width="5.85546875" style="106" customWidth="1"/>
    <col min="15328" max="15329" width="6.42578125" style="106" customWidth="1"/>
    <col min="15330" max="15330" width="5.85546875" style="106" customWidth="1"/>
    <col min="15331" max="15331" width="6.85546875" style="106" customWidth="1"/>
    <col min="15332" max="15333" width="8.42578125" style="106" customWidth="1"/>
    <col min="15334" max="15334" width="50.42578125" style="106" customWidth="1"/>
    <col min="15335" max="15344" width="4.42578125" style="106" customWidth="1"/>
    <col min="15345" max="15346" width="4.28515625" style="106" customWidth="1"/>
    <col min="15347" max="15534" width="4.28515625" style="106"/>
    <col min="15535" max="15535" width="5.85546875" style="106" customWidth="1"/>
    <col min="15536" max="15536" width="11.7109375" style="106" customWidth="1"/>
    <col min="15537" max="15543" width="6.42578125" style="106" customWidth="1"/>
    <col min="15544" max="15544" width="7.140625" style="106" customWidth="1"/>
    <col min="15545" max="15545" width="6.42578125" style="106" customWidth="1"/>
    <col min="15546" max="15546" width="5.7109375" style="106" customWidth="1"/>
    <col min="15547" max="15547" width="6.42578125" style="106" customWidth="1"/>
    <col min="15548" max="15548" width="5.85546875" style="106" customWidth="1"/>
    <col min="15549" max="15549" width="7" style="106" customWidth="1"/>
    <col min="15550" max="15550" width="6.7109375" style="106" customWidth="1"/>
    <col min="15551" max="15551" width="6.42578125" style="106" customWidth="1"/>
    <col min="15552" max="15554" width="8.140625" style="106" customWidth="1"/>
    <col min="15555" max="15561" width="10.42578125" style="106" customWidth="1"/>
    <col min="15562" max="15562" width="7" style="106" customWidth="1"/>
    <col min="15563" max="15563" width="6.85546875" style="106" customWidth="1"/>
    <col min="15564" max="15564" width="6.42578125" style="106" customWidth="1"/>
    <col min="15565" max="15565" width="6.85546875" style="106" customWidth="1"/>
    <col min="15566" max="15566" width="6.7109375" style="106" customWidth="1"/>
    <col min="15567" max="15567" width="6.42578125" style="106" customWidth="1"/>
    <col min="15568" max="15568" width="5.140625" style="106" customWidth="1"/>
    <col min="15569" max="15569" width="5.7109375" style="106" customWidth="1"/>
    <col min="15570" max="15570" width="5.42578125" style="106" customWidth="1"/>
    <col min="15571" max="15571" width="6.28515625" style="106" customWidth="1"/>
    <col min="15572" max="15572" width="5.140625" style="106" customWidth="1"/>
    <col min="15573" max="15575" width="7.42578125" style="106" customWidth="1"/>
    <col min="15576" max="15579" width="5.42578125" style="106" customWidth="1"/>
    <col min="15580" max="15580" width="7" style="106" customWidth="1"/>
    <col min="15581" max="15581" width="6.140625" style="106" customWidth="1"/>
    <col min="15582" max="15583" width="5.85546875" style="106" customWidth="1"/>
    <col min="15584" max="15585" width="6.42578125" style="106" customWidth="1"/>
    <col min="15586" max="15586" width="5.85546875" style="106" customWidth="1"/>
    <col min="15587" max="15587" width="6.85546875" style="106" customWidth="1"/>
    <col min="15588" max="15589" width="8.42578125" style="106" customWidth="1"/>
    <col min="15590" max="15590" width="50.42578125" style="106" customWidth="1"/>
    <col min="15591" max="15600" width="4.42578125" style="106" customWidth="1"/>
    <col min="15601" max="15602" width="4.28515625" style="106" customWidth="1"/>
    <col min="15603" max="15790" width="4.28515625" style="106"/>
    <col min="15791" max="15791" width="5.85546875" style="106" customWidth="1"/>
    <col min="15792" max="15792" width="11.7109375" style="106" customWidth="1"/>
    <col min="15793" max="15799" width="6.42578125" style="106" customWidth="1"/>
    <col min="15800" max="15800" width="7.140625" style="106" customWidth="1"/>
    <col min="15801" max="15801" width="6.42578125" style="106" customWidth="1"/>
    <col min="15802" max="15802" width="5.7109375" style="106" customWidth="1"/>
    <col min="15803" max="15803" width="6.42578125" style="106" customWidth="1"/>
    <col min="15804" max="15804" width="5.85546875" style="106" customWidth="1"/>
    <col min="15805" max="15805" width="7" style="106" customWidth="1"/>
    <col min="15806" max="15806" width="6.7109375" style="106" customWidth="1"/>
    <col min="15807" max="15807" width="6.42578125" style="106" customWidth="1"/>
    <col min="15808" max="15810" width="8.140625" style="106" customWidth="1"/>
    <col min="15811" max="15817" width="10.42578125" style="106" customWidth="1"/>
    <col min="15818" max="15818" width="7" style="106" customWidth="1"/>
    <col min="15819" max="15819" width="6.85546875" style="106" customWidth="1"/>
    <col min="15820" max="15820" width="6.42578125" style="106" customWidth="1"/>
    <col min="15821" max="15821" width="6.85546875" style="106" customWidth="1"/>
    <col min="15822" max="15822" width="6.7109375" style="106" customWidth="1"/>
    <col min="15823" max="15823" width="6.42578125" style="106" customWidth="1"/>
    <col min="15824" max="15824" width="5.140625" style="106" customWidth="1"/>
    <col min="15825" max="15825" width="5.7109375" style="106" customWidth="1"/>
    <col min="15826" max="15826" width="5.42578125" style="106" customWidth="1"/>
    <col min="15827" max="15827" width="6.28515625" style="106" customWidth="1"/>
    <col min="15828" max="15828" width="5.140625" style="106" customWidth="1"/>
    <col min="15829" max="15831" width="7.42578125" style="106" customWidth="1"/>
    <col min="15832" max="15835" width="5.42578125" style="106" customWidth="1"/>
    <col min="15836" max="15836" width="7" style="106" customWidth="1"/>
    <col min="15837" max="15837" width="6.140625" style="106" customWidth="1"/>
    <col min="15838" max="15839" width="5.85546875" style="106" customWidth="1"/>
    <col min="15840" max="15841" width="6.42578125" style="106" customWidth="1"/>
    <col min="15842" max="15842" width="5.85546875" style="106" customWidth="1"/>
    <col min="15843" max="15843" width="6.85546875" style="106" customWidth="1"/>
    <col min="15844" max="15845" width="8.42578125" style="106" customWidth="1"/>
    <col min="15846" max="15846" width="50.42578125" style="106" customWidth="1"/>
    <col min="15847" max="15856" width="4.42578125" style="106" customWidth="1"/>
    <col min="15857" max="15858" width="4.28515625" style="106" customWidth="1"/>
    <col min="15859" max="16046" width="4.28515625" style="106"/>
    <col min="16047" max="16047" width="5.85546875" style="106" customWidth="1"/>
    <col min="16048" max="16048" width="11.7109375" style="106" customWidth="1"/>
    <col min="16049" max="16055" width="6.42578125" style="106" customWidth="1"/>
    <col min="16056" max="16056" width="7.140625" style="106" customWidth="1"/>
    <col min="16057" max="16057" width="6.42578125" style="106" customWidth="1"/>
    <col min="16058" max="16058" width="5.7109375" style="106" customWidth="1"/>
    <col min="16059" max="16059" width="6.42578125" style="106" customWidth="1"/>
    <col min="16060" max="16060" width="5.85546875" style="106" customWidth="1"/>
    <col min="16061" max="16061" width="7" style="106" customWidth="1"/>
    <col min="16062" max="16062" width="6.7109375" style="106" customWidth="1"/>
    <col min="16063" max="16063" width="6.42578125" style="106" customWidth="1"/>
    <col min="16064" max="16066" width="8.140625" style="106" customWidth="1"/>
    <col min="16067" max="16073" width="10.42578125" style="106" customWidth="1"/>
    <col min="16074" max="16074" width="7" style="106" customWidth="1"/>
    <col min="16075" max="16075" width="6.85546875" style="106" customWidth="1"/>
    <col min="16076" max="16076" width="6.42578125" style="106" customWidth="1"/>
    <col min="16077" max="16077" width="6.85546875" style="106" customWidth="1"/>
    <col min="16078" max="16078" width="6.7109375" style="106" customWidth="1"/>
    <col min="16079" max="16079" width="6.42578125" style="106" customWidth="1"/>
    <col min="16080" max="16080" width="5.140625" style="106" customWidth="1"/>
    <col min="16081" max="16081" width="5.7109375" style="106" customWidth="1"/>
    <col min="16082" max="16082" width="5.42578125" style="106" customWidth="1"/>
    <col min="16083" max="16083" width="6.28515625" style="106" customWidth="1"/>
    <col min="16084" max="16084" width="5.140625" style="106" customWidth="1"/>
    <col min="16085" max="16087" width="7.42578125" style="106" customWidth="1"/>
    <col min="16088" max="16091" width="5.42578125" style="106" customWidth="1"/>
    <col min="16092" max="16092" width="7" style="106" customWidth="1"/>
    <col min="16093" max="16093" width="6.140625" style="106" customWidth="1"/>
    <col min="16094" max="16095" width="5.85546875" style="106" customWidth="1"/>
    <col min="16096" max="16097" width="6.42578125" style="106" customWidth="1"/>
    <col min="16098" max="16098" width="5.85546875" style="106" customWidth="1"/>
    <col min="16099" max="16099" width="6.85546875" style="106" customWidth="1"/>
    <col min="16100" max="16101" width="8.42578125" style="106" customWidth="1"/>
    <col min="16102" max="16102" width="50.42578125" style="106" customWidth="1"/>
    <col min="16103" max="16112" width="4.42578125" style="106" customWidth="1"/>
    <col min="16113" max="16114" width="4.28515625" style="106" customWidth="1"/>
    <col min="16115" max="16384" width="4.28515625" style="106"/>
  </cols>
  <sheetData>
    <row r="1" spans="1:57" ht="15.7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590" t="s">
        <v>146</v>
      </c>
      <c r="S1" s="590"/>
      <c r="T1" s="590"/>
      <c r="Z1" s="591"/>
      <c r="AA1" s="591"/>
      <c r="AL1" s="592" t="s">
        <v>147</v>
      </c>
      <c r="AM1" s="592"/>
      <c r="AN1" s="592"/>
      <c r="AO1" s="471"/>
      <c r="AP1" s="208"/>
      <c r="AQ1" s="208"/>
      <c r="AR1" s="208"/>
      <c r="BB1" s="208"/>
    </row>
    <row r="2" spans="1:57" ht="14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201"/>
      <c r="X2" s="201"/>
      <c r="Y2" s="201"/>
    </row>
    <row r="3" spans="1:57" ht="30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201"/>
      <c r="X3" s="201"/>
      <c r="Y3" s="201"/>
    </row>
    <row r="4" spans="1:57" s="184" customFormat="1" ht="56.25" customHeight="1">
      <c r="B4" s="152"/>
      <c r="C4" s="152"/>
      <c r="D4" s="555" t="s">
        <v>403</v>
      </c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152"/>
      <c r="S4" s="152"/>
      <c r="T4" s="152"/>
      <c r="U4" s="152"/>
      <c r="V4" s="152"/>
      <c r="W4" s="151"/>
      <c r="X4" s="151"/>
      <c r="Y4" s="151"/>
      <c r="AO4" s="468"/>
    </row>
    <row r="5" spans="1:57" ht="18">
      <c r="B5" s="187"/>
      <c r="C5" s="187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187"/>
      <c r="Q5" s="187"/>
      <c r="R5" s="187"/>
      <c r="S5" s="187"/>
      <c r="T5" s="187"/>
      <c r="U5" s="187"/>
      <c r="V5" s="187"/>
      <c r="W5" s="135"/>
      <c r="X5" s="135"/>
      <c r="Y5" s="135"/>
    </row>
    <row r="6" spans="1:57" ht="18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</row>
    <row r="7" spans="1:57" ht="20.25">
      <c r="A7" s="188"/>
      <c r="B7" s="188"/>
      <c r="C7" s="188"/>
      <c r="D7" s="188"/>
      <c r="E7" s="188"/>
      <c r="F7" s="188"/>
      <c r="G7" s="188"/>
      <c r="H7" s="188"/>
      <c r="I7" s="199"/>
      <c r="J7" s="199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BC7" s="592" t="s">
        <v>147</v>
      </c>
      <c r="BD7" s="592"/>
      <c r="BE7" s="592"/>
    </row>
    <row r="8" spans="1:57" s="75" customFormat="1" ht="0.75" customHeight="1">
      <c r="A8" s="556"/>
      <c r="B8" s="556"/>
      <c r="C8" s="190"/>
      <c r="D8" s="190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473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</row>
    <row r="9" spans="1:57" s="75" customFormat="1" ht="12.75">
      <c r="A9" s="43"/>
      <c r="B9" s="2"/>
      <c r="C9" s="2"/>
      <c r="D9" s="2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473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</row>
    <row r="10" spans="1:57" s="75" customFormat="1" ht="1.5" customHeight="1">
      <c r="A10" s="80"/>
      <c r="B10" s="548"/>
      <c r="C10" s="548"/>
      <c r="D10" s="548"/>
      <c r="E10" s="548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473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</row>
    <row r="11" spans="1:57" s="75" customFormat="1" ht="12.75">
      <c r="A11" s="133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209"/>
      <c r="AL11" s="76"/>
      <c r="AM11" s="76"/>
      <c r="AN11" s="76"/>
      <c r="AO11" s="473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</row>
    <row r="12" spans="1:57" s="75" customFormat="1" ht="12.75">
      <c r="A12" s="101"/>
      <c r="T12" s="15" t="s">
        <v>2</v>
      </c>
      <c r="U12" s="15"/>
      <c r="V12" s="15"/>
      <c r="W12" s="81"/>
      <c r="X12" s="81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210"/>
      <c r="AL12" s="210"/>
      <c r="AM12" s="210"/>
      <c r="AN12" s="13" t="s">
        <v>2</v>
      </c>
      <c r="AO12" s="176"/>
      <c r="AP12" s="13"/>
      <c r="AQ12" s="210"/>
      <c r="AR12" s="76"/>
      <c r="AS12" s="210"/>
      <c r="AT12" s="210"/>
      <c r="AU12" s="81"/>
      <c r="AV12" s="76"/>
      <c r="AW12" s="76"/>
      <c r="AX12" s="76"/>
      <c r="AY12" s="76"/>
      <c r="AZ12" s="76"/>
      <c r="BA12" s="76"/>
      <c r="BB12" s="76"/>
      <c r="BC12" s="76"/>
      <c r="BD12" s="76"/>
      <c r="BE12" s="13" t="s">
        <v>2</v>
      </c>
    </row>
    <row r="13" spans="1:57" s="75" customFormat="1" ht="12.75">
      <c r="A13" s="559" t="s">
        <v>148</v>
      </c>
      <c r="B13" s="559" t="s">
        <v>4</v>
      </c>
      <c r="C13" s="581" t="s">
        <v>110</v>
      </c>
      <c r="D13" s="192"/>
      <c r="E13" s="588"/>
      <c r="F13" s="588"/>
      <c r="G13" s="588"/>
      <c r="H13" s="588"/>
      <c r="I13" s="588"/>
      <c r="J13" s="588"/>
      <c r="K13" s="588"/>
      <c r="L13" s="588"/>
      <c r="M13" s="588"/>
      <c r="N13" s="589"/>
      <c r="O13" s="559" t="s">
        <v>149</v>
      </c>
      <c r="P13" s="559"/>
      <c r="Q13" s="559"/>
      <c r="R13" s="559"/>
      <c r="S13" s="559"/>
      <c r="T13" s="559"/>
      <c r="U13" s="559" t="s">
        <v>148</v>
      </c>
      <c r="V13" s="559" t="s">
        <v>4</v>
      </c>
      <c r="W13" s="581" t="s">
        <v>150</v>
      </c>
      <c r="X13" s="192"/>
      <c r="Y13" s="205"/>
      <c r="Z13" s="205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6"/>
      <c r="AO13" s="585" t="s">
        <v>148</v>
      </c>
      <c r="AP13" s="559" t="s">
        <v>4</v>
      </c>
      <c r="AQ13" s="560" t="s">
        <v>150</v>
      </c>
      <c r="AR13" s="583"/>
      <c r="AS13" s="583"/>
      <c r="AT13" s="583"/>
      <c r="AU13" s="583"/>
      <c r="AV13" s="583"/>
      <c r="AW13" s="583"/>
      <c r="AX13" s="583"/>
      <c r="AY13" s="583"/>
      <c r="AZ13" s="583"/>
      <c r="BA13" s="583"/>
      <c r="BB13" s="583"/>
      <c r="BC13" s="583"/>
      <c r="BD13" s="583"/>
      <c r="BE13" s="584"/>
    </row>
    <row r="14" spans="1:57" s="131" customFormat="1" ht="12.75">
      <c r="A14" s="559"/>
      <c r="B14" s="559"/>
      <c r="C14" s="564"/>
      <c r="D14" s="586" t="s">
        <v>114</v>
      </c>
      <c r="E14" s="559" t="s">
        <v>116</v>
      </c>
      <c r="F14" s="564" t="s">
        <v>15</v>
      </c>
      <c r="I14" s="581" t="s">
        <v>14</v>
      </c>
      <c r="K14" s="200"/>
      <c r="L14" s="581" t="s">
        <v>16</v>
      </c>
      <c r="O14" s="581" t="s">
        <v>151</v>
      </c>
      <c r="R14" s="560" t="s">
        <v>152</v>
      </c>
      <c r="S14" s="202"/>
      <c r="T14" s="203"/>
      <c r="U14" s="559"/>
      <c r="V14" s="559"/>
      <c r="W14" s="564"/>
      <c r="X14" s="586" t="s">
        <v>114</v>
      </c>
      <c r="Y14" s="559" t="s">
        <v>116</v>
      </c>
      <c r="Z14" s="581" t="s">
        <v>153</v>
      </c>
      <c r="AA14" s="202"/>
      <c r="AB14" s="206"/>
      <c r="AC14" s="581" t="s">
        <v>154</v>
      </c>
      <c r="AD14" s="202"/>
      <c r="AE14" s="202"/>
      <c r="AF14" s="581" t="s">
        <v>155</v>
      </c>
      <c r="AG14" s="202"/>
      <c r="AH14" s="202"/>
      <c r="AI14" s="581" t="s">
        <v>156</v>
      </c>
      <c r="AJ14" s="202"/>
      <c r="AK14" s="202"/>
      <c r="AL14" s="581" t="s">
        <v>157</v>
      </c>
      <c r="AM14" s="202"/>
      <c r="AN14" s="206"/>
      <c r="AO14" s="585"/>
      <c r="AP14" s="559"/>
      <c r="AQ14" s="560" t="s">
        <v>157</v>
      </c>
      <c r="AR14" s="583"/>
      <c r="AS14" s="583"/>
      <c r="AT14" s="583"/>
      <c r="AU14" s="583"/>
      <c r="AV14" s="584"/>
      <c r="AW14" s="581" t="s">
        <v>158</v>
      </c>
      <c r="AX14" s="202"/>
      <c r="AY14" s="202"/>
      <c r="AZ14" s="581" t="s">
        <v>13</v>
      </c>
      <c r="BA14" s="202"/>
      <c r="BB14" s="202"/>
      <c r="BC14" s="581" t="s">
        <v>159</v>
      </c>
      <c r="BD14" s="202"/>
      <c r="BE14" s="206"/>
    </row>
    <row r="15" spans="1:57" s="131" customFormat="1" ht="12.75">
      <c r="A15" s="559"/>
      <c r="B15" s="559"/>
      <c r="C15" s="564"/>
      <c r="D15" s="587"/>
      <c r="E15" s="559"/>
      <c r="F15" s="564"/>
      <c r="G15" s="559" t="s">
        <v>114</v>
      </c>
      <c r="H15" s="560" t="s">
        <v>116</v>
      </c>
      <c r="I15" s="564"/>
      <c r="J15" s="559" t="s">
        <v>114</v>
      </c>
      <c r="K15" s="559" t="s">
        <v>116</v>
      </c>
      <c r="L15" s="564"/>
      <c r="M15" s="559" t="s">
        <v>114</v>
      </c>
      <c r="N15" s="559" t="s">
        <v>116</v>
      </c>
      <c r="O15" s="564"/>
      <c r="P15" s="559" t="s">
        <v>114</v>
      </c>
      <c r="Q15" s="559" t="s">
        <v>116</v>
      </c>
      <c r="R15" s="560"/>
      <c r="S15" s="559" t="s">
        <v>114</v>
      </c>
      <c r="T15" s="559" t="s">
        <v>116</v>
      </c>
      <c r="U15" s="559"/>
      <c r="V15" s="559"/>
      <c r="W15" s="564"/>
      <c r="X15" s="587"/>
      <c r="Y15" s="559"/>
      <c r="Z15" s="564"/>
      <c r="AA15" s="559" t="s">
        <v>114</v>
      </c>
      <c r="AB15" s="559" t="s">
        <v>116</v>
      </c>
      <c r="AC15" s="564"/>
      <c r="AD15" s="559" t="s">
        <v>114</v>
      </c>
      <c r="AE15" s="559" t="s">
        <v>116</v>
      </c>
      <c r="AF15" s="564"/>
      <c r="AG15" s="559" t="s">
        <v>114</v>
      </c>
      <c r="AH15" s="560" t="s">
        <v>116</v>
      </c>
      <c r="AI15" s="564"/>
      <c r="AJ15" s="559" t="s">
        <v>114</v>
      </c>
      <c r="AK15" s="560" t="s">
        <v>116</v>
      </c>
      <c r="AL15" s="564"/>
      <c r="AM15" s="559" t="s">
        <v>114</v>
      </c>
      <c r="AN15" s="559" t="s">
        <v>116</v>
      </c>
      <c r="AO15" s="585"/>
      <c r="AP15" s="559"/>
      <c r="AQ15" s="581" t="s">
        <v>160</v>
      </c>
      <c r="AR15" s="202"/>
      <c r="AS15" s="202"/>
      <c r="AT15" s="581" t="s">
        <v>161</v>
      </c>
      <c r="AU15" s="202"/>
      <c r="AV15" s="202"/>
      <c r="AW15" s="564"/>
      <c r="AX15" s="559" t="s">
        <v>114</v>
      </c>
      <c r="AY15" s="559" t="s">
        <v>116</v>
      </c>
      <c r="AZ15" s="564"/>
      <c r="BA15" s="559" t="s">
        <v>114</v>
      </c>
      <c r="BB15" s="560" t="s">
        <v>116</v>
      </c>
      <c r="BC15" s="564"/>
      <c r="BD15" s="559" t="s">
        <v>114</v>
      </c>
      <c r="BE15" s="559" t="s">
        <v>116</v>
      </c>
    </row>
    <row r="16" spans="1:57" s="131" customFormat="1" ht="12.75">
      <c r="A16" s="559"/>
      <c r="B16" s="559"/>
      <c r="C16" s="582"/>
      <c r="D16" s="565"/>
      <c r="E16" s="559"/>
      <c r="F16" s="582"/>
      <c r="G16" s="559"/>
      <c r="H16" s="560"/>
      <c r="I16" s="582"/>
      <c r="J16" s="559"/>
      <c r="K16" s="559"/>
      <c r="L16" s="582"/>
      <c r="M16" s="559"/>
      <c r="N16" s="559"/>
      <c r="O16" s="582"/>
      <c r="P16" s="559"/>
      <c r="Q16" s="559"/>
      <c r="R16" s="559"/>
      <c r="S16" s="559"/>
      <c r="T16" s="559"/>
      <c r="U16" s="559"/>
      <c r="V16" s="559"/>
      <c r="W16" s="582"/>
      <c r="X16" s="565"/>
      <c r="Y16" s="559"/>
      <c r="Z16" s="582"/>
      <c r="AA16" s="559"/>
      <c r="AB16" s="559"/>
      <c r="AC16" s="582"/>
      <c r="AD16" s="559"/>
      <c r="AE16" s="559"/>
      <c r="AF16" s="582"/>
      <c r="AG16" s="559"/>
      <c r="AH16" s="560"/>
      <c r="AI16" s="582"/>
      <c r="AJ16" s="559"/>
      <c r="AK16" s="560"/>
      <c r="AL16" s="582"/>
      <c r="AM16" s="559"/>
      <c r="AN16" s="559"/>
      <c r="AO16" s="585"/>
      <c r="AP16" s="559"/>
      <c r="AQ16" s="582"/>
      <c r="AR16" s="191" t="s">
        <v>114</v>
      </c>
      <c r="AS16" s="193" t="s">
        <v>116</v>
      </c>
      <c r="AT16" s="582"/>
      <c r="AU16" s="191" t="s">
        <v>114</v>
      </c>
      <c r="AV16" s="193" t="s">
        <v>116</v>
      </c>
      <c r="AW16" s="582"/>
      <c r="AX16" s="559"/>
      <c r="AY16" s="559"/>
      <c r="AZ16" s="582"/>
      <c r="BA16" s="559"/>
      <c r="BB16" s="560"/>
      <c r="BC16" s="582"/>
      <c r="BD16" s="559"/>
      <c r="BE16" s="559"/>
    </row>
    <row r="17" spans="1:64" s="133" customFormat="1" ht="12.75">
      <c r="A17" s="193" t="s">
        <v>30</v>
      </c>
      <c r="B17" s="191" t="s">
        <v>31</v>
      </c>
      <c r="C17" s="194">
        <v>1</v>
      </c>
      <c r="D17" s="194">
        <v>2</v>
      </c>
      <c r="E17" s="194">
        <v>3</v>
      </c>
      <c r="F17" s="194">
        <v>4</v>
      </c>
      <c r="G17" s="194">
        <v>5</v>
      </c>
      <c r="H17" s="194">
        <v>6</v>
      </c>
      <c r="I17" s="194">
        <v>7</v>
      </c>
      <c r="J17" s="194">
        <v>8</v>
      </c>
      <c r="K17" s="194">
        <v>9</v>
      </c>
      <c r="L17" s="194">
        <v>10</v>
      </c>
      <c r="M17" s="194">
        <v>11</v>
      </c>
      <c r="N17" s="194">
        <v>12</v>
      </c>
      <c r="O17" s="194">
        <v>13</v>
      </c>
      <c r="P17" s="194">
        <v>14</v>
      </c>
      <c r="Q17" s="194">
        <v>15</v>
      </c>
      <c r="R17" s="194">
        <v>16</v>
      </c>
      <c r="S17" s="194">
        <v>17</v>
      </c>
      <c r="T17" s="194">
        <v>18</v>
      </c>
      <c r="U17" s="193" t="s">
        <v>30</v>
      </c>
      <c r="V17" s="191" t="s">
        <v>31</v>
      </c>
      <c r="W17" s="194">
        <v>19</v>
      </c>
      <c r="X17" s="194">
        <v>20</v>
      </c>
      <c r="Y17" s="194">
        <v>21</v>
      </c>
      <c r="Z17" s="194">
        <v>22</v>
      </c>
      <c r="AA17" s="194">
        <v>23</v>
      </c>
      <c r="AB17" s="194">
        <v>24</v>
      </c>
      <c r="AC17" s="194">
        <v>25</v>
      </c>
      <c r="AD17" s="194">
        <v>26</v>
      </c>
      <c r="AE17" s="194">
        <v>27</v>
      </c>
      <c r="AF17" s="194">
        <v>28</v>
      </c>
      <c r="AG17" s="194">
        <v>29</v>
      </c>
      <c r="AH17" s="194">
        <v>30</v>
      </c>
      <c r="AI17" s="194">
        <v>31</v>
      </c>
      <c r="AJ17" s="194">
        <v>32</v>
      </c>
      <c r="AK17" s="194">
        <v>33</v>
      </c>
      <c r="AL17" s="194">
        <v>34</v>
      </c>
      <c r="AM17" s="194">
        <v>35</v>
      </c>
      <c r="AN17" s="194">
        <v>36</v>
      </c>
      <c r="AO17" s="469" t="s">
        <v>30</v>
      </c>
      <c r="AP17" s="191" t="s">
        <v>31</v>
      </c>
      <c r="AQ17" s="194">
        <v>37</v>
      </c>
      <c r="AR17" s="194">
        <v>38</v>
      </c>
      <c r="AS17" s="194">
        <v>39</v>
      </c>
      <c r="AT17" s="194">
        <v>40</v>
      </c>
      <c r="AU17" s="194">
        <v>41</v>
      </c>
      <c r="AV17" s="194">
        <v>42</v>
      </c>
      <c r="AW17" s="194">
        <v>43</v>
      </c>
      <c r="AX17" s="194">
        <v>44</v>
      </c>
      <c r="AY17" s="194">
        <v>45</v>
      </c>
      <c r="AZ17" s="194">
        <v>46</v>
      </c>
      <c r="BA17" s="194">
        <v>47</v>
      </c>
      <c r="BB17" s="194">
        <v>48</v>
      </c>
      <c r="BC17" s="194">
        <v>49</v>
      </c>
      <c r="BD17" s="194">
        <v>50</v>
      </c>
      <c r="BE17" s="194">
        <v>51</v>
      </c>
    </row>
    <row r="18" spans="1:64" s="133" customFormat="1" ht="16.5" customHeight="1">
      <c r="A18" s="428" t="s">
        <v>162</v>
      </c>
      <c r="B18" s="305">
        <v>1</v>
      </c>
      <c r="C18" s="385">
        <v>41584</v>
      </c>
      <c r="D18" s="385">
        <v>27616</v>
      </c>
      <c r="E18" s="385">
        <v>13968</v>
      </c>
      <c r="F18" s="385">
        <v>5670</v>
      </c>
      <c r="G18" s="385">
        <v>3904</v>
      </c>
      <c r="H18" s="385">
        <v>1766</v>
      </c>
      <c r="I18" s="385">
        <v>35324</v>
      </c>
      <c r="J18" s="385">
        <v>23281</v>
      </c>
      <c r="K18" s="385">
        <v>12043</v>
      </c>
      <c r="L18" s="385">
        <v>590</v>
      </c>
      <c r="M18" s="385">
        <v>431</v>
      </c>
      <c r="N18" s="385">
        <v>159</v>
      </c>
      <c r="O18" s="385">
        <v>2377</v>
      </c>
      <c r="P18" s="385">
        <v>1532</v>
      </c>
      <c r="Q18" s="385">
        <v>845</v>
      </c>
      <c r="R18" s="385">
        <v>259</v>
      </c>
      <c r="S18" s="385">
        <v>174</v>
      </c>
      <c r="T18" s="385">
        <v>85</v>
      </c>
      <c r="U18" s="447" t="s">
        <v>162</v>
      </c>
      <c r="V18" s="385">
        <v>1</v>
      </c>
      <c r="W18" s="385">
        <v>633</v>
      </c>
      <c r="X18" s="385">
        <v>376</v>
      </c>
      <c r="Y18" s="385">
        <v>257</v>
      </c>
      <c r="Z18" s="385">
        <v>166</v>
      </c>
      <c r="AA18" s="385">
        <v>91</v>
      </c>
      <c r="AB18" s="385">
        <v>75</v>
      </c>
      <c r="AC18" s="385">
        <v>43</v>
      </c>
      <c r="AD18" s="385">
        <v>23</v>
      </c>
      <c r="AE18" s="385">
        <v>20</v>
      </c>
      <c r="AF18" s="385">
        <v>51</v>
      </c>
      <c r="AG18" s="385">
        <v>33</v>
      </c>
      <c r="AH18" s="385">
        <v>18</v>
      </c>
      <c r="AI18" s="385">
        <v>102</v>
      </c>
      <c r="AJ18" s="385">
        <v>60</v>
      </c>
      <c r="AK18" s="385">
        <v>42</v>
      </c>
      <c r="AL18" s="385">
        <v>134</v>
      </c>
      <c r="AM18" s="385">
        <v>88</v>
      </c>
      <c r="AN18" s="385">
        <v>46</v>
      </c>
      <c r="AO18" s="470" t="s">
        <v>162</v>
      </c>
      <c r="AP18" s="385">
        <v>1</v>
      </c>
      <c r="AQ18" s="385">
        <v>18</v>
      </c>
      <c r="AR18" s="385">
        <v>12</v>
      </c>
      <c r="AS18" s="385">
        <v>6</v>
      </c>
      <c r="AT18" s="385">
        <v>116</v>
      </c>
      <c r="AU18" s="385">
        <v>76</v>
      </c>
      <c r="AV18" s="385">
        <v>40</v>
      </c>
      <c r="AW18" s="385">
        <v>12</v>
      </c>
      <c r="AX18" s="385">
        <v>9</v>
      </c>
      <c r="AY18" s="385">
        <v>3</v>
      </c>
      <c r="AZ18" s="385">
        <v>77</v>
      </c>
      <c r="BA18" s="385">
        <v>44</v>
      </c>
      <c r="BB18" s="385">
        <v>33</v>
      </c>
      <c r="BC18" s="385">
        <v>48</v>
      </c>
      <c r="BD18" s="385">
        <v>28</v>
      </c>
      <c r="BE18" s="385">
        <v>20</v>
      </c>
      <c r="BG18" s="133">
        <f>+C18-F18-I18-L18</f>
        <v>0</v>
      </c>
      <c r="BH18" s="133">
        <f t="shared" ref="BH18:BI18" si="0">+D18-G18-J18-M18</f>
        <v>0</v>
      </c>
      <c r="BI18" s="133">
        <f t="shared" si="0"/>
        <v>0</v>
      </c>
      <c r="BJ18" s="133">
        <f>+W18-Z18-AC18-AF18-AI18-AL18-AW18-AZ18-BC18</f>
        <v>0</v>
      </c>
      <c r="BK18" s="133">
        <f t="shared" ref="BK18:BL18" si="1">+X18-AA18-AD18-AG18-AJ18-AM18-AX18-BA18-BD18</f>
        <v>0</v>
      </c>
      <c r="BL18" s="133">
        <f t="shared" si="1"/>
        <v>0</v>
      </c>
    </row>
    <row r="19" spans="1:64" s="133" customFormat="1" ht="16.5" customHeight="1">
      <c r="A19" s="194" t="s">
        <v>163</v>
      </c>
      <c r="B19" s="194">
        <v>2</v>
      </c>
      <c r="C19" s="283">
        <v>1</v>
      </c>
      <c r="D19" s="283">
        <v>1</v>
      </c>
      <c r="E19" s="283">
        <v>0</v>
      </c>
      <c r="F19" s="283">
        <v>0</v>
      </c>
      <c r="G19" s="283">
        <v>0</v>
      </c>
      <c r="H19" s="283">
        <v>0</v>
      </c>
      <c r="I19" s="283">
        <v>1</v>
      </c>
      <c r="J19" s="283">
        <v>1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194" t="s">
        <v>163</v>
      </c>
      <c r="V19" s="283">
        <v>2</v>
      </c>
      <c r="W19" s="283">
        <v>0</v>
      </c>
      <c r="X19" s="283">
        <v>0</v>
      </c>
      <c r="Y19" s="283">
        <v>0</v>
      </c>
      <c r="Z19" s="283">
        <v>0</v>
      </c>
      <c r="AA19" s="286">
        <v>0</v>
      </c>
      <c r="AB19" s="286">
        <v>0</v>
      </c>
      <c r="AC19" s="283">
        <v>0</v>
      </c>
      <c r="AD19" s="286">
        <v>0</v>
      </c>
      <c r="AE19" s="286">
        <v>0</v>
      </c>
      <c r="AF19" s="283">
        <v>0</v>
      </c>
      <c r="AG19" s="286">
        <v>0</v>
      </c>
      <c r="AH19" s="286">
        <v>0</v>
      </c>
      <c r="AI19" s="283">
        <v>0</v>
      </c>
      <c r="AJ19" s="286">
        <v>0</v>
      </c>
      <c r="AK19" s="286">
        <v>0</v>
      </c>
      <c r="AL19" s="283">
        <v>0</v>
      </c>
      <c r="AM19" s="283">
        <v>0</v>
      </c>
      <c r="AN19" s="283">
        <v>0</v>
      </c>
      <c r="AO19" s="283" t="s">
        <v>163</v>
      </c>
      <c r="AP19" s="283">
        <v>2</v>
      </c>
      <c r="AQ19" s="283">
        <v>0</v>
      </c>
      <c r="AR19" s="286">
        <v>0</v>
      </c>
      <c r="AS19" s="286">
        <v>0</v>
      </c>
      <c r="AT19" s="283">
        <v>0</v>
      </c>
      <c r="AU19" s="283">
        <v>0</v>
      </c>
      <c r="AV19" s="283">
        <v>0</v>
      </c>
      <c r="AW19" s="283">
        <v>0</v>
      </c>
      <c r="AX19" s="283">
        <v>0</v>
      </c>
      <c r="AY19" s="283">
        <v>0</v>
      </c>
      <c r="AZ19" s="283">
        <v>0</v>
      </c>
      <c r="BA19" s="283">
        <v>0</v>
      </c>
      <c r="BB19" s="283">
        <v>0</v>
      </c>
      <c r="BC19" s="283">
        <v>0</v>
      </c>
      <c r="BD19" s="283">
        <v>0</v>
      </c>
      <c r="BE19" s="283">
        <v>0</v>
      </c>
      <c r="BG19" s="133">
        <f t="shared" ref="BG19:BG47" si="2">+C19-F19-I19-L19</f>
        <v>0</v>
      </c>
      <c r="BH19" s="133">
        <f t="shared" ref="BH19:BH47" si="3">+D19-G19-J19-M19</f>
        <v>0</v>
      </c>
      <c r="BI19" s="133">
        <f t="shared" ref="BI19:BI47" si="4">+E19-H19-K19-N19</f>
        <v>0</v>
      </c>
      <c r="BJ19" s="133">
        <f t="shared" ref="BJ19:BJ47" si="5">+W19-Z19-AC19-AF19-AI19-AL19-AW19-AZ19-BC19</f>
        <v>0</v>
      </c>
      <c r="BK19" s="133">
        <f t="shared" ref="BK19:BK47" si="6">+X19-AA19-AD19-AG19-AJ19-AM19-AX19-BA19-BD19</f>
        <v>0</v>
      </c>
      <c r="BL19" s="133">
        <f t="shared" ref="BL19:BL47" si="7">+Y19-AB19-AE19-AH19-AK19-AN19-AY19-BB19-BE19</f>
        <v>0</v>
      </c>
    </row>
    <row r="20" spans="1:64" s="133" customFormat="1" ht="16.5" customHeight="1">
      <c r="A20" s="194">
        <v>14</v>
      </c>
      <c r="B20" s="194">
        <v>3</v>
      </c>
      <c r="C20" s="283">
        <v>282</v>
      </c>
      <c r="D20" s="283">
        <v>198</v>
      </c>
      <c r="E20" s="283">
        <v>84</v>
      </c>
      <c r="F20" s="283">
        <v>0</v>
      </c>
      <c r="G20" s="283">
        <v>0</v>
      </c>
      <c r="H20" s="283">
        <v>0</v>
      </c>
      <c r="I20" s="283">
        <v>282</v>
      </c>
      <c r="J20" s="283">
        <v>198</v>
      </c>
      <c r="K20" s="283">
        <v>84</v>
      </c>
      <c r="L20" s="283">
        <v>0</v>
      </c>
      <c r="M20" s="283">
        <v>0</v>
      </c>
      <c r="N20" s="283">
        <v>0</v>
      </c>
      <c r="O20" s="283">
        <v>10</v>
      </c>
      <c r="P20" s="283">
        <v>3</v>
      </c>
      <c r="Q20" s="283">
        <v>7</v>
      </c>
      <c r="R20" s="283">
        <v>1</v>
      </c>
      <c r="S20" s="283">
        <v>1</v>
      </c>
      <c r="T20" s="283">
        <v>0</v>
      </c>
      <c r="U20" s="194">
        <v>14</v>
      </c>
      <c r="V20" s="283">
        <v>3</v>
      </c>
      <c r="W20" s="283">
        <v>3</v>
      </c>
      <c r="X20" s="283">
        <v>3</v>
      </c>
      <c r="Y20" s="283">
        <v>0</v>
      </c>
      <c r="Z20" s="283">
        <v>0</v>
      </c>
      <c r="AA20" s="286">
        <v>0</v>
      </c>
      <c r="AB20" s="286">
        <v>0</v>
      </c>
      <c r="AC20" s="283">
        <v>0</v>
      </c>
      <c r="AD20" s="286">
        <v>0</v>
      </c>
      <c r="AE20" s="286">
        <v>0</v>
      </c>
      <c r="AF20" s="283">
        <v>2</v>
      </c>
      <c r="AG20" s="286">
        <v>2</v>
      </c>
      <c r="AH20" s="286">
        <v>0</v>
      </c>
      <c r="AI20" s="283">
        <v>0</v>
      </c>
      <c r="AJ20" s="286">
        <v>0</v>
      </c>
      <c r="AK20" s="286">
        <v>0</v>
      </c>
      <c r="AL20" s="283">
        <v>0</v>
      </c>
      <c r="AM20" s="283">
        <v>0</v>
      </c>
      <c r="AN20" s="283">
        <v>0</v>
      </c>
      <c r="AO20" s="283">
        <v>14</v>
      </c>
      <c r="AP20" s="283">
        <v>3</v>
      </c>
      <c r="AQ20" s="283">
        <v>0</v>
      </c>
      <c r="AR20" s="286">
        <v>0</v>
      </c>
      <c r="AS20" s="286">
        <v>0</v>
      </c>
      <c r="AT20" s="283">
        <v>0</v>
      </c>
      <c r="AU20" s="283">
        <v>0</v>
      </c>
      <c r="AV20" s="283">
        <v>0</v>
      </c>
      <c r="AW20" s="283">
        <v>0</v>
      </c>
      <c r="AX20" s="283">
        <v>0</v>
      </c>
      <c r="AY20" s="283">
        <v>0</v>
      </c>
      <c r="AZ20" s="283">
        <v>0</v>
      </c>
      <c r="BA20" s="283">
        <v>0</v>
      </c>
      <c r="BB20" s="283">
        <v>0</v>
      </c>
      <c r="BC20" s="283">
        <v>1</v>
      </c>
      <c r="BD20" s="283">
        <v>1</v>
      </c>
      <c r="BE20" s="283">
        <v>0</v>
      </c>
      <c r="BG20" s="133">
        <f t="shared" si="2"/>
        <v>0</v>
      </c>
      <c r="BH20" s="133">
        <f t="shared" si="3"/>
        <v>0</v>
      </c>
      <c r="BI20" s="133">
        <f t="shared" si="4"/>
        <v>0</v>
      </c>
      <c r="BJ20" s="133">
        <f t="shared" si="5"/>
        <v>0</v>
      </c>
      <c r="BK20" s="133">
        <f t="shared" si="6"/>
        <v>0</v>
      </c>
      <c r="BL20" s="133">
        <f t="shared" si="7"/>
        <v>0</v>
      </c>
    </row>
    <row r="21" spans="1:64" s="133" customFormat="1" ht="16.5" customHeight="1">
      <c r="A21" s="194">
        <v>15</v>
      </c>
      <c r="B21" s="194">
        <v>4</v>
      </c>
      <c r="C21" s="283">
        <v>7702</v>
      </c>
      <c r="D21" s="283">
        <v>5447</v>
      </c>
      <c r="E21" s="283">
        <v>2255</v>
      </c>
      <c r="F21" s="283">
        <v>46</v>
      </c>
      <c r="G21" s="283">
        <v>30</v>
      </c>
      <c r="H21" s="283">
        <v>16</v>
      </c>
      <c r="I21" s="283">
        <v>7656</v>
      </c>
      <c r="J21" s="283">
        <v>5417</v>
      </c>
      <c r="K21" s="283">
        <v>2239</v>
      </c>
      <c r="L21" s="283">
        <v>0</v>
      </c>
      <c r="M21" s="283">
        <v>0</v>
      </c>
      <c r="N21" s="283">
        <v>0</v>
      </c>
      <c r="O21" s="283">
        <v>927</v>
      </c>
      <c r="P21" s="283">
        <v>602</v>
      </c>
      <c r="Q21" s="283">
        <v>325</v>
      </c>
      <c r="R21" s="283">
        <v>92</v>
      </c>
      <c r="S21" s="283">
        <v>60</v>
      </c>
      <c r="T21" s="283">
        <v>32</v>
      </c>
      <c r="U21" s="194">
        <v>15</v>
      </c>
      <c r="V21" s="283">
        <v>4</v>
      </c>
      <c r="W21" s="283">
        <v>71</v>
      </c>
      <c r="X21" s="283">
        <v>50</v>
      </c>
      <c r="Y21" s="283">
        <v>21</v>
      </c>
      <c r="Z21" s="283">
        <v>13</v>
      </c>
      <c r="AA21" s="286">
        <v>9</v>
      </c>
      <c r="AB21" s="286">
        <v>4</v>
      </c>
      <c r="AC21" s="283">
        <v>9</v>
      </c>
      <c r="AD21" s="286">
        <v>4</v>
      </c>
      <c r="AE21" s="415">
        <v>5</v>
      </c>
      <c r="AF21" s="283">
        <v>12</v>
      </c>
      <c r="AG21" s="286">
        <v>9</v>
      </c>
      <c r="AH21" s="286">
        <v>3</v>
      </c>
      <c r="AI21" s="283">
        <v>8</v>
      </c>
      <c r="AJ21" s="286">
        <v>7</v>
      </c>
      <c r="AK21" s="286">
        <v>1</v>
      </c>
      <c r="AL21" s="283">
        <v>15</v>
      </c>
      <c r="AM21" s="283">
        <v>11</v>
      </c>
      <c r="AN21" s="283">
        <v>4</v>
      </c>
      <c r="AO21" s="283">
        <v>15</v>
      </c>
      <c r="AP21" s="283">
        <v>4</v>
      </c>
      <c r="AQ21" s="283">
        <v>2</v>
      </c>
      <c r="AR21" s="286">
        <v>1</v>
      </c>
      <c r="AS21" s="286">
        <v>1</v>
      </c>
      <c r="AT21" s="283">
        <v>13</v>
      </c>
      <c r="AU21" s="283">
        <v>10</v>
      </c>
      <c r="AV21" s="283">
        <v>3</v>
      </c>
      <c r="AW21" s="283">
        <v>0</v>
      </c>
      <c r="AX21" s="283">
        <v>0</v>
      </c>
      <c r="AY21" s="283">
        <v>0</v>
      </c>
      <c r="AZ21" s="283">
        <v>9</v>
      </c>
      <c r="BA21" s="283">
        <v>7</v>
      </c>
      <c r="BB21" s="283">
        <v>2</v>
      </c>
      <c r="BC21" s="283">
        <v>5</v>
      </c>
      <c r="BD21" s="283">
        <v>3</v>
      </c>
      <c r="BE21" s="283">
        <v>2</v>
      </c>
      <c r="BG21" s="133">
        <f t="shared" si="2"/>
        <v>0</v>
      </c>
      <c r="BH21" s="133">
        <f t="shared" si="3"/>
        <v>0</v>
      </c>
      <c r="BI21" s="133">
        <f t="shared" si="4"/>
        <v>0</v>
      </c>
      <c r="BJ21" s="133">
        <f t="shared" si="5"/>
        <v>0</v>
      </c>
      <c r="BK21" s="133">
        <f t="shared" si="6"/>
        <v>0</v>
      </c>
      <c r="BL21" s="133">
        <f t="shared" si="7"/>
        <v>0</v>
      </c>
    </row>
    <row r="22" spans="1:64" s="133" customFormat="1" ht="16.5" customHeight="1">
      <c r="A22" s="194">
        <v>16</v>
      </c>
      <c r="B22" s="194">
        <v>5</v>
      </c>
      <c r="C22" s="283">
        <v>8818</v>
      </c>
      <c r="D22" s="283">
        <v>6175</v>
      </c>
      <c r="E22" s="283">
        <v>2643</v>
      </c>
      <c r="F22" s="283">
        <v>44</v>
      </c>
      <c r="G22" s="283">
        <v>19</v>
      </c>
      <c r="H22" s="283">
        <v>25</v>
      </c>
      <c r="I22" s="283">
        <v>8773</v>
      </c>
      <c r="J22" s="283">
        <v>6155</v>
      </c>
      <c r="K22" s="283">
        <v>2618</v>
      </c>
      <c r="L22" s="283">
        <v>1</v>
      </c>
      <c r="M22" s="283">
        <v>1</v>
      </c>
      <c r="N22" s="283">
        <v>0</v>
      </c>
      <c r="O22" s="283">
        <v>837</v>
      </c>
      <c r="P22" s="283">
        <v>524</v>
      </c>
      <c r="Q22" s="283">
        <v>313</v>
      </c>
      <c r="R22" s="283">
        <v>109</v>
      </c>
      <c r="S22" s="283">
        <v>72</v>
      </c>
      <c r="T22" s="283">
        <v>37</v>
      </c>
      <c r="U22" s="194">
        <v>16</v>
      </c>
      <c r="V22" s="283">
        <v>5</v>
      </c>
      <c r="W22" s="283">
        <v>94</v>
      </c>
      <c r="X22" s="283">
        <v>56</v>
      </c>
      <c r="Y22" s="283">
        <v>38</v>
      </c>
      <c r="Z22" s="283">
        <v>22</v>
      </c>
      <c r="AA22" s="286">
        <v>11</v>
      </c>
      <c r="AB22" s="286">
        <v>11</v>
      </c>
      <c r="AC22" s="283">
        <v>7</v>
      </c>
      <c r="AD22" s="286">
        <v>4</v>
      </c>
      <c r="AE22" s="286">
        <v>3</v>
      </c>
      <c r="AF22" s="283">
        <v>9</v>
      </c>
      <c r="AG22" s="286">
        <v>6</v>
      </c>
      <c r="AH22" s="286">
        <v>3</v>
      </c>
      <c r="AI22" s="283">
        <v>17</v>
      </c>
      <c r="AJ22" s="286">
        <v>11</v>
      </c>
      <c r="AK22" s="286">
        <v>6</v>
      </c>
      <c r="AL22" s="283">
        <v>22</v>
      </c>
      <c r="AM22" s="283">
        <v>16</v>
      </c>
      <c r="AN22" s="283">
        <v>6</v>
      </c>
      <c r="AO22" s="283">
        <v>16</v>
      </c>
      <c r="AP22" s="283">
        <v>5</v>
      </c>
      <c r="AQ22" s="283">
        <v>3</v>
      </c>
      <c r="AR22" s="286">
        <v>3</v>
      </c>
      <c r="AS22" s="286">
        <v>0</v>
      </c>
      <c r="AT22" s="283">
        <v>19</v>
      </c>
      <c r="AU22" s="283">
        <v>13</v>
      </c>
      <c r="AV22" s="283">
        <v>6</v>
      </c>
      <c r="AW22" s="283">
        <v>3</v>
      </c>
      <c r="AX22" s="283">
        <v>1</v>
      </c>
      <c r="AY22" s="283">
        <v>2</v>
      </c>
      <c r="AZ22" s="283">
        <v>9</v>
      </c>
      <c r="BA22" s="283">
        <v>5</v>
      </c>
      <c r="BB22" s="283">
        <v>4</v>
      </c>
      <c r="BC22" s="283">
        <v>5</v>
      </c>
      <c r="BD22" s="283">
        <v>2</v>
      </c>
      <c r="BE22" s="283">
        <v>3</v>
      </c>
      <c r="BG22" s="133">
        <f t="shared" si="2"/>
        <v>0</v>
      </c>
      <c r="BH22" s="133">
        <f t="shared" si="3"/>
        <v>0</v>
      </c>
      <c r="BI22" s="133">
        <f t="shared" si="4"/>
        <v>0</v>
      </c>
      <c r="BJ22" s="133">
        <f t="shared" si="5"/>
        <v>0</v>
      </c>
      <c r="BK22" s="133">
        <f t="shared" si="6"/>
        <v>0</v>
      </c>
      <c r="BL22" s="133">
        <f t="shared" si="7"/>
        <v>0</v>
      </c>
    </row>
    <row r="23" spans="1:64" s="133" customFormat="1" ht="16.5" customHeight="1">
      <c r="A23" s="194">
        <v>17</v>
      </c>
      <c r="B23" s="194">
        <v>6</v>
      </c>
      <c r="C23" s="283">
        <v>7567</v>
      </c>
      <c r="D23" s="283">
        <v>5245</v>
      </c>
      <c r="E23" s="283">
        <v>2322</v>
      </c>
      <c r="F23" s="283">
        <v>179</v>
      </c>
      <c r="G23" s="283">
        <v>122</v>
      </c>
      <c r="H23" s="283">
        <v>57</v>
      </c>
      <c r="I23" s="283">
        <v>7380</v>
      </c>
      <c r="J23" s="283">
        <v>5118</v>
      </c>
      <c r="K23" s="283">
        <v>2262</v>
      </c>
      <c r="L23" s="283">
        <v>8</v>
      </c>
      <c r="M23" s="283">
        <v>5</v>
      </c>
      <c r="N23" s="283">
        <v>3</v>
      </c>
      <c r="O23" s="283">
        <v>603</v>
      </c>
      <c r="P23" s="283">
        <v>403</v>
      </c>
      <c r="Q23" s="283">
        <v>200</v>
      </c>
      <c r="R23" s="283">
        <v>57</v>
      </c>
      <c r="S23" s="283">
        <v>41</v>
      </c>
      <c r="T23" s="283">
        <v>16</v>
      </c>
      <c r="U23" s="194">
        <v>17</v>
      </c>
      <c r="V23" s="283">
        <v>6</v>
      </c>
      <c r="W23" s="283">
        <v>77</v>
      </c>
      <c r="X23" s="283">
        <v>43</v>
      </c>
      <c r="Y23" s="283">
        <v>34</v>
      </c>
      <c r="Z23" s="283">
        <v>8</v>
      </c>
      <c r="AA23" s="286">
        <v>5</v>
      </c>
      <c r="AB23" s="286">
        <v>3</v>
      </c>
      <c r="AC23" s="283">
        <v>7</v>
      </c>
      <c r="AD23" s="286">
        <v>3</v>
      </c>
      <c r="AE23" s="286">
        <v>4</v>
      </c>
      <c r="AF23" s="283">
        <v>7</v>
      </c>
      <c r="AG23" s="286">
        <v>4</v>
      </c>
      <c r="AH23" s="286">
        <v>3</v>
      </c>
      <c r="AI23" s="283">
        <v>14</v>
      </c>
      <c r="AJ23" s="286">
        <v>5</v>
      </c>
      <c r="AK23" s="286">
        <v>9</v>
      </c>
      <c r="AL23" s="283">
        <v>20</v>
      </c>
      <c r="AM23" s="283">
        <v>11</v>
      </c>
      <c r="AN23" s="283">
        <v>9</v>
      </c>
      <c r="AO23" s="283">
        <v>17</v>
      </c>
      <c r="AP23" s="283">
        <v>6</v>
      </c>
      <c r="AQ23" s="283">
        <v>5</v>
      </c>
      <c r="AR23" s="286">
        <v>3</v>
      </c>
      <c r="AS23" s="286">
        <v>2</v>
      </c>
      <c r="AT23" s="283">
        <v>15</v>
      </c>
      <c r="AU23" s="283">
        <v>8</v>
      </c>
      <c r="AV23" s="283">
        <v>7</v>
      </c>
      <c r="AW23" s="283">
        <v>2</v>
      </c>
      <c r="AX23" s="283">
        <v>2</v>
      </c>
      <c r="AY23" s="283">
        <v>0</v>
      </c>
      <c r="AZ23" s="283">
        <v>9</v>
      </c>
      <c r="BA23" s="283">
        <v>6</v>
      </c>
      <c r="BB23" s="283">
        <v>3</v>
      </c>
      <c r="BC23" s="283">
        <v>10</v>
      </c>
      <c r="BD23" s="283">
        <v>7</v>
      </c>
      <c r="BE23" s="283">
        <v>3</v>
      </c>
      <c r="BG23" s="133">
        <f t="shared" si="2"/>
        <v>0</v>
      </c>
      <c r="BH23" s="133">
        <f t="shared" si="3"/>
        <v>0</v>
      </c>
      <c r="BI23" s="133">
        <f t="shared" si="4"/>
        <v>0</v>
      </c>
      <c r="BJ23" s="133">
        <f t="shared" si="5"/>
        <v>0</v>
      </c>
      <c r="BK23" s="133">
        <f t="shared" si="6"/>
        <v>0</v>
      </c>
      <c r="BL23" s="133">
        <f t="shared" si="7"/>
        <v>0</v>
      </c>
    </row>
    <row r="24" spans="1:64" s="133" customFormat="1" ht="16.5" customHeight="1">
      <c r="A24" s="194">
        <v>18</v>
      </c>
      <c r="B24" s="194">
        <v>7</v>
      </c>
      <c r="C24" s="283">
        <v>3766</v>
      </c>
      <c r="D24" s="283">
        <v>2684</v>
      </c>
      <c r="E24" s="283">
        <v>1082</v>
      </c>
      <c r="F24" s="283">
        <v>1498</v>
      </c>
      <c r="G24" s="283">
        <v>1119</v>
      </c>
      <c r="H24" s="283">
        <v>379</v>
      </c>
      <c r="I24" s="283">
        <v>2230</v>
      </c>
      <c r="J24" s="283">
        <v>1529</v>
      </c>
      <c r="K24" s="283">
        <v>701</v>
      </c>
      <c r="L24" s="283">
        <v>38</v>
      </c>
      <c r="M24" s="283">
        <v>36</v>
      </c>
      <c r="N24" s="283">
        <v>2</v>
      </c>
      <c r="O24" s="283" t="s">
        <v>95</v>
      </c>
      <c r="P24" s="283" t="s">
        <v>95</v>
      </c>
      <c r="Q24" s="283" t="s">
        <v>95</v>
      </c>
      <c r="R24" s="283" t="s">
        <v>95</v>
      </c>
      <c r="S24" s="283" t="s">
        <v>95</v>
      </c>
      <c r="T24" s="283" t="s">
        <v>95</v>
      </c>
      <c r="U24" s="194">
        <v>18</v>
      </c>
      <c r="V24" s="283">
        <v>7</v>
      </c>
      <c r="W24" s="283">
        <v>60</v>
      </c>
      <c r="X24" s="283">
        <v>39</v>
      </c>
      <c r="Y24" s="283">
        <v>21</v>
      </c>
      <c r="Z24" s="283">
        <v>10</v>
      </c>
      <c r="AA24" s="286">
        <v>2</v>
      </c>
      <c r="AB24" s="286">
        <v>8</v>
      </c>
      <c r="AC24" s="283">
        <v>6</v>
      </c>
      <c r="AD24" s="286">
        <v>5</v>
      </c>
      <c r="AE24" s="286">
        <v>1</v>
      </c>
      <c r="AF24" s="283">
        <v>6</v>
      </c>
      <c r="AG24" s="286">
        <v>5</v>
      </c>
      <c r="AH24" s="286">
        <v>1</v>
      </c>
      <c r="AI24" s="283">
        <v>7</v>
      </c>
      <c r="AJ24" s="286">
        <v>5</v>
      </c>
      <c r="AK24" s="286">
        <v>2</v>
      </c>
      <c r="AL24" s="283">
        <v>22</v>
      </c>
      <c r="AM24" s="283">
        <v>16</v>
      </c>
      <c r="AN24" s="283">
        <v>6</v>
      </c>
      <c r="AO24" s="283">
        <v>18</v>
      </c>
      <c r="AP24" s="283">
        <v>7</v>
      </c>
      <c r="AQ24" s="283">
        <v>1</v>
      </c>
      <c r="AR24" s="286">
        <v>0</v>
      </c>
      <c r="AS24" s="286">
        <v>1</v>
      </c>
      <c r="AT24" s="283">
        <v>21</v>
      </c>
      <c r="AU24" s="283">
        <v>16</v>
      </c>
      <c r="AV24" s="283">
        <v>5</v>
      </c>
      <c r="AW24" s="283">
        <v>0</v>
      </c>
      <c r="AX24" s="283">
        <v>0</v>
      </c>
      <c r="AY24" s="283">
        <v>0</v>
      </c>
      <c r="AZ24" s="283">
        <v>5</v>
      </c>
      <c r="BA24" s="283">
        <v>4</v>
      </c>
      <c r="BB24" s="283">
        <v>1</v>
      </c>
      <c r="BC24" s="283">
        <v>4</v>
      </c>
      <c r="BD24" s="283">
        <v>2</v>
      </c>
      <c r="BE24" s="283">
        <v>2</v>
      </c>
      <c r="BG24" s="133">
        <f t="shared" si="2"/>
        <v>0</v>
      </c>
      <c r="BH24" s="133">
        <f t="shared" si="3"/>
        <v>0</v>
      </c>
      <c r="BI24" s="133">
        <f t="shared" si="4"/>
        <v>0</v>
      </c>
      <c r="BJ24" s="133">
        <f t="shared" si="5"/>
        <v>0</v>
      </c>
      <c r="BK24" s="133">
        <f t="shared" si="6"/>
        <v>0</v>
      </c>
      <c r="BL24" s="133">
        <f t="shared" si="7"/>
        <v>0</v>
      </c>
    </row>
    <row r="25" spans="1:64" s="133" customFormat="1" ht="16.5" customHeight="1">
      <c r="A25" s="194">
        <v>19</v>
      </c>
      <c r="B25" s="194">
        <v>8</v>
      </c>
      <c r="C25" s="283">
        <v>1861</v>
      </c>
      <c r="D25" s="283">
        <v>1410</v>
      </c>
      <c r="E25" s="283">
        <v>451</v>
      </c>
      <c r="F25" s="283">
        <v>818</v>
      </c>
      <c r="G25" s="283">
        <v>622</v>
      </c>
      <c r="H25" s="283">
        <v>196</v>
      </c>
      <c r="I25" s="283">
        <v>974</v>
      </c>
      <c r="J25" s="283">
        <v>724</v>
      </c>
      <c r="K25" s="283">
        <v>250</v>
      </c>
      <c r="L25" s="283">
        <v>69</v>
      </c>
      <c r="M25" s="283">
        <v>64</v>
      </c>
      <c r="N25" s="283">
        <v>5</v>
      </c>
      <c r="O25" s="283" t="s">
        <v>95</v>
      </c>
      <c r="P25" s="283" t="s">
        <v>95</v>
      </c>
      <c r="Q25" s="283" t="s">
        <v>95</v>
      </c>
      <c r="R25" s="283" t="s">
        <v>95</v>
      </c>
      <c r="S25" s="283" t="s">
        <v>95</v>
      </c>
      <c r="T25" s="283" t="s">
        <v>95</v>
      </c>
      <c r="U25" s="194">
        <v>19</v>
      </c>
      <c r="V25" s="283">
        <v>8</v>
      </c>
      <c r="W25" s="283">
        <v>35</v>
      </c>
      <c r="X25" s="283">
        <v>21</v>
      </c>
      <c r="Y25" s="283">
        <v>14</v>
      </c>
      <c r="Z25" s="283">
        <v>4</v>
      </c>
      <c r="AA25" s="286">
        <v>1</v>
      </c>
      <c r="AB25" s="286">
        <v>3</v>
      </c>
      <c r="AC25" s="283">
        <v>1</v>
      </c>
      <c r="AD25" s="286">
        <v>1</v>
      </c>
      <c r="AE25" s="286">
        <v>0</v>
      </c>
      <c r="AF25" s="283">
        <v>5</v>
      </c>
      <c r="AG25" s="286">
        <v>3</v>
      </c>
      <c r="AH25" s="286">
        <v>2</v>
      </c>
      <c r="AI25" s="283">
        <v>5</v>
      </c>
      <c r="AJ25" s="286">
        <v>4</v>
      </c>
      <c r="AK25" s="286">
        <v>1</v>
      </c>
      <c r="AL25" s="283">
        <v>8</v>
      </c>
      <c r="AM25" s="283">
        <v>4</v>
      </c>
      <c r="AN25" s="283">
        <v>4</v>
      </c>
      <c r="AO25" s="283">
        <v>19</v>
      </c>
      <c r="AP25" s="283">
        <v>8</v>
      </c>
      <c r="AQ25" s="283">
        <v>2</v>
      </c>
      <c r="AR25" s="286">
        <v>1</v>
      </c>
      <c r="AS25" s="286">
        <v>1</v>
      </c>
      <c r="AT25" s="283">
        <v>6</v>
      </c>
      <c r="AU25" s="283">
        <v>3</v>
      </c>
      <c r="AV25" s="283">
        <v>3</v>
      </c>
      <c r="AW25" s="283">
        <v>2</v>
      </c>
      <c r="AX25" s="283">
        <v>1</v>
      </c>
      <c r="AY25" s="283">
        <v>1</v>
      </c>
      <c r="AZ25" s="283">
        <v>6</v>
      </c>
      <c r="BA25" s="283">
        <v>3</v>
      </c>
      <c r="BB25" s="283">
        <v>3</v>
      </c>
      <c r="BC25" s="283">
        <v>4</v>
      </c>
      <c r="BD25" s="283">
        <v>4</v>
      </c>
      <c r="BE25" s="283">
        <v>0</v>
      </c>
      <c r="BG25" s="133">
        <f t="shared" si="2"/>
        <v>0</v>
      </c>
      <c r="BH25" s="133">
        <f t="shared" si="3"/>
        <v>0</v>
      </c>
      <c r="BI25" s="133">
        <f t="shared" si="4"/>
        <v>0</v>
      </c>
      <c r="BJ25" s="133">
        <f t="shared" si="5"/>
        <v>0</v>
      </c>
      <c r="BK25" s="133">
        <f t="shared" si="6"/>
        <v>0</v>
      </c>
      <c r="BL25" s="133">
        <f t="shared" si="7"/>
        <v>0</v>
      </c>
    </row>
    <row r="26" spans="1:64" s="133" customFormat="1" ht="16.5" customHeight="1">
      <c r="A26" s="194">
        <v>20</v>
      </c>
      <c r="B26" s="194">
        <v>9</v>
      </c>
      <c r="C26" s="283">
        <v>1033</v>
      </c>
      <c r="D26" s="283">
        <v>721</v>
      </c>
      <c r="E26" s="283">
        <v>312</v>
      </c>
      <c r="F26" s="283">
        <v>471</v>
      </c>
      <c r="G26" s="283">
        <v>325</v>
      </c>
      <c r="H26" s="283">
        <v>146</v>
      </c>
      <c r="I26" s="283">
        <v>512</v>
      </c>
      <c r="J26" s="283">
        <v>347</v>
      </c>
      <c r="K26" s="283">
        <v>165</v>
      </c>
      <c r="L26" s="283">
        <v>50</v>
      </c>
      <c r="M26" s="283">
        <v>49</v>
      </c>
      <c r="N26" s="283">
        <v>1</v>
      </c>
      <c r="O26" s="283" t="s">
        <v>95</v>
      </c>
      <c r="P26" s="283" t="s">
        <v>95</v>
      </c>
      <c r="Q26" s="283" t="s">
        <v>95</v>
      </c>
      <c r="R26" s="283" t="s">
        <v>95</v>
      </c>
      <c r="S26" s="283" t="s">
        <v>95</v>
      </c>
      <c r="T26" s="283" t="s">
        <v>95</v>
      </c>
      <c r="U26" s="194">
        <v>20</v>
      </c>
      <c r="V26" s="283">
        <v>9</v>
      </c>
      <c r="W26" s="283">
        <v>24</v>
      </c>
      <c r="X26" s="283">
        <v>16</v>
      </c>
      <c r="Y26" s="283">
        <v>8</v>
      </c>
      <c r="Z26" s="283">
        <v>7</v>
      </c>
      <c r="AA26" s="286">
        <v>3</v>
      </c>
      <c r="AB26" s="286">
        <v>4</v>
      </c>
      <c r="AC26" s="283">
        <v>3</v>
      </c>
      <c r="AD26" s="286">
        <v>3</v>
      </c>
      <c r="AE26" s="286">
        <v>0</v>
      </c>
      <c r="AF26" s="283">
        <v>4</v>
      </c>
      <c r="AG26" s="286">
        <v>2</v>
      </c>
      <c r="AH26" s="286">
        <v>2</v>
      </c>
      <c r="AI26" s="283">
        <v>7</v>
      </c>
      <c r="AJ26" s="286">
        <v>5</v>
      </c>
      <c r="AK26" s="286">
        <v>2</v>
      </c>
      <c r="AL26" s="283">
        <v>2</v>
      </c>
      <c r="AM26" s="283">
        <v>2</v>
      </c>
      <c r="AN26" s="283">
        <v>0</v>
      </c>
      <c r="AO26" s="283">
        <v>20</v>
      </c>
      <c r="AP26" s="283">
        <v>9</v>
      </c>
      <c r="AQ26" s="283">
        <v>0</v>
      </c>
      <c r="AR26" s="286">
        <v>0</v>
      </c>
      <c r="AS26" s="286">
        <v>0</v>
      </c>
      <c r="AT26" s="283">
        <v>2</v>
      </c>
      <c r="AU26" s="283">
        <v>2</v>
      </c>
      <c r="AV26" s="283">
        <v>0</v>
      </c>
      <c r="AW26" s="283">
        <v>0</v>
      </c>
      <c r="AX26" s="283">
        <v>0</v>
      </c>
      <c r="AY26" s="283">
        <v>0</v>
      </c>
      <c r="AZ26" s="283">
        <v>1</v>
      </c>
      <c r="BA26" s="283">
        <v>1</v>
      </c>
      <c r="BB26" s="283">
        <v>0</v>
      </c>
      <c r="BC26" s="283">
        <v>0</v>
      </c>
      <c r="BD26" s="283">
        <v>0</v>
      </c>
      <c r="BE26" s="283">
        <v>0</v>
      </c>
      <c r="BG26" s="133">
        <f t="shared" si="2"/>
        <v>0</v>
      </c>
      <c r="BH26" s="133">
        <f t="shared" si="3"/>
        <v>0</v>
      </c>
      <c r="BI26" s="133">
        <f t="shared" si="4"/>
        <v>0</v>
      </c>
      <c r="BJ26" s="133">
        <f t="shared" si="5"/>
        <v>0</v>
      </c>
      <c r="BK26" s="133">
        <f t="shared" si="6"/>
        <v>0</v>
      </c>
      <c r="BL26" s="133">
        <f t="shared" si="7"/>
        <v>0</v>
      </c>
    </row>
    <row r="27" spans="1:64" s="133" customFormat="1" ht="16.5" customHeight="1">
      <c r="A27" s="194">
        <v>21</v>
      </c>
      <c r="B27" s="194">
        <v>10</v>
      </c>
      <c r="C27" s="283">
        <v>705</v>
      </c>
      <c r="D27" s="283">
        <v>482</v>
      </c>
      <c r="E27" s="283">
        <v>223</v>
      </c>
      <c r="F27" s="283">
        <v>281</v>
      </c>
      <c r="G27" s="283">
        <v>187</v>
      </c>
      <c r="H27" s="283">
        <v>94</v>
      </c>
      <c r="I27" s="283">
        <v>366</v>
      </c>
      <c r="J27" s="283">
        <v>239</v>
      </c>
      <c r="K27" s="283">
        <v>127</v>
      </c>
      <c r="L27" s="283">
        <v>58</v>
      </c>
      <c r="M27" s="283">
        <v>56</v>
      </c>
      <c r="N27" s="283">
        <v>2</v>
      </c>
      <c r="O27" s="283" t="s">
        <v>95</v>
      </c>
      <c r="P27" s="283" t="s">
        <v>95</v>
      </c>
      <c r="Q27" s="283" t="s">
        <v>95</v>
      </c>
      <c r="R27" s="283" t="s">
        <v>95</v>
      </c>
      <c r="S27" s="283" t="s">
        <v>95</v>
      </c>
      <c r="T27" s="283" t="s">
        <v>95</v>
      </c>
      <c r="U27" s="194">
        <v>21</v>
      </c>
      <c r="V27" s="283">
        <v>10</v>
      </c>
      <c r="W27" s="283">
        <v>23</v>
      </c>
      <c r="X27" s="283">
        <v>13</v>
      </c>
      <c r="Y27" s="283">
        <v>10</v>
      </c>
      <c r="Z27" s="283">
        <v>3</v>
      </c>
      <c r="AA27" s="286">
        <v>2</v>
      </c>
      <c r="AB27" s="286">
        <v>1</v>
      </c>
      <c r="AC27" s="283">
        <v>1</v>
      </c>
      <c r="AD27" s="286">
        <v>1</v>
      </c>
      <c r="AE27" s="286">
        <v>0</v>
      </c>
      <c r="AF27" s="283">
        <v>0</v>
      </c>
      <c r="AG27" s="286">
        <v>0</v>
      </c>
      <c r="AH27" s="286">
        <v>0</v>
      </c>
      <c r="AI27" s="283">
        <v>3</v>
      </c>
      <c r="AJ27" s="286">
        <v>1</v>
      </c>
      <c r="AK27" s="286">
        <v>2</v>
      </c>
      <c r="AL27" s="283">
        <v>6</v>
      </c>
      <c r="AM27" s="283">
        <v>3</v>
      </c>
      <c r="AN27" s="283">
        <v>3</v>
      </c>
      <c r="AO27" s="283">
        <v>21</v>
      </c>
      <c r="AP27" s="283">
        <v>10</v>
      </c>
      <c r="AQ27" s="283">
        <v>1</v>
      </c>
      <c r="AR27" s="286">
        <v>0</v>
      </c>
      <c r="AS27" s="286">
        <v>1</v>
      </c>
      <c r="AT27" s="283">
        <v>5</v>
      </c>
      <c r="AU27" s="283">
        <v>3</v>
      </c>
      <c r="AV27" s="283">
        <v>2</v>
      </c>
      <c r="AW27" s="283">
        <v>0</v>
      </c>
      <c r="AX27" s="283">
        <v>0</v>
      </c>
      <c r="AY27" s="283">
        <v>0</v>
      </c>
      <c r="AZ27" s="283">
        <v>3</v>
      </c>
      <c r="BA27" s="283">
        <v>2</v>
      </c>
      <c r="BB27" s="283">
        <v>1</v>
      </c>
      <c r="BC27" s="283">
        <v>7</v>
      </c>
      <c r="BD27" s="283">
        <v>4</v>
      </c>
      <c r="BE27" s="283">
        <v>3</v>
      </c>
      <c r="BG27" s="133">
        <f t="shared" si="2"/>
        <v>0</v>
      </c>
      <c r="BH27" s="133">
        <f t="shared" si="3"/>
        <v>0</v>
      </c>
      <c r="BI27" s="133">
        <f t="shared" si="4"/>
        <v>0</v>
      </c>
      <c r="BJ27" s="133">
        <f t="shared" si="5"/>
        <v>0</v>
      </c>
      <c r="BK27" s="133">
        <f t="shared" si="6"/>
        <v>0</v>
      </c>
      <c r="BL27" s="133">
        <f t="shared" si="7"/>
        <v>0</v>
      </c>
    </row>
    <row r="28" spans="1:64" s="133" customFormat="1" ht="16.5" customHeight="1">
      <c r="A28" s="194">
        <v>22</v>
      </c>
      <c r="B28" s="194">
        <v>11</v>
      </c>
      <c r="C28" s="283">
        <v>553</v>
      </c>
      <c r="D28" s="283">
        <v>339</v>
      </c>
      <c r="E28" s="283">
        <v>214</v>
      </c>
      <c r="F28" s="283">
        <v>189</v>
      </c>
      <c r="G28" s="283">
        <v>140</v>
      </c>
      <c r="H28" s="283">
        <v>49</v>
      </c>
      <c r="I28" s="283">
        <v>329</v>
      </c>
      <c r="J28" s="283">
        <v>174</v>
      </c>
      <c r="K28" s="283">
        <v>155</v>
      </c>
      <c r="L28" s="283">
        <v>35</v>
      </c>
      <c r="M28" s="283">
        <v>25</v>
      </c>
      <c r="N28" s="283">
        <v>10</v>
      </c>
      <c r="O28" s="283" t="s">
        <v>95</v>
      </c>
      <c r="P28" s="283" t="s">
        <v>95</v>
      </c>
      <c r="Q28" s="283" t="s">
        <v>95</v>
      </c>
      <c r="R28" s="283" t="s">
        <v>95</v>
      </c>
      <c r="S28" s="283" t="s">
        <v>95</v>
      </c>
      <c r="T28" s="283" t="s">
        <v>95</v>
      </c>
      <c r="U28" s="194">
        <v>22</v>
      </c>
      <c r="V28" s="283">
        <v>11</v>
      </c>
      <c r="W28" s="283">
        <v>12</v>
      </c>
      <c r="X28" s="283">
        <v>7</v>
      </c>
      <c r="Y28" s="283">
        <v>5</v>
      </c>
      <c r="Z28" s="283">
        <v>2</v>
      </c>
      <c r="AA28" s="286">
        <v>1</v>
      </c>
      <c r="AB28" s="286">
        <v>1</v>
      </c>
      <c r="AC28" s="283">
        <v>0</v>
      </c>
      <c r="AD28" s="286">
        <v>0</v>
      </c>
      <c r="AE28" s="286">
        <v>0</v>
      </c>
      <c r="AF28" s="283">
        <v>1</v>
      </c>
      <c r="AG28" s="286">
        <v>0</v>
      </c>
      <c r="AH28" s="286">
        <v>1</v>
      </c>
      <c r="AI28" s="283">
        <v>3</v>
      </c>
      <c r="AJ28" s="286">
        <v>3</v>
      </c>
      <c r="AK28" s="286">
        <v>0</v>
      </c>
      <c r="AL28" s="283">
        <v>2</v>
      </c>
      <c r="AM28" s="283">
        <v>1</v>
      </c>
      <c r="AN28" s="283">
        <v>1</v>
      </c>
      <c r="AO28" s="283">
        <v>22</v>
      </c>
      <c r="AP28" s="283">
        <v>11</v>
      </c>
      <c r="AQ28" s="283">
        <v>0</v>
      </c>
      <c r="AR28" s="286">
        <v>0</v>
      </c>
      <c r="AS28" s="286">
        <v>0</v>
      </c>
      <c r="AT28" s="283">
        <v>2</v>
      </c>
      <c r="AU28" s="283">
        <v>1</v>
      </c>
      <c r="AV28" s="283">
        <v>1</v>
      </c>
      <c r="AW28" s="283">
        <v>0</v>
      </c>
      <c r="AX28" s="283">
        <v>0</v>
      </c>
      <c r="AY28" s="283">
        <v>0</v>
      </c>
      <c r="AZ28" s="283">
        <v>0</v>
      </c>
      <c r="BA28" s="283">
        <v>0</v>
      </c>
      <c r="BB28" s="283">
        <v>0</v>
      </c>
      <c r="BC28" s="283">
        <v>4</v>
      </c>
      <c r="BD28" s="283">
        <v>2</v>
      </c>
      <c r="BE28" s="283">
        <v>2</v>
      </c>
      <c r="BG28" s="133">
        <f t="shared" si="2"/>
        <v>0</v>
      </c>
      <c r="BH28" s="133">
        <f t="shared" si="3"/>
        <v>0</v>
      </c>
      <c r="BI28" s="133">
        <f t="shared" si="4"/>
        <v>0</v>
      </c>
      <c r="BJ28" s="133">
        <f t="shared" si="5"/>
        <v>0</v>
      </c>
      <c r="BK28" s="133">
        <f t="shared" si="6"/>
        <v>0</v>
      </c>
      <c r="BL28" s="133">
        <f t="shared" si="7"/>
        <v>0</v>
      </c>
    </row>
    <row r="29" spans="1:64" s="133" customFormat="1" ht="16.5" customHeight="1">
      <c r="A29" s="194">
        <v>23</v>
      </c>
      <c r="B29" s="194">
        <v>12</v>
      </c>
      <c r="C29" s="283">
        <v>512</v>
      </c>
      <c r="D29" s="283">
        <v>314</v>
      </c>
      <c r="E29" s="283">
        <v>198</v>
      </c>
      <c r="F29" s="283">
        <v>173</v>
      </c>
      <c r="G29" s="283">
        <v>114</v>
      </c>
      <c r="H29" s="283">
        <v>59</v>
      </c>
      <c r="I29" s="283">
        <v>301</v>
      </c>
      <c r="J29" s="283">
        <v>171</v>
      </c>
      <c r="K29" s="283">
        <v>130</v>
      </c>
      <c r="L29" s="283">
        <v>38</v>
      </c>
      <c r="M29" s="283">
        <v>29</v>
      </c>
      <c r="N29" s="283">
        <v>9</v>
      </c>
      <c r="O29" s="283" t="s">
        <v>95</v>
      </c>
      <c r="P29" s="283" t="s">
        <v>95</v>
      </c>
      <c r="Q29" s="283" t="s">
        <v>95</v>
      </c>
      <c r="R29" s="283" t="s">
        <v>95</v>
      </c>
      <c r="S29" s="283" t="s">
        <v>95</v>
      </c>
      <c r="T29" s="283" t="s">
        <v>95</v>
      </c>
      <c r="U29" s="194">
        <v>23</v>
      </c>
      <c r="V29" s="283">
        <v>12</v>
      </c>
      <c r="W29" s="283">
        <v>14</v>
      </c>
      <c r="X29" s="283">
        <v>9</v>
      </c>
      <c r="Y29" s="283">
        <v>5</v>
      </c>
      <c r="Z29" s="283">
        <v>3</v>
      </c>
      <c r="AA29" s="286">
        <v>2</v>
      </c>
      <c r="AB29" s="286">
        <v>1</v>
      </c>
      <c r="AC29" s="283">
        <v>1</v>
      </c>
      <c r="AD29" s="286">
        <v>0</v>
      </c>
      <c r="AE29" s="286">
        <v>1</v>
      </c>
      <c r="AF29" s="283">
        <v>1</v>
      </c>
      <c r="AG29" s="286">
        <v>1</v>
      </c>
      <c r="AH29" s="286">
        <v>0</v>
      </c>
      <c r="AI29" s="283">
        <v>3</v>
      </c>
      <c r="AJ29" s="286">
        <v>2</v>
      </c>
      <c r="AK29" s="286">
        <v>1</v>
      </c>
      <c r="AL29" s="283">
        <v>2</v>
      </c>
      <c r="AM29" s="283">
        <v>1</v>
      </c>
      <c r="AN29" s="283">
        <v>1</v>
      </c>
      <c r="AO29" s="283">
        <v>23</v>
      </c>
      <c r="AP29" s="283">
        <v>12</v>
      </c>
      <c r="AQ29" s="283">
        <v>1</v>
      </c>
      <c r="AR29" s="286">
        <v>1</v>
      </c>
      <c r="AS29" s="286">
        <v>0</v>
      </c>
      <c r="AT29" s="283">
        <v>1</v>
      </c>
      <c r="AU29" s="283">
        <v>0</v>
      </c>
      <c r="AV29" s="283">
        <v>1</v>
      </c>
      <c r="AW29" s="283">
        <v>3</v>
      </c>
      <c r="AX29" s="283">
        <v>3</v>
      </c>
      <c r="AY29" s="283">
        <v>0</v>
      </c>
      <c r="AZ29" s="283">
        <v>0</v>
      </c>
      <c r="BA29" s="283">
        <v>0</v>
      </c>
      <c r="BB29" s="283">
        <v>0</v>
      </c>
      <c r="BC29" s="283">
        <v>1</v>
      </c>
      <c r="BD29" s="283">
        <v>0</v>
      </c>
      <c r="BE29" s="283">
        <v>1</v>
      </c>
      <c r="BG29" s="133">
        <f t="shared" si="2"/>
        <v>0</v>
      </c>
      <c r="BH29" s="133">
        <f t="shared" si="3"/>
        <v>0</v>
      </c>
      <c r="BI29" s="133">
        <f t="shared" si="4"/>
        <v>0</v>
      </c>
      <c r="BJ29" s="133">
        <f t="shared" si="5"/>
        <v>0</v>
      </c>
      <c r="BK29" s="133">
        <f t="shared" si="6"/>
        <v>0</v>
      </c>
      <c r="BL29" s="133">
        <f t="shared" si="7"/>
        <v>0</v>
      </c>
    </row>
    <row r="30" spans="1:64" s="133" customFormat="1" ht="16.5" customHeight="1">
      <c r="A30" s="194">
        <v>24</v>
      </c>
      <c r="B30" s="194">
        <v>13</v>
      </c>
      <c r="C30" s="283">
        <v>438</v>
      </c>
      <c r="D30" s="283">
        <v>261</v>
      </c>
      <c r="E30" s="283">
        <v>177</v>
      </c>
      <c r="F30" s="283">
        <v>128</v>
      </c>
      <c r="G30" s="283">
        <v>87</v>
      </c>
      <c r="H30" s="283">
        <v>41</v>
      </c>
      <c r="I30" s="283">
        <v>284</v>
      </c>
      <c r="J30" s="283">
        <v>153</v>
      </c>
      <c r="K30" s="283">
        <v>131</v>
      </c>
      <c r="L30" s="283">
        <v>26</v>
      </c>
      <c r="M30" s="283">
        <v>21</v>
      </c>
      <c r="N30" s="283">
        <v>5</v>
      </c>
      <c r="O30" s="283" t="s">
        <v>95</v>
      </c>
      <c r="P30" s="283" t="s">
        <v>95</v>
      </c>
      <c r="Q30" s="283" t="s">
        <v>95</v>
      </c>
      <c r="R30" s="283" t="s">
        <v>95</v>
      </c>
      <c r="S30" s="283" t="s">
        <v>95</v>
      </c>
      <c r="T30" s="283" t="s">
        <v>95</v>
      </c>
      <c r="U30" s="194">
        <v>24</v>
      </c>
      <c r="V30" s="283">
        <v>13</v>
      </c>
      <c r="W30" s="283">
        <v>13</v>
      </c>
      <c r="X30" s="283">
        <v>7</v>
      </c>
      <c r="Y30" s="283">
        <v>6</v>
      </c>
      <c r="Z30" s="283">
        <v>2</v>
      </c>
      <c r="AA30" s="286">
        <v>1</v>
      </c>
      <c r="AB30" s="286">
        <v>1</v>
      </c>
      <c r="AC30" s="283">
        <v>0</v>
      </c>
      <c r="AD30" s="286">
        <v>0</v>
      </c>
      <c r="AE30" s="286">
        <v>0</v>
      </c>
      <c r="AF30" s="283">
        <v>0</v>
      </c>
      <c r="AG30" s="286">
        <v>0</v>
      </c>
      <c r="AH30" s="286">
        <v>0</v>
      </c>
      <c r="AI30" s="283">
        <v>5</v>
      </c>
      <c r="AJ30" s="286">
        <v>2</v>
      </c>
      <c r="AK30" s="286">
        <v>3</v>
      </c>
      <c r="AL30" s="283">
        <v>3</v>
      </c>
      <c r="AM30" s="283">
        <v>2</v>
      </c>
      <c r="AN30" s="283">
        <v>1</v>
      </c>
      <c r="AO30" s="283">
        <v>24</v>
      </c>
      <c r="AP30" s="283">
        <v>13</v>
      </c>
      <c r="AQ30" s="283">
        <v>1</v>
      </c>
      <c r="AR30" s="286">
        <v>1</v>
      </c>
      <c r="AS30" s="286">
        <v>0</v>
      </c>
      <c r="AT30" s="283">
        <v>2</v>
      </c>
      <c r="AU30" s="283">
        <v>1</v>
      </c>
      <c r="AV30" s="283">
        <v>1</v>
      </c>
      <c r="AW30" s="283">
        <v>0</v>
      </c>
      <c r="AX30" s="283">
        <v>0</v>
      </c>
      <c r="AY30" s="283">
        <v>0</v>
      </c>
      <c r="AZ30" s="283">
        <v>1</v>
      </c>
      <c r="BA30" s="283">
        <v>0</v>
      </c>
      <c r="BB30" s="283">
        <v>1</v>
      </c>
      <c r="BC30" s="283">
        <v>2</v>
      </c>
      <c r="BD30" s="283">
        <v>2</v>
      </c>
      <c r="BE30" s="283">
        <v>0</v>
      </c>
      <c r="BG30" s="133">
        <f t="shared" si="2"/>
        <v>0</v>
      </c>
      <c r="BH30" s="133">
        <f t="shared" si="3"/>
        <v>0</v>
      </c>
      <c r="BI30" s="133">
        <f t="shared" si="4"/>
        <v>0</v>
      </c>
      <c r="BJ30" s="133">
        <f t="shared" si="5"/>
        <v>0</v>
      </c>
      <c r="BK30" s="133">
        <f t="shared" si="6"/>
        <v>0</v>
      </c>
      <c r="BL30" s="133">
        <f t="shared" si="7"/>
        <v>0</v>
      </c>
    </row>
    <row r="31" spans="1:64" s="133" customFormat="1" ht="16.5" customHeight="1">
      <c r="A31" s="194">
        <v>25</v>
      </c>
      <c r="B31" s="194">
        <v>14</v>
      </c>
      <c r="C31" s="283">
        <v>431</v>
      </c>
      <c r="D31" s="283">
        <v>237</v>
      </c>
      <c r="E31" s="283">
        <v>194</v>
      </c>
      <c r="F31" s="283">
        <v>127</v>
      </c>
      <c r="G31" s="283">
        <v>81</v>
      </c>
      <c r="H31" s="283">
        <v>46</v>
      </c>
      <c r="I31" s="283">
        <v>286</v>
      </c>
      <c r="J31" s="283">
        <v>144</v>
      </c>
      <c r="K31" s="283">
        <v>142</v>
      </c>
      <c r="L31" s="283">
        <v>18</v>
      </c>
      <c r="M31" s="283">
        <v>12</v>
      </c>
      <c r="N31" s="283">
        <v>6</v>
      </c>
      <c r="O31" s="283" t="s">
        <v>95</v>
      </c>
      <c r="P31" s="283" t="s">
        <v>95</v>
      </c>
      <c r="Q31" s="283" t="s">
        <v>95</v>
      </c>
      <c r="R31" s="283" t="s">
        <v>95</v>
      </c>
      <c r="S31" s="283" t="s">
        <v>95</v>
      </c>
      <c r="T31" s="283" t="s">
        <v>95</v>
      </c>
      <c r="U31" s="194">
        <v>25</v>
      </c>
      <c r="V31" s="283">
        <v>14</v>
      </c>
      <c r="W31" s="283">
        <v>7</v>
      </c>
      <c r="X31" s="283">
        <v>6</v>
      </c>
      <c r="Y31" s="283">
        <v>1</v>
      </c>
      <c r="Z31" s="283">
        <v>3</v>
      </c>
      <c r="AA31" s="286">
        <v>2</v>
      </c>
      <c r="AB31" s="286">
        <v>1</v>
      </c>
      <c r="AC31" s="283">
        <v>0</v>
      </c>
      <c r="AD31" s="286">
        <v>0</v>
      </c>
      <c r="AE31" s="286">
        <v>0</v>
      </c>
      <c r="AF31" s="283">
        <v>0</v>
      </c>
      <c r="AG31" s="286">
        <v>0</v>
      </c>
      <c r="AH31" s="286">
        <v>0</v>
      </c>
      <c r="AI31" s="283">
        <v>1</v>
      </c>
      <c r="AJ31" s="286">
        <v>1</v>
      </c>
      <c r="AK31" s="286">
        <v>0</v>
      </c>
      <c r="AL31" s="283">
        <v>0</v>
      </c>
      <c r="AM31" s="283">
        <v>0</v>
      </c>
      <c r="AN31" s="283">
        <v>0</v>
      </c>
      <c r="AO31" s="283">
        <v>25</v>
      </c>
      <c r="AP31" s="283">
        <v>14</v>
      </c>
      <c r="AQ31" s="283">
        <v>0</v>
      </c>
      <c r="AR31" s="286">
        <v>0</v>
      </c>
      <c r="AS31" s="286">
        <v>0</v>
      </c>
      <c r="AT31" s="283">
        <v>0</v>
      </c>
      <c r="AU31" s="283">
        <v>0</v>
      </c>
      <c r="AV31" s="283">
        <v>0</v>
      </c>
      <c r="AW31" s="283">
        <v>0</v>
      </c>
      <c r="AX31" s="283">
        <v>0</v>
      </c>
      <c r="AY31" s="283">
        <v>0</v>
      </c>
      <c r="AZ31" s="283">
        <v>3</v>
      </c>
      <c r="BA31" s="283">
        <v>3</v>
      </c>
      <c r="BB31" s="283">
        <v>0</v>
      </c>
      <c r="BC31" s="283">
        <v>0</v>
      </c>
      <c r="BD31" s="283">
        <v>0</v>
      </c>
      <c r="BE31" s="283">
        <v>0</v>
      </c>
      <c r="BG31" s="133">
        <f t="shared" si="2"/>
        <v>0</v>
      </c>
      <c r="BH31" s="133">
        <f t="shared" si="3"/>
        <v>0</v>
      </c>
      <c r="BI31" s="133">
        <f t="shared" si="4"/>
        <v>0</v>
      </c>
      <c r="BJ31" s="133">
        <f t="shared" si="5"/>
        <v>0</v>
      </c>
      <c r="BK31" s="133">
        <f t="shared" si="6"/>
        <v>0</v>
      </c>
      <c r="BL31" s="133">
        <f t="shared" si="7"/>
        <v>0</v>
      </c>
    </row>
    <row r="32" spans="1:64" s="133" customFormat="1" ht="16.5" customHeight="1">
      <c r="A32" s="194">
        <v>26</v>
      </c>
      <c r="B32" s="194">
        <v>15</v>
      </c>
      <c r="C32" s="283">
        <v>402</v>
      </c>
      <c r="D32" s="283">
        <v>245</v>
      </c>
      <c r="E32" s="283">
        <v>157</v>
      </c>
      <c r="F32" s="283">
        <v>113</v>
      </c>
      <c r="G32" s="283">
        <v>91</v>
      </c>
      <c r="H32" s="283">
        <v>22</v>
      </c>
      <c r="I32" s="283">
        <v>265</v>
      </c>
      <c r="J32" s="283">
        <v>141</v>
      </c>
      <c r="K32" s="283">
        <v>124</v>
      </c>
      <c r="L32" s="283">
        <v>24</v>
      </c>
      <c r="M32" s="283">
        <v>13</v>
      </c>
      <c r="N32" s="283">
        <v>11</v>
      </c>
      <c r="O32" s="283" t="s">
        <v>95</v>
      </c>
      <c r="P32" s="283" t="s">
        <v>95</v>
      </c>
      <c r="Q32" s="283" t="s">
        <v>95</v>
      </c>
      <c r="R32" s="283" t="s">
        <v>95</v>
      </c>
      <c r="S32" s="283" t="s">
        <v>95</v>
      </c>
      <c r="T32" s="283" t="s">
        <v>95</v>
      </c>
      <c r="U32" s="194">
        <v>26</v>
      </c>
      <c r="V32" s="283">
        <v>15</v>
      </c>
      <c r="W32" s="283">
        <v>6</v>
      </c>
      <c r="X32" s="283">
        <v>3</v>
      </c>
      <c r="Y32" s="283">
        <v>3</v>
      </c>
      <c r="Z32" s="283">
        <v>1</v>
      </c>
      <c r="AA32" s="286">
        <v>0</v>
      </c>
      <c r="AB32" s="286">
        <v>1</v>
      </c>
      <c r="AC32" s="283">
        <v>1</v>
      </c>
      <c r="AD32" s="286">
        <v>0</v>
      </c>
      <c r="AE32" s="286">
        <v>1</v>
      </c>
      <c r="AF32" s="283">
        <v>1</v>
      </c>
      <c r="AG32" s="286">
        <v>0</v>
      </c>
      <c r="AH32" s="286">
        <v>1</v>
      </c>
      <c r="AI32" s="283">
        <v>1</v>
      </c>
      <c r="AJ32" s="286">
        <v>1</v>
      </c>
      <c r="AK32" s="286">
        <v>0</v>
      </c>
      <c r="AL32" s="283">
        <v>2</v>
      </c>
      <c r="AM32" s="283">
        <v>2</v>
      </c>
      <c r="AN32" s="283">
        <v>0</v>
      </c>
      <c r="AO32" s="283">
        <v>26</v>
      </c>
      <c r="AP32" s="283">
        <v>15</v>
      </c>
      <c r="AQ32" s="283">
        <v>1</v>
      </c>
      <c r="AR32" s="286">
        <v>1</v>
      </c>
      <c r="AS32" s="286">
        <v>0</v>
      </c>
      <c r="AT32" s="283">
        <v>1</v>
      </c>
      <c r="AU32" s="283">
        <v>1</v>
      </c>
      <c r="AV32" s="283">
        <v>0</v>
      </c>
      <c r="AW32" s="283">
        <v>0</v>
      </c>
      <c r="AX32" s="283">
        <v>0</v>
      </c>
      <c r="AY32" s="283">
        <v>0</v>
      </c>
      <c r="AZ32" s="283">
        <v>0</v>
      </c>
      <c r="BA32" s="283">
        <v>0</v>
      </c>
      <c r="BB32" s="283">
        <v>0</v>
      </c>
      <c r="BC32" s="283">
        <v>0</v>
      </c>
      <c r="BD32" s="283">
        <v>0</v>
      </c>
      <c r="BE32" s="283">
        <v>0</v>
      </c>
      <c r="BG32" s="133">
        <f t="shared" si="2"/>
        <v>0</v>
      </c>
      <c r="BH32" s="133">
        <f t="shared" si="3"/>
        <v>0</v>
      </c>
      <c r="BI32" s="133">
        <f t="shared" si="4"/>
        <v>0</v>
      </c>
      <c r="BJ32" s="133">
        <f t="shared" si="5"/>
        <v>0</v>
      </c>
      <c r="BK32" s="133">
        <f t="shared" si="6"/>
        <v>0</v>
      </c>
      <c r="BL32" s="133">
        <f t="shared" si="7"/>
        <v>0</v>
      </c>
    </row>
    <row r="33" spans="1:64" s="133" customFormat="1" ht="16.5" customHeight="1">
      <c r="A33" s="194">
        <v>27</v>
      </c>
      <c r="B33" s="194">
        <v>16</v>
      </c>
      <c r="C33" s="283">
        <v>380</v>
      </c>
      <c r="D33" s="283">
        <v>207</v>
      </c>
      <c r="E33" s="283">
        <v>173</v>
      </c>
      <c r="F33" s="283">
        <v>97</v>
      </c>
      <c r="G33" s="283">
        <v>63</v>
      </c>
      <c r="H33" s="283">
        <v>34</v>
      </c>
      <c r="I33" s="283">
        <v>268</v>
      </c>
      <c r="J33" s="283">
        <v>134</v>
      </c>
      <c r="K33" s="283">
        <v>134</v>
      </c>
      <c r="L33" s="283">
        <v>15</v>
      </c>
      <c r="M33" s="283">
        <v>10</v>
      </c>
      <c r="N33" s="283">
        <v>5</v>
      </c>
      <c r="O33" s="283" t="s">
        <v>95</v>
      </c>
      <c r="P33" s="283" t="s">
        <v>95</v>
      </c>
      <c r="Q33" s="283" t="s">
        <v>95</v>
      </c>
      <c r="R33" s="283" t="s">
        <v>95</v>
      </c>
      <c r="S33" s="283" t="s">
        <v>95</v>
      </c>
      <c r="T33" s="283" t="s">
        <v>95</v>
      </c>
      <c r="U33" s="194">
        <v>27</v>
      </c>
      <c r="V33" s="283">
        <v>16</v>
      </c>
      <c r="W33" s="283">
        <v>15</v>
      </c>
      <c r="X33" s="283">
        <v>8</v>
      </c>
      <c r="Y33" s="283">
        <v>7</v>
      </c>
      <c r="Z33" s="283">
        <v>5</v>
      </c>
      <c r="AA33" s="286">
        <v>4</v>
      </c>
      <c r="AB33" s="286">
        <v>1</v>
      </c>
      <c r="AC33" s="283">
        <v>0</v>
      </c>
      <c r="AD33" s="286">
        <v>0</v>
      </c>
      <c r="AE33" s="286">
        <v>0</v>
      </c>
      <c r="AF33" s="283">
        <v>1</v>
      </c>
      <c r="AG33" s="286">
        <v>0</v>
      </c>
      <c r="AH33" s="286">
        <v>1</v>
      </c>
      <c r="AI33" s="283">
        <v>2</v>
      </c>
      <c r="AJ33" s="286">
        <v>1</v>
      </c>
      <c r="AK33" s="286">
        <v>1</v>
      </c>
      <c r="AL33" s="283">
        <v>4</v>
      </c>
      <c r="AM33" s="283">
        <v>3</v>
      </c>
      <c r="AN33" s="283">
        <v>1</v>
      </c>
      <c r="AO33" s="283">
        <v>27</v>
      </c>
      <c r="AP33" s="283">
        <v>16</v>
      </c>
      <c r="AQ33" s="283">
        <v>0</v>
      </c>
      <c r="AR33" s="286">
        <v>0</v>
      </c>
      <c r="AS33" s="286">
        <v>0</v>
      </c>
      <c r="AT33" s="283">
        <v>4</v>
      </c>
      <c r="AU33" s="283">
        <v>3</v>
      </c>
      <c r="AV33" s="283">
        <v>1</v>
      </c>
      <c r="AW33" s="283">
        <v>0</v>
      </c>
      <c r="AX33" s="283">
        <v>0</v>
      </c>
      <c r="AY33" s="283">
        <v>0</v>
      </c>
      <c r="AZ33" s="283">
        <v>2</v>
      </c>
      <c r="BA33" s="283">
        <v>0</v>
      </c>
      <c r="BB33" s="283">
        <v>2</v>
      </c>
      <c r="BC33" s="283">
        <v>1</v>
      </c>
      <c r="BD33" s="283">
        <v>0</v>
      </c>
      <c r="BE33" s="283">
        <v>1</v>
      </c>
      <c r="BG33" s="133">
        <f t="shared" si="2"/>
        <v>0</v>
      </c>
      <c r="BH33" s="133">
        <f t="shared" si="3"/>
        <v>0</v>
      </c>
      <c r="BI33" s="133">
        <f t="shared" si="4"/>
        <v>0</v>
      </c>
      <c r="BJ33" s="133">
        <f t="shared" si="5"/>
        <v>0</v>
      </c>
      <c r="BK33" s="133">
        <f t="shared" si="6"/>
        <v>0</v>
      </c>
      <c r="BL33" s="133">
        <f t="shared" si="7"/>
        <v>0</v>
      </c>
    </row>
    <row r="34" spans="1:64" s="133" customFormat="1" ht="16.5" customHeight="1">
      <c r="A34" s="194">
        <v>28</v>
      </c>
      <c r="B34" s="194">
        <v>17</v>
      </c>
      <c r="C34" s="283">
        <v>416</v>
      </c>
      <c r="D34" s="283">
        <v>247</v>
      </c>
      <c r="E34" s="283">
        <v>169</v>
      </c>
      <c r="F34" s="283">
        <v>118</v>
      </c>
      <c r="G34" s="283">
        <v>87</v>
      </c>
      <c r="H34" s="283">
        <v>31</v>
      </c>
      <c r="I34" s="283">
        <v>275</v>
      </c>
      <c r="J34" s="283">
        <v>145</v>
      </c>
      <c r="K34" s="283">
        <v>130</v>
      </c>
      <c r="L34" s="283">
        <v>23</v>
      </c>
      <c r="M34" s="283">
        <v>15</v>
      </c>
      <c r="N34" s="283">
        <v>8</v>
      </c>
      <c r="O34" s="283" t="s">
        <v>95</v>
      </c>
      <c r="P34" s="283" t="s">
        <v>95</v>
      </c>
      <c r="Q34" s="283" t="s">
        <v>95</v>
      </c>
      <c r="R34" s="283" t="s">
        <v>95</v>
      </c>
      <c r="S34" s="283" t="s">
        <v>95</v>
      </c>
      <c r="T34" s="283" t="s">
        <v>95</v>
      </c>
      <c r="U34" s="194">
        <v>28</v>
      </c>
      <c r="V34" s="283">
        <v>17</v>
      </c>
      <c r="W34" s="283">
        <v>10</v>
      </c>
      <c r="X34" s="283">
        <v>7</v>
      </c>
      <c r="Y34" s="283">
        <v>3</v>
      </c>
      <c r="Z34" s="283">
        <v>1</v>
      </c>
      <c r="AA34" s="286">
        <v>0</v>
      </c>
      <c r="AB34" s="286">
        <v>1</v>
      </c>
      <c r="AC34" s="283">
        <v>0</v>
      </c>
      <c r="AD34" s="286">
        <v>0</v>
      </c>
      <c r="AE34" s="286">
        <v>0</v>
      </c>
      <c r="AF34" s="283">
        <v>0</v>
      </c>
      <c r="AG34" s="286">
        <v>0</v>
      </c>
      <c r="AH34" s="286">
        <v>0</v>
      </c>
      <c r="AI34" s="283">
        <v>2</v>
      </c>
      <c r="AJ34" s="286">
        <v>1</v>
      </c>
      <c r="AK34" s="286">
        <v>1</v>
      </c>
      <c r="AL34" s="283">
        <v>3</v>
      </c>
      <c r="AM34" s="283">
        <v>3</v>
      </c>
      <c r="AN34" s="283">
        <v>0</v>
      </c>
      <c r="AO34" s="283">
        <v>28</v>
      </c>
      <c r="AP34" s="283">
        <v>17</v>
      </c>
      <c r="AQ34" s="283">
        <v>1</v>
      </c>
      <c r="AR34" s="286">
        <v>1</v>
      </c>
      <c r="AS34" s="286">
        <v>0</v>
      </c>
      <c r="AT34" s="283">
        <v>2</v>
      </c>
      <c r="AU34" s="283">
        <v>2</v>
      </c>
      <c r="AV34" s="283">
        <v>0</v>
      </c>
      <c r="AW34" s="283">
        <v>0</v>
      </c>
      <c r="AX34" s="283">
        <v>0</v>
      </c>
      <c r="AY34" s="283">
        <v>0</v>
      </c>
      <c r="AZ34" s="283">
        <v>4</v>
      </c>
      <c r="BA34" s="283">
        <v>3</v>
      </c>
      <c r="BB34" s="283">
        <v>1</v>
      </c>
      <c r="BC34" s="283">
        <v>0</v>
      </c>
      <c r="BD34" s="283">
        <v>0</v>
      </c>
      <c r="BE34" s="283">
        <v>0</v>
      </c>
      <c r="BG34" s="133">
        <f t="shared" si="2"/>
        <v>0</v>
      </c>
      <c r="BH34" s="133">
        <f t="shared" si="3"/>
        <v>0</v>
      </c>
      <c r="BI34" s="133">
        <f t="shared" si="4"/>
        <v>0</v>
      </c>
      <c r="BJ34" s="133">
        <f t="shared" si="5"/>
        <v>0</v>
      </c>
      <c r="BK34" s="133">
        <f t="shared" si="6"/>
        <v>0</v>
      </c>
      <c r="BL34" s="133">
        <f t="shared" si="7"/>
        <v>0</v>
      </c>
    </row>
    <row r="35" spans="1:64" s="133" customFormat="1" ht="16.5" customHeight="1">
      <c r="A35" s="194">
        <v>29</v>
      </c>
      <c r="B35" s="194">
        <v>18</v>
      </c>
      <c r="C35" s="283">
        <v>405</v>
      </c>
      <c r="D35" s="283">
        <v>213</v>
      </c>
      <c r="E35" s="283">
        <v>192</v>
      </c>
      <c r="F35" s="283">
        <v>102</v>
      </c>
      <c r="G35" s="283">
        <v>61</v>
      </c>
      <c r="H35" s="283">
        <v>41</v>
      </c>
      <c r="I35" s="283">
        <v>287</v>
      </c>
      <c r="J35" s="283">
        <v>140</v>
      </c>
      <c r="K35" s="283">
        <v>147</v>
      </c>
      <c r="L35" s="283">
        <v>16</v>
      </c>
      <c r="M35" s="283">
        <v>12</v>
      </c>
      <c r="N35" s="283">
        <v>4</v>
      </c>
      <c r="O35" s="283" t="s">
        <v>95</v>
      </c>
      <c r="P35" s="283" t="s">
        <v>95</v>
      </c>
      <c r="Q35" s="283" t="s">
        <v>95</v>
      </c>
      <c r="R35" s="283" t="s">
        <v>95</v>
      </c>
      <c r="S35" s="283" t="s">
        <v>95</v>
      </c>
      <c r="T35" s="283" t="s">
        <v>95</v>
      </c>
      <c r="U35" s="194">
        <v>29</v>
      </c>
      <c r="V35" s="283">
        <v>18</v>
      </c>
      <c r="W35" s="283">
        <v>8</v>
      </c>
      <c r="X35" s="283">
        <v>4</v>
      </c>
      <c r="Y35" s="283">
        <v>4</v>
      </c>
      <c r="Z35" s="283">
        <v>3</v>
      </c>
      <c r="AA35" s="286">
        <v>2</v>
      </c>
      <c r="AB35" s="286">
        <v>1</v>
      </c>
      <c r="AC35" s="283">
        <v>0</v>
      </c>
      <c r="AD35" s="286">
        <v>0</v>
      </c>
      <c r="AE35" s="286">
        <v>0</v>
      </c>
      <c r="AF35" s="283">
        <v>0</v>
      </c>
      <c r="AG35" s="286">
        <v>0</v>
      </c>
      <c r="AH35" s="286">
        <v>0</v>
      </c>
      <c r="AI35" s="283">
        <v>1</v>
      </c>
      <c r="AJ35" s="286">
        <v>0</v>
      </c>
      <c r="AK35" s="286">
        <v>1</v>
      </c>
      <c r="AL35" s="283">
        <v>1</v>
      </c>
      <c r="AM35" s="283">
        <v>1</v>
      </c>
      <c r="AN35" s="283">
        <v>0</v>
      </c>
      <c r="AO35" s="283">
        <v>29</v>
      </c>
      <c r="AP35" s="283">
        <v>18</v>
      </c>
      <c r="AQ35" s="283">
        <v>0</v>
      </c>
      <c r="AR35" s="286">
        <v>0</v>
      </c>
      <c r="AS35" s="286">
        <v>0</v>
      </c>
      <c r="AT35" s="283">
        <v>1</v>
      </c>
      <c r="AU35" s="283">
        <v>1</v>
      </c>
      <c r="AV35" s="283">
        <v>0</v>
      </c>
      <c r="AW35" s="283">
        <v>1</v>
      </c>
      <c r="AX35" s="283">
        <v>1</v>
      </c>
      <c r="AY35" s="283">
        <v>0</v>
      </c>
      <c r="AZ35" s="283">
        <v>2</v>
      </c>
      <c r="BA35" s="283">
        <v>0</v>
      </c>
      <c r="BB35" s="283">
        <v>2</v>
      </c>
      <c r="BC35" s="283">
        <v>0</v>
      </c>
      <c r="BD35" s="283">
        <v>0</v>
      </c>
      <c r="BE35" s="283">
        <v>0</v>
      </c>
      <c r="BG35" s="133">
        <f t="shared" si="2"/>
        <v>0</v>
      </c>
      <c r="BH35" s="133">
        <f t="shared" si="3"/>
        <v>0</v>
      </c>
      <c r="BI35" s="133">
        <f t="shared" si="4"/>
        <v>0</v>
      </c>
      <c r="BJ35" s="133">
        <f t="shared" si="5"/>
        <v>0</v>
      </c>
      <c r="BK35" s="133">
        <f t="shared" si="6"/>
        <v>0</v>
      </c>
      <c r="BL35" s="133">
        <f t="shared" si="7"/>
        <v>0</v>
      </c>
    </row>
    <row r="36" spans="1:64" s="133" customFormat="1" ht="16.5" customHeight="1">
      <c r="A36" s="194">
        <v>30</v>
      </c>
      <c r="B36" s="194">
        <v>19</v>
      </c>
      <c r="C36" s="283">
        <v>431</v>
      </c>
      <c r="D36" s="283">
        <v>214</v>
      </c>
      <c r="E36" s="283">
        <v>217</v>
      </c>
      <c r="F36" s="283">
        <v>90</v>
      </c>
      <c r="G36" s="283">
        <v>53</v>
      </c>
      <c r="H36" s="283">
        <v>37</v>
      </c>
      <c r="I36" s="283">
        <v>325</v>
      </c>
      <c r="J36" s="283">
        <v>155</v>
      </c>
      <c r="K36" s="283">
        <v>170</v>
      </c>
      <c r="L36" s="283">
        <v>16</v>
      </c>
      <c r="M36" s="283">
        <v>6</v>
      </c>
      <c r="N36" s="283">
        <v>10</v>
      </c>
      <c r="O36" s="283" t="s">
        <v>95</v>
      </c>
      <c r="P36" s="283" t="s">
        <v>95</v>
      </c>
      <c r="Q36" s="283" t="s">
        <v>95</v>
      </c>
      <c r="R36" s="283" t="s">
        <v>95</v>
      </c>
      <c r="S36" s="283" t="s">
        <v>95</v>
      </c>
      <c r="T36" s="283" t="s">
        <v>95</v>
      </c>
      <c r="U36" s="194">
        <v>30</v>
      </c>
      <c r="V36" s="283">
        <v>19</v>
      </c>
      <c r="W36" s="283">
        <v>8</v>
      </c>
      <c r="X36" s="283">
        <v>3</v>
      </c>
      <c r="Y36" s="283">
        <v>5</v>
      </c>
      <c r="Z36" s="283">
        <v>3</v>
      </c>
      <c r="AA36" s="286">
        <v>2</v>
      </c>
      <c r="AB36" s="286">
        <v>1</v>
      </c>
      <c r="AC36" s="283">
        <v>0</v>
      </c>
      <c r="AD36" s="286">
        <v>0</v>
      </c>
      <c r="AE36" s="286">
        <v>0</v>
      </c>
      <c r="AF36" s="283">
        <v>0</v>
      </c>
      <c r="AG36" s="286">
        <v>0</v>
      </c>
      <c r="AH36" s="286">
        <v>0</v>
      </c>
      <c r="AI36" s="283">
        <v>2</v>
      </c>
      <c r="AJ36" s="286">
        <v>0</v>
      </c>
      <c r="AK36" s="286">
        <v>2</v>
      </c>
      <c r="AL36" s="283">
        <v>2</v>
      </c>
      <c r="AM36" s="283">
        <v>1</v>
      </c>
      <c r="AN36" s="283">
        <v>1</v>
      </c>
      <c r="AO36" s="283">
        <v>30</v>
      </c>
      <c r="AP36" s="283">
        <v>19</v>
      </c>
      <c r="AQ36" s="283">
        <v>0</v>
      </c>
      <c r="AR36" s="286">
        <v>0</v>
      </c>
      <c r="AS36" s="286">
        <v>0</v>
      </c>
      <c r="AT36" s="283">
        <v>2</v>
      </c>
      <c r="AU36" s="283">
        <v>1</v>
      </c>
      <c r="AV36" s="283">
        <v>1</v>
      </c>
      <c r="AW36" s="283">
        <v>0</v>
      </c>
      <c r="AX36" s="283">
        <v>0</v>
      </c>
      <c r="AY36" s="283">
        <v>0</v>
      </c>
      <c r="AZ36" s="283">
        <v>0</v>
      </c>
      <c r="BA36" s="283">
        <v>0</v>
      </c>
      <c r="BB36" s="283">
        <v>0</v>
      </c>
      <c r="BC36" s="283">
        <v>1</v>
      </c>
      <c r="BD36" s="283">
        <v>0</v>
      </c>
      <c r="BE36" s="283">
        <v>1</v>
      </c>
      <c r="BG36" s="133">
        <f t="shared" si="2"/>
        <v>0</v>
      </c>
      <c r="BH36" s="133">
        <f t="shared" si="3"/>
        <v>0</v>
      </c>
      <c r="BI36" s="133">
        <f t="shared" si="4"/>
        <v>0</v>
      </c>
      <c r="BJ36" s="133">
        <f t="shared" si="5"/>
        <v>0</v>
      </c>
      <c r="BK36" s="133">
        <f t="shared" si="6"/>
        <v>0</v>
      </c>
      <c r="BL36" s="133">
        <f t="shared" si="7"/>
        <v>0</v>
      </c>
    </row>
    <row r="37" spans="1:64" s="133" customFormat="1" ht="16.5" customHeight="1">
      <c r="A37" s="194">
        <v>31</v>
      </c>
      <c r="B37" s="194">
        <v>20</v>
      </c>
      <c r="C37" s="283">
        <v>451</v>
      </c>
      <c r="D37" s="283">
        <v>248</v>
      </c>
      <c r="E37" s="283">
        <v>203</v>
      </c>
      <c r="F37" s="283">
        <v>120</v>
      </c>
      <c r="G37" s="283">
        <v>86</v>
      </c>
      <c r="H37" s="283">
        <v>34</v>
      </c>
      <c r="I37" s="283">
        <v>313</v>
      </c>
      <c r="J37" s="283">
        <v>152</v>
      </c>
      <c r="K37" s="283">
        <v>161</v>
      </c>
      <c r="L37" s="283">
        <v>18</v>
      </c>
      <c r="M37" s="283">
        <v>10</v>
      </c>
      <c r="N37" s="283">
        <v>8</v>
      </c>
      <c r="O37" s="283" t="s">
        <v>95</v>
      </c>
      <c r="P37" s="283" t="s">
        <v>95</v>
      </c>
      <c r="Q37" s="283" t="s">
        <v>95</v>
      </c>
      <c r="R37" s="283" t="s">
        <v>95</v>
      </c>
      <c r="S37" s="283" t="s">
        <v>95</v>
      </c>
      <c r="T37" s="283" t="s">
        <v>95</v>
      </c>
      <c r="U37" s="194">
        <v>31</v>
      </c>
      <c r="V37" s="283">
        <v>20</v>
      </c>
      <c r="W37" s="283">
        <v>5</v>
      </c>
      <c r="X37" s="283">
        <v>1</v>
      </c>
      <c r="Y37" s="283">
        <v>4</v>
      </c>
      <c r="Z37" s="283">
        <v>0</v>
      </c>
      <c r="AA37" s="286">
        <v>0</v>
      </c>
      <c r="AB37" s="286">
        <v>0</v>
      </c>
      <c r="AC37" s="283">
        <v>0</v>
      </c>
      <c r="AD37" s="286">
        <v>0</v>
      </c>
      <c r="AE37" s="286">
        <v>0</v>
      </c>
      <c r="AF37" s="283">
        <v>0</v>
      </c>
      <c r="AG37" s="286">
        <v>0</v>
      </c>
      <c r="AH37" s="286">
        <v>0</v>
      </c>
      <c r="AI37" s="283">
        <v>0</v>
      </c>
      <c r="AJ37" s="286">
        <v>0</v>
      </c>
      <c r="AK37" s="286">
        <v>0</v>
      </c>
      <c r="AL37" s="283">
        <v>2</v>
      </c>
      <c r="AM37" s="283">
        <v>1</v>
      </c>
      <c r="AN37" s="283">
        <v>1</v>
      </c>
      <c r="AO37" s="283">
        <v>31</v>
      </c>
      <c r="AP37" s="283">
        <v>20</v>
      </c>
      <c r="AQ37" s="283">
        <v>0</v>
      </c>
      <c r="AR37" s="286">
        <v>0</v>
      </c>
      <c r="AS37" s="286">
        <v>0</v>
      </c>
      <c r="AT37" s="283">
        <v>2</v>
      </c>
      <c r="AU37" s="283">
        <v>1</v>
      </c>
      <c r="AV37" s="283">
        <v>1</v>
      </c>
      <c r="AW37" s="283">
        <v>0</v>
      </c>
      <c r="AX37" s="283">
        <v>0</v>
      </c>
      <c r="AY37" s="283">
        <v>0</v>
      </c>
      <c r="AZ37" s="283">
        <v>3</v>
      </c>
      <c r="BA37" s="283">
        <v>0</v>
      </c>
      <c r="BB37" s="283">
        <v>3</v>
      </c>
      <c r="BC37" s="283">
        <v>0</v>
      </c>
      <c r="BD37" s="283">
        <v>0</v>
      </c>
      <c r="BE37" s="283">
        <v>0</v>
      </c>
      <c r="BG37" s="133">
        <f t="shared" si="2"/>
        <v>0</v>
      </c>
      <c r="BH37" s="133">
        <f t="shared" si="3"/>
        <v>0</v>
      </c>
      <c r="BI37" s="133">
        <f t="shared" si="4"/>
        <v>0</v>
      </c>
      <c r="BJ37" s="133">
        <f t="shared" si="5"/>
        <v>0</v>
      </c>
      <c r="BK37" s="133">
        <f t="shared" si="6"/>
        <v>0</v>
      </c>
      <c r="BL37" s="133">
        <f t="shared" si="7"/>
        <v>0</v>
      </c>
    </row>
    <row r="38" spans="1:64" s="133" customFormat="1" ht="16.5" customHeight="1">
      <c r="A38" s="194">
        <v>32</v>
      </c>
      <c r="B38" s="194">
        <v>21</v>
      </c>
      <c r="C38" s="283">
        <v>383</v>
      </c>
      <c r="D38" s="283">
        <v>204</v>
      </c>
      <c r="E38" s="283">
        <v>179</v>
      </c>
      <c r="F38" s="283">
        <v>89</v>
      </c>
      <c r="G38" s="283">
        <v>61</v>
      </c>
      <c r="H38" s="283">
        <v>28</v>
      </c>
      <c r="I38" s="283">
        <v>282</v>
      </c>
      <c r="J38" s="283">
        <v>138</v>
      </c>
      <c r="K38" s="283">
        <v>144</v>
      </c>
      <c r="L38" s="283">
        <v>12</v>
      </c>
      <c r="M38" s="283">
        <v>5</v>
      </c>
      <c r="N38" s="283">
        <v>7</v>
      </c>
      <c r="O38" s="283" t="s">
        <v>95</v>
      </c>
      <c r="P38" s="283" t="s">
        <v>95</v>
      </c>
      <c r="Q38" s="283" t="s">
        <v>95</v>
      </c>
      <c r="R38" s="283" t="s">
        <v>95</v>
      </c>
      <c r="S38" s="283" t="s">
        <v>95</v>
      </c>
      <c r="T38" s="283" t="s">
        <v>95</v>
      </c>
      <c r="U38" s="194">
        <v>32</v>
      </c>
      <c r="V38" s="283">
        <v>21</v>
      </c>
      <c r="W38" s="283">
        <v>7</v>
      </c>
      <c r="X38" s="283">
        <v>3</v>
      </c>
      <c r="Y38" s="283">
        <v>4</v>
      </c>
      <c r="Z38" s="283">
        <v>1</v>
      </c>
      <c r="AA38" s="286">
        <v>0</v>
      </c>
      <c r="AB38" s="286">
        <v>1</v>
      </c>
      <c r="AC38" s="283">
        <v>1</v>
      </c>
      <c r="AD38" s="286">
        <v>0</v>
      </c>
      <c r="AE38" s="286">
        <v>1</v>
      </c>
      <c r="AF38" s="283">
        <v>0</v>
      </c>
      <c r="AG38" s="286">
        <v>0</v>
      </c>
      <c r="AH38" s="286">
        <v>0</v>
      </c>
      <c r="AI38" s="283">
        <v>2</v>
      </c>
      <c r="AJ38" s="286">
        <v>1</v>
      </c>
      <c r="AK38" s="286">
        <v>1</v>
      </c>
      <c r="AL38" s="283">
        <v>2</v>
      </c>
      <c r="AM38" s="283">
        <v>1</v>
      </c>
      <c r="AN38" s="283">
        <v>1</v>
      </c>
      <c r="AO38" s="283">
        <v>32</v>
      </c>
      <c r="AP38" s="283">
        <v>21</v>
      </c>
      <c r="AQ38" s="283">
        <v>0</v>
      </c>
      <c r="AR38" s="286">
        <v>0</v>
      </c>
      <c r="AS38" s="286">
        <v>0</v>
      </c>
      <c r="AT38" s="283">
        <v>2</v>
      </c>
      <c r="AU38" s="283">
        <v>1</v>
      </c>
      <c r="AV38" s="283">
        <v>1</v>
      </c>
      <c r="AW38" s="283">
        <v>0</v>
      </c>
      <c r="AX38" s="283">
        <v>0</v>
      </c>
      <c r="AY38" s="283">
        <v>0</v>
      </c>
      <c r="AZ38" s="283">
        <v>1</v>
      </c>
      <c r="BA38" s="283">
        <v>1</v>
      </c>
      <c r="BB38" s="283">
        <v>0</v>
      </c>
      <c r="BC38" s="283">
        <v>0</v>
      </c>
      <c r="BD38" s="283">
        <v>0</v>
      </c>
      <c r="BE38" s="283">
        <v>0</v>
      </c>
      <c r="BG38" s="133">
        <f t="shared" si="2"/>
        <v>0</v>
      </c>
      <c r="BH38" s="133">
        <f t="shared" si="3"/>
        <v>0</v>
      </c>
      <c r="BI38" s="133">
        <f t="shared" si="4"/>
        <v>0</v>
      </c>
      <c r="BJ38" s="133">
        <f t="shared" si="5"/>
        <v>0</v>
      </c>
      <c r="BK38" s="133">
        <f t="shared" si="6"/>
        <v>0</v>
      </c>
      <c r="BL38" s="133">
        <f t="shared" si="7"/>
        <v>0</v>
      </c>
    </row>
    <row r="39" spans="1:64" s="133" customFormat="1" ht="16.5" customHeight="1">
      <c r="A39" s="194">
        <v>33</v>
      </c>
      <c r="B39" s="194">
        <v>22</v>
      </c>
      <c r="C39" s="283">
        <v>424</v>
      </c>
      <c r="D39" s="283">
        <v>233</v>
      </c>
      <c r="E39" s="283">
        <v>191</v>
      </c>
      <c r="F39" s="283">
        <v>75</v>
      </c>
      <c r="G39" s="283">
        <v>46</v>
      </c>
      <c r="H39" s="283">
        <v>29</v>
      </c>
      <c r="I39" s="283">
        <v>341</v>
      </c>
      <c r="J39" s="283">
        <v>182</v>
      </c>
      <c r="K39" s="283">
        <v>159</v>
      </c>
      <c r="L39" s="283">
        <v>8</v>
      </c>
      <c r="M39" s="283">
        <v>5</v>
      </c>
      <c r="N39" s="283">
        <v>3</v>
      </c>
      <c r="O39" s="283" t="s">
        <v>95</v>
      </c>
      <c r="P39" s="283" t="s">
        <v>95</v>
      </c>
      <c r="Q39" s="283" t="s">
        <v>95</v>
      </c>
      <c r="R39" s="283" t="s">
        <v>95</v>
      </c>
      <c r="S39" s="283" t="s">
        <v>95</v>
      </c>
      <c r="T39" s="283" t="s">
        <v>95</v>
      </c>
      <c r="U39" s="194">
        <v>33</v>
      </c>
      <c r="V39" s="283">
        <v>22</v>
      </c>
      <c r="W39" s="283">
        <v>8</v>
      </c>
      <c r="X39" s="283">
        <v>4</v>
      </c>
      <c r="Y39" s="283">
        <v>4</v>
      </c>
      <c r="Z39" s="283">
        <v>3</v>
      </c>
      <c r="AA39" s="286">
        <v>2</v>
      </c>
      <c r="AB39" s="286">
        <v>1</v>
      </c>
      <c r="AC39" s="283">
        <v>1</v>
      </c>
      <c r="AD39" s="286">
        <v>0</v>
      </c>
      <c r="AE39" s="286">
        <v>1</v>
      </c>
      <c r="AF39" s="283">
        <v>0</v>
      </c>
      <c r="AG39" s="286">
        <v>0</v>
      </c>
      <c r="AH39" s="286">
        <v>0</v>
      </c>
      <c r="AI39" s="283">
        <v>2</v>
      </c>
      <c r="AJ39" s="286">
        <v>1</v>
      </c>
      <c r="AK39" s="286">
        <v>1</v>
      </c>
      <c r="AL39" s="283">
        <v>1</v>
      </c>
      <c r="AM39" s="283">
        <v>1</v>
      </c>
      <c r="AN39" s="283">
        <v>0</v>
      </c>
      <c r="AO39" s="283">
        <v>33</v>
      </c>
      <c r="AP39" s="283">
        <v>22</v>
      </c>
      <c r="AQ39" s="283">
        <v>0</v>
      </c>
      <c r="AR39" s="286">
        <v>0</v>
      </c>
      <c r="AS39" s="286">
        <v>0</v>
      </c>
      <c r="AT39" s="283">
        <v>1</v>
      </c>
      <c r="AU39" s="283">
        <v>1</v>
      </c>
      <c r="AV39" s="283">
        <v>0</v>
      </c>
      <c r="AW39" s="283">
        <v>0</v>
      </c>
      <c r="AX39" s="283">
        <v>0</v>
      </c>
      <c r="AY39" s="283">
        <v>0</v>
      </c>
      <c r="AZ39" s="283">
        <v>0</v>
      </c>
      <c r="BA39" s="283">
        <v>0</v>
      </c>
      <c r="BB39" s="283">
        <v>0</v>
      </c>
      <c r="BC39" s="283">
        <v>1</v>
      </c>
      <c r="BD39" s="283">
        <v>0</v>
      </c>
      <c r="BE39" s="283">
        <v>1</v>
      </c>
      <c r="BG39" s="133">
        <f t="shared" si="2"/>
        <v>0</v>
      </c>
      <c r="BH39" s="133">
        <f t="shared" si="3"/>
        <v>0</v>
      </c>
      <c r="BI39" s="133">
        <f t="shared" si="4"/>
        <v>0</v>
      </c>
      <c r="BJ39" s="133">
        <f t="shared" si="5"/>
        <v>0</v>
      </c>
      <c r="BK39" s="133">
        <f t="shared" si="6"/>
        <v>0</v>
      </c>
      <c r="BL39" s="133">
        <f t="shared" si="7"/>
        <v>0</v>
      </c>
    </row>
    <row r="40" spans="1:64" s="133" customFormat="1" ht="16.5" customHeight="1">
      <c r="A40" s="194">
        <v>34</v>
      </c>
      <c r="B40" s="194">
        <v>23</v>
      </c>
      <c r="C40" s="283">
        <v>457</v>
      </c>
      <c r="D40" s="283">
        <v>246</v>
      </c>
      <c r="E40" s="283">
        <v>211</v>
      </c>
      <c r="F40" s="283">
        <v>95</v>
      </c>
      <c r="G40" s="283">
        <v>68</v>
      </c>
      <c r="H40" s="283">
        <v>27</v>
      </c>
      <c r="I40" s="283">
        <v>352</v>
      </c>
      <c r="J40" s="283">
        <v>173</v>
      </c>
      <c r="K40" s="283">
        <v>179</v>
      </c>
      <c r="L40" s="283">
        <v>10</v>
      </c>
      <c r="M40" s="283">
        <v>5</v>
      </c>
      <c r="N40" s="283">
        <v>5</v>
      </c>
      <c r="O40" s="283" t="s">
        <v>95</v>
      </c>
      <c r="P40" s="283" t="s">
        <v>95</v>
      </c>
      <c r="Q40" s="283" t="s">
        <v>95</v>
      </c>
      <c r="R40" s="283" t="s">
        <v>95</v>
      </c>
      <c r="S40" s="283" t="s">
        <v>95</v>
      </c>
      <c r="T40" s="283" t="s">
        <v>95</v>
      </c>
      <c r="U40" s="194">
        <v>34</v>
      </c>
      <c r="V40" s="283">
        <v>23</v>
      </c>
      <c r="W40" s="283">
        <v>11</v>
      </c>
      <c r="X40" s="283">
        <v>7</v>
      </c>
      <c r="Y40" s="283">
        <v>4</v>
      </c>
      <c r="Z40" s="283">
        <v>2</v>
      </c>
      <c r="AA40" s="286">
        <v>0</v>
      </c>
      <c r="AB40" s="286">
        <v>2</v>
      </c>
      <c r="AC40" s="283">
        <v>3</v>
      </c>
      <c r="AD40" s="286">
        <v>2</v>
      </c>
      <c r="AE40" s="286">
        <v>1</v>
      </c>
      <c r="AF40" s="283">
        <v>0</v>
      </c>
      <c r="AG40" s="286">
        <v>0</v>
      </c>
      <c r="AH40" s="286">
        <v>0</v>
      </c>
      <c r="AI40" s="283">
        <v>3</v>
      </c>
      <c r="AJ40" s="286">
        <v>2</v>
      </c>
      <c r="AK40" s="286">
        <v>1</v>
      </c>
      <c r="AL40" s="283">
        <v>0</v>
      </c>
      <c r="AM40" s="283">
        <v>0</v>
      </c>
      <c r="AN40" s="283">
        <v>0</v>
      </c>
      <c r="AO40" s="283">
        <v>34</v>
      </c>
      <c r="AP40" s="283">
        <v>23</v>
      </c>
      <c r="AQ40" s="283">
        <v>0</v>
      </c>
      <c r="AR40" s="286">
        <v>0</v>
      </c>
      <c r="AS40" s="286">
        <v>0</v>
      </c>
      <c r="AT40" s="283">
        <v>0</v>
      </c>
      <c r="AU40" s="283">
        <v>0</v>
      </c>
      <c r="AV40" s="283">
        <v>0</v>
      </c>
      <c r="AW40" s="283">
        <v>0</v>
      </c>
      <c r="AX40" s="283">
        <v>0</v>
      </c>
      <c r="AY40" s="283">
        <v>0</v>
      </c>
      <c r="AZ40" s="283">
        <v>3</v>
      </c>
      <c r="BA40" s="283">
        <v>3</v>
      </c>
      <c r="BB40" s="283">
        <v>0</v>
      </c>
      <c r="BC40" s="283">
        <v>0</v>
      </c>
      <c r="BD40" s="283">
        <v>0</v>
      </c>
      <c r="BE40" s="283">
        <v>0</v>
      </c>
      <c r="BG40" s="133">
        <f t="shared" si="2"/>
        <v>0</v>
      </c>
      <c r="BH40" s="133">
        <f t="shared" si="3"/>
        <v>0</v>
      </c>
      <c r="BI40" s="133">
        <f t="shared" si="4"/>
        <v>0</v>
      </c>
      <c r="BJ40" s="133">
        <f t="shared" si="5"/>
        <v>0</v>
      </c>
      <c r="BK40" s="133">
        <f t="shared" si="6"/>
        <v>0</v>
      </c>
      <c r="BL40" s="133">
        <f t="shared" si="7"/>
        <v>0</v>
      </c>
    </row>
    <row r="41" spans="1:64" s="133" customFormat="1" ht="16.5" customHeight="1">
      <c r="A41" s="194">
        <v>35</v>
      </c>
      <c r="B41" s="194">
        <v>24</v>
      </c>
      <c r="C41" s="283">
        <v>481</v>
      </c>
      <c r="D41" s="283">
        <v>255</v>
      </c>
      <c r="E41" s="283">
        <v>226</v>
      </c>
      <c r="F41" s="283">
        <v>113</v>
      </c>
      <c r="G41" s="283">
        <v>70</v>
      </c>
      <c r="H41" s="283">
        <v>43</v>
      </c>
      <c r="I41" s="283">
        <v>356</v>
      </c>
      <c r="J41" s="283">
        <v>179</v>
      </c>
      <c r="K41" s="283">
        <v>177</v>
      </c>
      <c r="L41" s="283">
        <v>12</v>
      </c>
      <c r="M41" s="283">
        <v>6</v>
      </c>
      <c r="N41" s="283">
        <v>6</v>
      </c>
      <c r="O41" s="283" t="s">
        <v>95</v>
      </c>
      <c r="P41" s="283" t="s">
        <v>95</v>
      </c>
      <c r="Q41" s="283" t="s">
        <v>95</v>
      </c>
      <c r="R41" s="283" t="s">
        <v>95</v>
      </c>
      <c r="S41" s="283" t="s">
        <v>95</v>
      </c>
      <c r="T41" s="283" t="s">
        <v>95</v>
      </c>
      <c r="U41" s="194">
        <v>35</v>
      </c>
      <c r="V41" s="283">
        <v>24</v>
      </c>
      <c r="W41" s="283">
        <v>8</v>
      </c>
      <c r="X41" s="283">
        <v>4</v>
      </c>
      <c r="Y41" s="283">
        <v>4</v>
      </c>
      <c r="Z41" s="283">
        <v>2</v>
      </c>
      <c r="AA41" s="286">
        <v>1</v>
      </c>
      <c r="AB41" s="286">
        <v>1</v>
      </c>
      <c r="AC41" s="283">
        <v>0</v>
      </c>
      <c r="AD41" s="286">
        <v>0</v>
      </c>
      <c r="AE41" s="286">
        <v>0</v>
      </c>
      <c r="AF41" s="283">
        <v>0</v>
      </c>
      <c r="AG41" s="286">
        <v>0</v>
      </c>
      <c r="AH41" s="286">
        <v>0</v>
      </c>
      <c r="AI41" s="283">
        <v>2</v>
      </c>
      <c r="AJ41" s="286">
        <v>1</v>
      </c>
      <c r="AK41" s="286">
        <v>1</v>
      </c>
      <c r="AL41" s="283">
        <v>2</v>
      </c>
      <c r="AM41" s="283">
        <v>1</v>
      </c>
      <c r="AN41" s="283">
        <v>1</v>
      </c>
      <c r="AO41" s="283">
        <v>35</v>
      </c>
      <c r="AP41" s="283">
        <v>24</v>
      </c>
      <c r="AQ41" s="283">
        <v>0</v>
      </c>
      <c r="AR41" s="286">
        <v>0</v>
      </c>
      <c r="AS41" s="286">
        <v>0</v>
      </c>
      <c r="AT41" s="283">
        <v>2</v>
      </c>
      <c r="AU41" s="283">
        <v>1</v>
      </c>
      <c r="AV41" s="283">
        <v>1</v>
      </c>
      <c r="AW41" s="283">
        <v>1</v>
      </c>
      <c r="AX41" s="283">
        <v>1</v>
      </c>
      <c r="AY41" s="283">
        <v>0</v>
      </c>
      <c r="AZ41" s="283">
        <v>1</v>
      </c>
      <c r="BA41" s="283">
        <v>0</v>
      </c>
      <c r="BB41" s="283">
        <v>1</v>
      </c>
      <c r="BC41" s="283">
        <v>0</v>
      </c>
      <c r="BD41" s="283">
        <v>0</v>
      </c>
      <c r="BE41" s="283">
        <v>0</v>
      </c>
      <c r="BG41" s="133">
        <f t="shared" si="2"/>
        <v>0</v>
      </c>
      <c r="BH41" s="133">
        <f t="shared" si="3"/>
        <v>0</v>
      </c>
      <c r="BI41" s="133">
        <f t="shared" si="4"/>
        <v>0</v>
      </c>
      <c r="BJ41" s="133">
        <f t="shared" si="5"/>
        <v>0</v>
      </c>
      <c r="BK41" s="133">
        <f t="shared" si="6"/>
        <v>0</v>
      </c>
      <c r="BL41" s="133">
        <f t="shared" si="7"/>
        <v>0</v>
      </c>
    </row>
    <row r="42" spans="1:64" s="133" customFormat="1" ht="16.5" customHeight="1">
      <c r="A42" s="194">
        <v>36</v>
      </c>
      <c r="B42" s="194">
        <v>25</v>
      </c>
      <c r="C42" s="283">
        <v>491</v>
      </c>
      <c r="D42" s="283">
        <v>245</v>
      </c>
      <c r="E42" s="283">
        <v>246</v>
      </c>
      <c r="F42" s="283">
        <v>109</v>
      </c>
      <c r="G42" s="283">
        <v>63</v>
      </c>
      <c r="H42" s="283">
        <v>46</v>
      </c>
      <c r="I42" s="283">
        <v>370</v>
      </c>
      <c r="J42" s="283">
        <v>175</v>
      </c>
      <c r="K42" s="283">
        <v>195</v>
      </c>
      <c r="L42" s="283">
        <v>12</v>
      </c>
      <c r="M42" s="283">
        <v>7</v>
      </c>
      <c r="N42" s="283">
        <v>5</v>
      </c>
      <c r="O42" s="283" t="s">
        <v>95</v>
      </c>
      <c r="P42" s="283" t="s">
        <v>95</v>
      </c>
      <c r="Q42" s="283" t="s">
        <v>95</v>
      </c>
      <c r="R42" s="283" t="s">
        <v>95</v>
      </c>
      <c r="S42" s="283" t="s">
        <v>95</v>
      </c>
      <c r="T42" s="283" t="s">
        <v>95</v>
      </c>
      <c r="U42" s="194">
        <v>36</v>
      </c>
      <c r="V42" s="283">
        <v>25</v>
      </c>
      <c r="W42" s="283">
        <v>6</v>
      </c>
      <c r="X42" s="283">
        <v>2</v>
      </c>
      <c r="Y42" s="283">
        <v>4</v>
      </c>
      <c r="Z42" s="283">
        <v>3</v>
      </c>
      <c r="AA42" s="286">
        <v>1</v>
      </c>
      <c r="AB42" s="286">
        <v>2</v>
      </c>
      <c r="AC42" s="283">
        <v>0</v>
      </c>
      <c r="AD42" s="286">
        <v>0</v>
      </c>
      <c r="AE42" s="286">
        <v>0</v>
      </c>
      <c r="AF42" s="283">
        <v>0</v>
      </c>
      <c r="AG42" s="286">
        <v>0</v>
      </c>
      <c r="AH42" s="286">
        <v>0</v>
      </c>
      <c r="AI42" s="283">
        <v>0</v>
      </c>
      <c r="AJ42" s="286">
        <v>0</v>
      </c>
      <c r="AK42" s="286">
        <v>0</v>
      </c>
      <c r="AL42" s="283">
        <v>1</v>
      </c>
      <c r="AM42" s="283">
        <v>1</v>
      </c>
      <c r="AN42" s="283">
        <v>0</v>
      </c>
      <c r="AO42" s="283">
        <v>36</v>
      </c>
      <c r="AP42" s="283">
        <v>25</v>
      </c>
      <c r="AQ42" s="283">
        <v>0</v>
      </c>
      <c r="AR42" s="286">
        <v>0</v>
      </c>
      <c r="AS42" s="286">
        <v>0</v>
      </c>
      <c r="AT42" s="283">
        <v>1</v>
      </c>
      <c r="AU42" s="283">
        <v>1</v>
      </c>
      <c r="AV42" s="283">
        <v>0</v>
      </c>
      <c r="AW42" s="283">
        <v>0</v>
      </c>
      <c r="AX42" s="283">
        <v>0</v>
      </c>
      <c r="AY42" s="283">
        <v>0</v>
      </c>
      <c r="AZ42" s="283">
        <v>2</v>
      </c>
      <c r="BA42" s="283">
        <v>0</v>
      </c>
      <c r="BB42" s="283">
        <v>2</v>
      </c>
      <c r="BC42" s="283">
        <v>0</v>
      </c>
      <c r="BD42" s="283">
        <v>0</v>
      </c>
      <c r="BE42" s="283">
        <v>0</v>
      </c>
      <c r="BG42" s="133">
        <f t="shared" si="2"/>
        <v>0</v>
      </c>
      <c r="BH42" s="133">
        <f t="shared" si="3"/>
        <v>0</v>
      </c>
      <c r="BI42" s="133">
        <f t="shared" si="4"/>
        <v>0</v>
      </c>
      <c r="BJ42" s="133">
        <f t="shared" si="5"/>
        <v>0</v>
      </c>
      <c r="BK42" s="133">
        <f t="shared" si="6"/>
        <v>0</v>
      </c>
      <c r="BL42" s="133">
        <f t="shared" si="7"/>
        <v>0</v>
      </c>
    </row>
    <row r="43" spans="1:64" s="133" customFormat="1" ht="16.5" customHeight="1">
      <c r="A43" s="194">
        <v>37</v>
      </c>
      <c r="B43" s="194">
        <v>26</v>
      </c>
      <c r="C43" s="283">
        <v>455</v>
      </c>
      <c r="D43" s="283">
        <v>208</v>
      </c>
      <c r="E43" s="283">
        <v>247</v>
      </c>
      <c r="F43" s="283">
        <v>89</v>
      </c>
      <c r="G43" s="283">
        <v>50</v>
      </c>
      <c r="H43" s="283">
        <v>39</v>
      </c>
      <c r="I43" s="283">
        <v>357</v>
      </c>
      <c r="J43" s="283">
        <v>156</v>
      </c>
      <c r="K43" s="283">
        <v>201</v>
      </c>
      <c r="L43" s="283">
        <v>9</v>
      </c>
      <c r="M43" s="283">
        <v>2</v>
      </c>
      <c r="N43" s="283">
        <v>7</v>
      </c>
      <c r="O43" s="283" t="s">
        <v>95</v>
      </c>
      <c r="P43" s="283" t="s">
        <v>95</v>
      </c>
      <c r="Q43" s="283" t="s">
        <v>95</v>
      </c>
      <c r="R43" s="283" t="s">
        <v>95</v>
      </c>
      <c r="S43" s="283" t="s">
        <v>95</v>
      </c>
      <c r="T43" s="283" t="s">
        <v>95</v>
      </c>
      <c r="U43" s="194">
        <v>37</v>
      </c>
      <c r="V43" s="283">
        <v>26</v>
      </c>
      <c r="W43" s="283">
        <v>6</v>
      </c>
      <c r="X43" s="283">
        <v>2</v>
      </c>
      <c r="Y43" s="283">
        <v>4</v>
      </c>
      <c r="Z43" s="283">
        <v>3</v>
      </c>
      <c r="AA43" s="286">
        <v>1</v>
      </c>
      <c r="AB43" s="286">
        <v>2</v>
      </c>
      <c r="AC43" s="283">
        <v>0</v>
      </c>
      <c r="AD43" s="286">
        <v>0</v>
      </c>
      <c r="AE43" s="286">
        <v>0</v>
      </c>
      <c r="AF43" s="283">
        <v>0</v>
      </c>
      <c r="AG43" s="286">
        <v>0</v>
      </c>
      <c r="AH43" s="286">
        <v>0</v>
      </c>
      <c r="AI43" s="283">
        <v>0</v>
      </c>
      <c r="AJ43" s="286">
        <v>0</v>
      </c>
      <c r="AK43" s="286">
        <v>0</v>
      </c>
      <c r="AL43" s="283">
        <v>2</v>
      </c>
      <c r="AM43" s="283">
        <v>1</v>
      </c>
      <c r="AN43" s="283">
        <v>1</v>
      </c>
      <c r="AO43" s="283">
        <v>37</v>
      </c>
      <c r="AP43" s="283">
        <v>26</v>
      </c>
      <c r="AQ43" s="283">
        <v>0</v>
      </c>
      <c r="AR43" s="286">
        <v>0</v>
      </c>
      <c r="AS43" s="286">
        <v>0</v>
      </c>
      <c r="AT43" s="283">
        <v>2</v>
      </c>
      <c r="AU43" s="283">
        <v>1</v>
      </c>
      <c r="AV43" s="283">
        <v>1</v>
      </c>
      <c r="AW43" s="283">
        <v>0</v>
      </c>
      <c r="AX43" s="283">
        <v>0</v>
      </c>
      <c r="AY43" s="283">
        <v>0</v>
      </c>
      <c r="AZ43" s="283">
        <v>1</v>
      </c>
      <c r="BA43" s="283">
        <v>0</v>
      </c>
      <c r="BB43" s="283">
        <v>1</v>
      </c>
      <c r="BC43" s="283">
        <v>0</v>
      </c>
      <c r="BD43" s="283">
        <v>0</v>
      </c>
      <c r="BE43" s="283">
        <v>0</v>
      </c>
      <c r="BG43" s="133">
        <f t="shared" si="2"/>
        <v>0</v>
      </c>
      <c r="BH43" s="133">
        <f t="shared" si="3"/>
        <v>0</v>
      </c>
      <c r="BI43" s="133">
        <f t="shared" si="4"/>
        <v>0</v>
      </c>
      <c r="BJ43" s="133">
        <f t="shared" si="5"/>
        <v>0</v>
      </c>
      <c r="BK43" s="133">
        <f t="shared" si="6"/>
        <v>0</v>
      </c>
      <c r="BL43" s="133">
        <f t="shared" si="7"/>
        <v>0</v>
      </c>
    </row>
    <row r="44" spans="1:64" s="133" customFormat="1" ht="16.5" customHeight="1">
      <c r="A44" s="194">
        <v>38</v>
      </c>
      <c r="B44" s="194">
        <v>27</v>
      </c>
      <c r="C44" s="283">
        <v>421</v>
      </c>
      <c r="D44" s="283">
        <v>204</v>
      </c>
      <c r="E44" s="283">
        <v>217</v>
      </c>
      <c r="F44" s="283">
        <v>87</v>
      </c>
      <c r="G44" s="283">
        <v>43</v>
      </c>
      <c r="H44" s="283">
        <v>44</v>
      </c>
      <c r="I44" s="283">
        <v>322</v>
      </c>
      <c r="J44" s="283">
        <v>157</v>
      </c>
      <c r="K44" s="283">
        <v>165</v>
      </c>
      <c r="L44" s="283">
        <v>12</v>
      </c>
      <c r="M44" s="283">
        <v>4</v>
      </c>
      <c r="N44" s="283">
        <v>8</v>
      </c>
      <c r="O44" s="283" t="s">
        <v>95</v>
      </c>
      <c r="P44" s="283" t="s">
        <v>95</v>
      </c>
      <c r="Q44" s="283" t="s">
        <v>95</v>
      </c>
      <c r="R44" s="283" t="s">
        <v>95</v>
      </c>
      <c r="S44" s="283" t="s">
        <v>95</v>
      </c>
      <c r="T44" s="283" t="s">
        <v>95</v>
      </c>
      <c r="U44" s="194">
        <v>38</v>
      </c>
      <c r="V44" s="283">
        <v>27</v>
      </c>
      <c r="W44" s="283">
        <v>13</v>
      </c>
      <c r="X44" s="283">
        <v>11</v>
      </c>
      <c r="Y44" s="283">
        <v>2</v>
      </c>
      <c r="Z44" s="283">
        <v>3</v>
      </c>
      <c r="AA44" s="286">
        <v>3</v>
      </c>
      <c r="AB44" s="286">
        <v>0</v>
      </c>
      <c r="AC44" s="283">
        <v>0</v>
      </c>
      <c r="AD44" s="286">
        <v>0</v>
      </c>
      <c r="AE44" s="286">
        <v>0</v>
      </c>
      <c r="AF44" s="283">
        <v>1</v>
      </c>
      <c r="AG44" s="286">
        <v>1</v>
      </c>
      <c r="AH44" s="286">
        <v>0</v>
      </c>
      <c r="AI44" s="283">
        <v>3</v>
      </c>
      <c r="AJ44" s="286">
        <v>3</v>
      </c>
      <c r="AK44" s="286">
        <v>0</v>
      </c>
      <c r="AL44" s="283">
        <v>2</v>
      </c>
      <c r="AM44" s="283">
        <v>1</v>
      </c>
      <c r="AN44" s="283">
        <v>1</v>
      </c>
      <c r="AO44" s="283">
        <v>38</v>
      </c>
      <c r="AP44" s="283">
        <v>27</v>
      </c>
      <c r="AQ44" s="283">
        <v>0</v>
      </c>
      <c r="AR44" s="286">
        <v>0</v>
      </c>
      <c r="AS44" s="286">
        <v>0</v>
      </c>
      <c r="AT44" s="283">
        <v>2</v>
      </c>
      <c r="AU44" s="283">
        <v>1</v>
      </c>
      <c r="AV44" s="283">
        <v>1</v>
      </c>
      <c r="AW44" s="283">
        <v>0</v>
      </c>
      <c r="AX44" s="283">
        <v>0</v>
      </c>
      <c r="AY44" s="283">
        <v>0</v>
      </c>
      <c r="AZ44" s="283">
        <v>4</v>
      </c>
      <c r="BA44" s="283">
        <v>3</v>
      </c>
      <c r="BB44" s="283">
        <v>1</v>
      </c>
      <c r="BC44" s="283">
        <v>0</v>
      </c>
      <c r="BD44" s="283">
        <v>0</v>
      </c>
      <c r="BE44" s="283">
        <v>0</v>
      </c>
      <c r="BG44" s="133">
        <f t="shared" si="2"/>
        <v>0</v>
      </c>
      <c r="BH44" s="133">
        <f t="shared" si="3"/>
        <v>0</v>
      </c>
      <c r="BI44" s="133">
        <f t="shared" si="4"/>
        <v>0</v>
      </c>
      <c r="BJ44" s="133">
        <f t="shared" si="5"/>
        <v>0</v>
      </c>
      <c r="BK44" s="133">
        <f t="shared" si="6"/>
        <v>0</v>
      </c>
      <c r="BL44" s="133">
        <f t="shared" si="7"/>
        <v>0</v>
      </c>
    </row>
    <row r="45" spans="1:64" s="133" customFormat="1" ht="16.5" customHeight="1">
      <c r="A45" s="194">
        <v>39</v>
      </c>
      <c r="B45" s="194">
        <v>28</v>
      </c>
      <c r="C45" s="283">
        <v>380</v>
      </c>
      <c r="D45" s="283">
        <v>167</v>
      </c>
      <c r="E45" s="283">
        <v>213</v>
      </c>
      <c r="F45" s="283">
        <v>72</v>
      </c>
      <c r="G45" s="283">
        <v>36</v>
      </c>
      <c r="H45" s="283">
        <v>36</v>
      </c>
      <c r="I45" s="283">
        <v>303</v>
      </c>
      <c r="J45" s="283">
        <v>128</v>
      </c>
      <c r="K45" s="283">
        <v>175</v>
      </c>
      <c r="L45" s="283">
        <v>5</v>
      </c>
      <c r="M45" s="283">
        <v>3</v>
      </c>
      <c r="N45" s="283">
        <v>2</v>
      </c>
      <c r="O45" s="283" t="s">
        <v>95</v>
      </c>
      <c r="P45" s="283" t="s">
        <v>95</v>
      </c>
      <c r="Q45" s="283" t="s">
        <v>95</v>
      </c>
      <c r="R45" s="283" t="s">
        <v>95</v>
      </c>
      <c r="S45" s="283" t="s">
        <v>95</v>
      </c>
      <c r="T45" s="283" t="s">
        <v>95</v>
      </c>
      <c r="U45" s="194">
        <v>39</v>
      </c>
      <c r="V45" s="283">
        <v>28</v>
      </c>
      <c r="W45" s="283">
        <v>11</v>
      </c>
      <c r="X45" s="283">
        <v>3</v>
      </c>
      <c r="Y45" s="283">
        <v>8</v>
      </c>
      <c r="Z45" s="283">
        <v>5</v>
      </c>
      <c r="AA45" s="286">
        <v>2</v>
      </c>
      <c r="AB45" s="286">
        <v>3</v>
      </c>
      <c r="AC45" s="283">
        <v>0</v>
      </c>
      <c r="AD45" s="286">
        <v>0</v>
      </c>
      <c r="AE45" s="286">
        <v>0</v>
      </c>
      <c r="AF45" s="283">
        <v>1</v>
      </c>
      <c r="AG45" s="286">
        <v>0</v>
      </c>
      <c r="AH45" s="286">
        <v>1</v>
      </c>
      <c r="AI45" s="283">
        <v>2</v>
      </c>
      <c r="AJ45" s="286">
        <v>0</v>
      </c>
      <c r="AK45" s="286">
        <v>2</v>
      </c>
      <c r="AL45" s="283">
        <v>1</v>
      </c>
      <c r="AM45" s="283">
        <v>0</v>
      </c>
      <c r="AN45" s="283">
        <v>1</v>
      </c>
      <c r="AO45" s="283">
        <v>39</v>
      </c>
      <c r="AP45" s="283">
        <v>28</v>
      </c>
      <c r="AQ45" s="283">
        <v>0</v>
      </c>
      <c r="AR45" s="286">
        <v>0</v>
      </c>
      <c r="AS45" s="286">
        <v>0</v>
      </c>
      <c r="AT45" s="283">
        <v>1</v>
      </c>
      <c r="AU45" s="283">
        <v>0</v>
      </c>
      <c r="AV45" s="283">
        <v>1</v>
      </c>
      <c r="AW45" s="283">
        <v>0</v>
      </c>
      <c r="AX45" s="283">
        <v>0</v>
      </c>
      <c r="AY45" s="283">
        <v>0</v>
      </c>
      <c r="AZ45" s="283">
        <v>2</v>
      </c>
      <c r="BA45" s="283">
        <v>1</v>
      </c>
      <c r="BB45" s="283">
        <v>1</v>
      </c>
      <c r="BC45" s="283">
        <v>0</v>
      </c>
      <c r="BD45" s="283">
        <v>0</v>
      </c>
      <c r="BE45" s="283">
        <v>0</v>
      </c>
      <c r="BG45" s="133">
        <f t="shared" si="2"/>
        <v>0</v>
      </c>
      <c r="BH45" s="133">
        <f t="shared" si="3"/>
        <v>0</v>
      </c>
      <c r="BI45" s="133">
        <f t="shared" si="4"/>
        <v>0</v>
      </c>
      <c r="BJ45" s="133">
        <f t="shared" si="5"/>
        <v>0</v>
      </c>
      <c r="BK45" s="133">
        <f t="shared" si="6"/>
        <v>0</v>
      </c>
      <c r="BL45" s="133">
        <f t="shared" si="7"/>
        <v>0</v>
      </c>
    </row>
    <row r="46" spans="1:64" s="133" customFormat="1" ht="16.5" customHeight="1">
      <c r="A46" s="194">
        <v>40</v>
      </c>
      <c r="B46" s="194">
        <v>29</v>
      </c>
      <c r="C46" s="283">
        <v>351</v>
      </c>
      <c r="D46" s="283">
        <v>164</v>
      </c>
      <c r="E46" s="283">
        <v>187</v>
      </c>
      <c r="F46" s="283">
        <v>49</v>
      </c>
      <c r="G46" s="283">
        <v>26</v>
      </c>
      <c r="H46" s="283">
        <v>23</v>
      </c>
      <c r="I46" s="283">
        <v>294</v>
      </c>
      <c r="J46" s="283">
        <v>134</v>
      </c>
      <c r="K46" s="283">
        <v>160</v>
      </c>
      <c r="L46" s="283">
        <v>8</v>
      </c>
      <c r="M46" s="283">
        <v>4</v>
      </c>
      <c r="N46" s="283">
        <v>4</v>
      </c>
      <c r="O46" s="283" t="s">
        <v>95</v>
      </c>
      <c r="P46" s="283" t="s">
        <v>95</v>
      </c>
      <c r="Q46" s="283" t="s">
        <v>95</v>
      </c>
      <c r="R46" s="283" t="s">
        <v>95</v>
      </c>
      <c r="S46" s="283" t="s">
        <v>95</v>
      </c>
      <c r="T46" s="283" t="s">
        <v>95</v>
      </c>
      <c r="U46" s="194">
        <v>40</v>
      </c>
      <c r="V46" s="283">
        <v>29</v>
      </c>
      <c r="W46" s="283">
        <v>10</v>
      </c>
      <c r="X46" s="283">
        <v>9</v>
      </c>
      <c r="Y46" s="283">
        <v>1</v>
      </c>
      <c r="Z46" s="283">
        <v>5</v>
      </c>
      <c r="AA46" s="286">
        <v>5</v>
      </c>
      <c r="AB46" s="286">
        <v>0</v>
      </c>
      <c r="AC46" s="283">
        <v>1</v>
      </c>
      <c r="AD46" s="286">
        <v>0</v>
      </c>
      <c r="AE46" s="286">
        <v>1</v>
      </c>
      <c r="AF46" s="283">
        <v>0</v>
      </c>
      <c r="AG46" s="286">
        <v>0</v>
      </c>
      <c r="AH46" s="286">
        <v>0</v>
      </c>
      <c r="AI46" s="283">
        <v>0</v>
      </c>
      <c r="AJ46" s="286">
        <v>0</v>
      </c>
      <c r="AK46" s="286">
        <v>0</v>
      </c>
      <c r="AL46" s="283">
        <v>2</v>
      </c>
      <c r="AM46" s="283">
        <v>2</v>
      </c>
      <c r="AN46" s="283">
        <v>0</v>
      </c>
      <c r="AO46" s="283">
        <v>40</v>
      </c>
      <c r="AP46" s="283">
        <v>29</v>
      </c>
      <c r="AQ46" s="283">
        <v>0</v>
      </c>
      <c r="AR46" s="286">
        <v>0</v>
      </c>
      <c r="AS46" s="286">
        <v>0</v>
      </c>
      <c r="AT46" s="283">
        <v>2</v>
      </c>
      <c r="AU46" s="283">
        <v>2</v>
      </c>
      <c r="AV46" s="283">
        <v>0</v>
      </c>
      <c r="AW46" s="283">
        <v>0</v>
      </c>
      <c r="AX46" s="283">
        <v>0</v>
      </c>
      <c r="AY46" s="283">
        <v>0</v>
      </c>
      <c r="AZ46" s="283">
        <v>2</v>
      </c>
      <c r="BA46" s="283">
        <v>2</v>
      </c>
      <c r="BB46" s="283">
        <v>0</v>
      </c>
      <c r="BC46" s="283">
        <v>0</v>
      </c>
      <c r="BD46" s="283">
        <v>0</v>
      </c>
      <c r="BE46" s="283">
        <v>0</v>
      </c>
      <c r="BG46" s="133">
        <f t="shared" si="2"/>
        <v>0</v>
      </c>
      <c r="BH46" s="133">
        <f t="shared" si="3"/>
        <v>0</v>
      </c>
      <c r="BI46" s="133">
        <f t="shared" si="4"/>
        <v>0</v>
      </c>
      <c r="BJ46" s="133">
        <f t="shared" si="5"/>
        <v>0</v>
      </c>
      <c r="BK46" s="133">
        <f t="shared" si="6"/>
        <v>0</v>
      </c>
      <c r="BL46" s="133">
        <f t="shared" si="7"/>
        <v>0</v>
      </c>
    </row>
    <row r="47" spans="1:64" s="133" customFormat="1" ht="16.5" customHeight="1">
      <c r="A47" s="194" t="s">
        <v>164</v>
      </c>
      <c r="B47" s="194">
        <v>30</v>
      </c>
      <c r="C47" s="283">
        <v>1587</v>
      </c>
      <c r="D47" s="283">
        <v>802</v>
      </c>
      <c r="E47" s="283">
        <v>785</v>
      </c>
      <c r="F47" s="283">
        <v>298</v>
      </c>
      <c r="G47" s="283">
        <v>154</v>
      </c>
      <c r="H47" s="283">
        <v>144</v>
      </c>
      <c r="I47" s="283">
        <v>1240</v>
      </c>
      <c r="J47" s="283">
        <v>622</v>
      </c>
      <c r="K47" s="283">
        <v>618</v>
      </c>
      <c r="L47" s="283">
        <v>49</v>
      </c>
      <c r="M47" s="283">
        <v>26</v>
      </c>
      <c r="N47" s="283">
        <v>23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194" t="s">
        <v>164</v>
      </c>
      <c r="V47" s="283">
        <v>30</v>
      </c>
      <c r="W47" s="283">
        <v>68</v>
      </c>
      <c r="X47" s="283">
        <v>35</v>
      </c>
      <c r="Y47" s="283">
        <v>33</v>
      </c>
      <c r="Z47" s="283">
        <v>49</v>
      </c>
      <c r="AA47" s="286">
        <v>29</v>
      </c>
      <c r="AB47" s="286">
        <v>20</v>
      </c>
      <c r="AC47" s="283">
        <v>1</v>
      </c>
      <c r="AD47" s="286">
        <v>0</v>
      </c>
      <c r="AE47" s="286">
        <v>1</v>
      </c>
      <c r="AF47" s="283">
        <v>0</v>
      </c>
      <c r="AG47" s="286">
        <v>0</v>
      </c>
      <c r="AH47" s="286">
        <v>0</v>
      </c>
      <c r="AI47" s="283">
        <v>7</v>
      </c>
      <c r="AJ47" s="286">
        <v>3</v>
      </c>
      <c r="AK47" s="286">
        <v>4</v>
      </c>
      <c r="AL47" s="283">
        <v>5</v>
      </c>
      <c r="AM47" s="283">
        <v>2</v>
      </c>
      <c r="AN47" s="283">
        <v>3</v>
      </c>
      <c r="AO47" s="283" t="s">
        <v>164</v>
      </c>
      <c r="AP47" s="283">
        <v>30</v>
      </c>
      <c r="AQ47" s="283">
        <v>0</v>
      </c>
      <c r="AR47" s="286">
        <v>0</v>
      </c>
      <c r="AS47" s="286">
        <v>0</v>
      </c>
      <c r="AT47" s="283">
        <v>5</v>
      </c>
      <c r="AU47" s="283">
        <v>2</v>
      </c>
      <c r="AV47" s="283">
        <v>3</v>
      </c>
      <c r="AW47" s="283">
        <v>0</v>
      </c>
      <c r="AX47" s="283">
        <v>0</v>
      </c>
      <c r="AY47" s="283">
        <v>0</v>
      </c>
      <c r="AZ47" s="283">
        <v>4</v>
      </c>
      <c r="BA47" s="283">
        <v>0</v>
      </c>
      <c r="BB47" s="283">
        <v>4</v>
      </c>
      <c r="BC47" s="283">
        <v>2</v>
      </c>
      <c r="BD47" s="283">
        <v>1</v>
      </c>
      <c r="BE47" s="283">
        <v>1</v>
      </c>
      <c r="BG47" s="133">
        <f t="shared" si="2"/>
        <v>0</v>
      </c>
      <c r="BH47" s="133">
        <f t="shared" si="3"/>
        <v>0</v>
      </c>
      <c r="BI47" s="133">
        <f t="shared" si="4"/>
        <v>0</v>
      </c>
      <c r="BJ47" s="133">
        <f t="shared" si="5"/>
        <v>0</v>
      </c>
      <c r="BK47" s="133">
        <f t="shared" si="6"/>
        <v>0</v>
      </c>
      <c r="BL47" s="133">
        <f t="shared" si="7"/>
        <v>0</v>
      </c>
    </row>
    <row r="48" spans="1:64" s="133" customFormat="1" ht="20.25" customHeight="1">
      <c r="A48" s="195" t="s">
        <v>165</v>
      </c>
      <c r="C48" s="195" t="s">
        <v>166</v>
      </c>
      <c r="D48" s="196"/>
      <c r="E48" s="196"/>
      <c r="F48" s="196"/>
      <c r="G48" s="196"/>
      <c r="H48" s="196"/>
      <c r="I48" s="196"/>
      <c r="J48" s="196"/>
      <c r="K48" s="196"/>
      <c r="M48" s="197" t="s">
        <v>167</v>
      </c>
      <c r="N48" s="196"/>
      <c r="O48" s="196"/>
      <c r="P48" s="196"/>
      <c r="Q48" s="196"/>
      <c r="R48" s="196"/>
      <c r="S48" s="196"/>
      <c r="T48" s="196"/>
      <c r="U48" s="198"/>
      <c r="V48" s="198"/>
      <c r="W48" s="204"/>
      <c r="X48" s="204"/>
      <c r="Y48" s="204"/>
      <c r="Z48" s="207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473"/>
      <c r="AP48" s="76"/>
      <c r="AQ48" s="76"/>
      <c r="AR48" s="76"/>
      <c r="AS48" s="76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</row>
    <row r="49" spans="1:58" s="133" customFormat="1" ht="14.25">
      <c r="A49" s="197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204"/>
      <c r="X49" s="204"/>
      <c r="Y49" s="132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473"/>
      <c r="AP49" s="76"/>
      <c r="AQ49" s="15"/>
      <c r="AR49" s="15"/>
      <c r="AS49" s="48"/>
      <c r="AT49" s="47"/>
      <c r="AU49" s="54"/>
      <c r="AV49" s="54"/>
      <c r="AW49" s="15"/>
      <c r="AX49" s="15"/>
      <c r="AY49" s="15"/>
      <c r="AZ49" s="45"/>
      <c r="BA49" s="45"/>
      <c r="BB49" s="64"/>
      <c r="BC49" s="64"/>
      <c r="BD49" s="65"/>
      <c r="BE49" s="65"/>
    </row>
    <row r="50" spans="1:58" s="133" customFormat="1" ht="14.25">
      <c r="A50" s="197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204"/>
      <c r="X50" s="204"/>
      <c r="Y50" s="132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473"/>
      <c r="AP50" s="76"/>
      <c r="AQ50" s="15"/>
      <c r="AR50" s="15"/>
      <c r="AS50" s="48"/>
      <c r="AT50" s="47"/>
      <c r="AU50" s="54"/>
      <c r="AV50" s="54"/>
      <c r="AW50" s="15"/>
      <c r="AX50" s="15"/>
      <c r="AY50" s="15"/>
      <c r="AZ50" s="45"/>
      <c r="BA50" s="45"/>
      <c r="BB50" s="64"/>
      <c r="BC50" s="64"/>
      <c r="BD50" s="65"/>
      <c r="BE50" s="65"/>
    </row>
    <row r="51" spans="1:58" s="133" customFormat="1" ht="14.25">
      <c r="A51" s="197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204"/>
      <c r="X51" s="204"/>
      <c r="Y51" s="132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473"/>
      <c r="AP51" s="76"/>
      <c r="AQ51" s="15"/>
      <c r="AR51" s="15"/>
      <c r="AS51" s="48"/>
      <c r="AT51" s="47"/>
      <c r="AU51" s="54"/>
      <c r="AV51" s="54"/>
      <c r="AW51" s="15"/>
      <c r="AX51" s="15"/>
      <c r="AY51" s="15"/>
      <c r="AZ51" s="45"/>
      <c r="BA51" s="45"/>
      <c r="BB51" s="64"/>
      <c r="BC51" s="64"/>
      <c r="BD51" s="65"/>
      <c r="BE51" s="65"/>
    </row>
    <row r="52" spans="1:58" s="75" customFormat="1" ht="14.25">
      <c r="B52" s="15"/>
      <c r="C52" s="15"/>
      <c r="D52" s="47"/>
      <c r="E52" s="54"/>
      <c r="F52" s="48"/>
      <c r="G52" s="15"/>
      <c r="H52" s="15"/>
      <c r="I52" s="15"/>
      <c r="J52" s="45"/>
      <c r="K52" s="45"/>
      <c r="L52" s="64"/>
      <c r="M52" s="64"/>
      <c r="N52" s="65"/>
      <c r="O52" s="65"/>
      <c r="P52" s="40"/>
      <c r="Q52" s="133"/>
      <c r="R52" s="2"/>
      <c r="S52" s="2"/>
      <c r="AO52" s="473"/>
    </row>
    <row r="53" spans="1:58" s="75" customFormat="1" ht="21" customHeight="1">
      <c r="B53" s="47"/>
      <c r="C53" s="2"/>
      <c r="D53" s="47"/>
      <c r="E53" s="46"/>
      <c r="F53" s="48"/>
      <c r="G53" s="47"/>
      <c r="H53" s="47"/>
      <c r="I53" s="47"/>
      <c r="J53" s="59"/>
      <c r="K53" s="59"/>
      <c r="L53" s="59"/>
      <c r="M53" s="59"/>
      <c r="N53" s="65"/>
      <c r="O53" s="65"/>
      <c r="P53" s="66"/>
      <c r="Q53" s="133"/>
      <c r="R53" s="2"/>
      <c r="S53" s="2"/>
      <c r="AO53" s="473"/>
    </row>
    <row r="54" spans="1:58" s="75" customFormat="1" ht="14.25">
      <c r="A54" s="47"/>
      <c r="B54" s="47"/>
      <c r="C54" s="46"/>
      <c r="D54" s="47"/>
      <c r="E54" s="54"/>
      <c r="F54" s="54"/>
      <c r="G54" s="47"/>
      <c r="H54" s="47"/>
      <c r="I54" s="47"/>
      <c r="J54" s="59"/>
      <c r="K54" s="59"/>
      <c r="L54" s="59"/>
      <c r="M54" s="59"/>
      <c r="N54" s="65"/>
      <c r="O54" s="65"/>
      <c r="P54" s="66"/>
      <c r="Q54" s="133"/>
      <c r="R54" s="2"/>
      <c r="S54" s="2"/>
      <c r="AO54" s="473"/>
    </row>
    <row r="55" spans="1:58" s="75" customFormat="1" ht="14.25">
      <c r="A55" s="48"/>
      <c r="B55" s="48"/>
      <c r="C55" s="47"/>
      <c r="E55" s="47"/>
      <c r="F55" s="47"/>
      <c r="G55" s="272"/>
      <c r="H55" s="47"/>
      <c r="I55" s="47"/>
      <c r="J55" s="59"/>
      <c r="K55" s="59"/>
      <c r="L55" s="59"/>
      <c r="M55" s="59"/>
      <c r="N55" s="48"/>
      <c r="O55" s="65"/>
      <c r="P55" s="65"/>
      <c r="Q55" s="133"/>
      <c r="R55" s="2"/>
      <c r="S55" s="2"/>
      <c r="AO55" s="473"/>
    </row>
    <row r="56" spans="1:58" s="75" customFormat="1" ht="14.25">
      <c r="H56" s="46"/>
      <c r="I56" s="46"/>
      <c r="J56" s="46"/>
      <c r="K56" s="46"/>
      <c r="L56" s="46"/>
      <c r="M56" s="46"/>
      <c r="Q56" s="4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473"/>
      <c r="AP56" s="76"/>
      <c r="AQ56" s="2"/>
      <c r="AR56" s="47"/>
      <c r="AS56" s="48"/>
      <c r="AT56" s="47"/>
      <c r="AU56" s="46"/>
      <c r="AV56" s="46"/>
      <c r="AW56" s="47"/>
      <c r="AX56" s="47"/>
      <c r="AY56" s="47"/>
      <c r="AZ56" s="59"/>
      <c r="BA56" s="59"/>
      <c r="BB56" s="59"/>
      <c r="BC56" s="59"/>
      <c r="BD56" s="65"/>
      <c r="BE56" s="65"/>
    </row>
    <row r="57" spans="1:58" s="75" customFormat="1" ht="14.25">
      <c r="B57" s="133"/>
      <c r="C57" s="133"/>
      <c r="D57" s="133"/>
      <c r="H57" s="48"/>
      <c r="I57" s="48"/>
      <c r="J57" s="46"/>
      <c r="K57" s="46"/>
      <c r="L57" s="46"/>
      <c r="M57" s="46"/>
      <c r="Q57" s="46"/>
      <c r="R57" s="133"/>
      <c r="S57" s="133"/>
      <c r="T57" s="133"/>
      <c r="U57" s="133"/>
      <c r="V57" s="133"/>
      <c r="W57" s="132"/>
      <c r="X57" s="132"/>
      <c r="Y57" s="132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473"/>
      <c r="AP57" s="76"/>
      <c r="AQ57" s="47"/>
      <c r="AR57" s="47"/>
      <c r="AS57" s="46"/>
      <c r="AT57" s="47"/>
      <c r="AU57" s="54"/>
      <c r="AV57" s="54"/>
      <c r="AW57" s="47"/>
      <c r="AX57" s="47"/>
      <c r="AY57" s="47"/>
      <c r="AZ57" s="59"/>
      <c r="BA57" s="59"/>
      <c r="BB57" s="59"/>
      <c r="BC57" s="59"/>
      <c r="BD57" s="65"/>
      <c r="BE57" s="65"/>
    </row>
    <row r="58" spans="1:58" s="75" customFormat="1" ht="14.25">
      <c r="H58" s="46"/>
      <c r="I58" s="46"/>
      <c r="J58" s="54"/>
      <c r="K58" s="54"/>
      <c r="L58" s="54"/>
      <c r="M58" s="54"/>
      <c r="Q58" s="54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473"/>
      <c r="AP58" s="76"/>
      <c r="AQ58" s="48"/>
      <c r="AR58" s="48"/>
      <c r="AS58" s="47"/>
      <c r="AU58" s="47"/>
      <c r="AV58" s="47"/>
      <c r="AW58" s="47"/>
      <c r="AX58" s="47"/>
      <c r="AY58" s="47"/>
      <c r="AZ58" s="59"/>
      <c r="BA58" s="59"/>
      <c r="BB58" s="59"/>
      <c r="BC58" s="59"/>
      <c r="BD58" s="48"/>
      <c r="BE58" s="65"/>
    </row>
    <row r="59" spans="1:58" s="75" customFormat="1" ht="14.25">
      <c r="B59" s="133"/>
      <c r="C59" s="133"/>
      <c r="D59" s="133"/>
      <c r="G59" s="46"/>
      <c r="H59" s="46"/>
      <c r="J59" s="48"/>
      <c r="K59" s="48"/>
      <c r="L59" s="48"/>
      <c r="M59" s="48"/>
      <c r="Q59" s="48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473"/>
      <c r="AP59" s="76"/>
      <c r="AQ59" s="2"/>
      <c r="AR59" s="2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</row>
    <row r="61" spans="1:58" ht="70.5" customHeight="1"/>
    <row r="62" spans="1:58">
      <c r="C62" s="106">
        <f>SUM(C19:C61)</f>
        <v>41584</v>
      </c>
      <c r="D62" s="106">
        <f t="shared" ref="D62:BF62" si="8">SUM(D19:D61)</f>
        <v>27616</v>
      </c>
      <c r="E62" s="106">
        <f t="shared" si="8"/>
        <v>13968</v>
      </c>
      <c r="F62" s="106">
        <f t="shared" si="8"/>
        <v>5670</v>
      </c>
      <c r="G62" s="106">
        <f t="shared" si="8"/>
        <v>3904</v>
      </c>
      <c r="H62" s="106">
        <f t="shared" si="8"/>
        <v>1766</v>
      </c>
      <c r="I62" s="106">
        <f t="shared" si="8"/>
        <v>35324</v>
      </c>
      <c r="J62" s="106">
        <f t="shared" si="8"/>
        <v>23281</v>
      </c>
      <c r="K62" s="106">
        <f t="shared" si="8"/>
        <v>12043</v>
      </c>
      <c r="L62" s="106">
        <f t="shared" si="8"/>
        <v>590</v>
      </c>
      <c r="M62" s="106">
        <f t="shared" si="8"/>
        <v>431</v>
      </c>
      <c r="N62" s="106">
        <f t="shared" si="8"/>
        <v>159</v>
      </c>
      <c r="O62" s="106">
        <f t="shared" si="8"/>
        <v>2377</v>
      </c>
      <c r="P62" s="106">
        <f t="shared" si="8"/>
        <v>1532</v>
      </c>
      <c r="Q62" s="106">
        <f t="shared" si="8"/>
        <v>845</v>
      </c>
      <c r="R62" s="106">
        <f t="shared" si="8"/>
        <v>259</v>
      </c>
      <c r="S62" s="106">
        <f t="shared" si="8"/>
        <v>174</v>
      </c>
      <c r="T62" s="106">
        <f t="shared" si="8"/>
        <v>85</v>
      </c>
      <c r="W62" s="106">
        <f t="shared" si="8"/>
        <v>633</v>
      </c>
      <c r="X62" s="106">
        <f t="shared" si="8"/>
        <v>376</v>
      </c>
      <c r="Y62" s="106">
        <f t="shared" si="8"/>
        <v>257</v>
      </c>
      <c r="Z62" s="106">
        <f t="shared" si="8"/>
        <v>166</v>
      </c>
      <c r="AA62" s="106">
        <f t="shared" si="8"/>
        <v>91</v>
      </c>
      <c r="AB62" s="106">
        <f t="shared" si="8"/>
        <v>75</v>
      </c>
      <c r="AC62" s="106">
        <f t="shared" si="8"/>
        <v>43</v>
      </c>
      <c r="AD62" s="106">
        <f t="shared" si="8"/>
        <v>23</v>
      </c>
      <c r="AE62" s="106">
        <f t="shared" si="8"/>
        <v>20</v>
      </c>
      <c r="AF62" s="106">
        <f t="shared" si="8"/>
        <v>51</v>
      </c>
      <c r="AG62" s="106">
        <f t="shared" si="8"/>
        <v>33</v>
      </c>
      <c r="AH62" s="106">
        <f t="shared" si="8"/>
        <v>18</v>
      </c>
      <c r="AI62" s="106">
        <f t="shared" si="8"/>
        <v>102</v>
      </c>
      <c r="AJ62" s="106">
        <f t="shared" si="8"/>
        <v>60</v>
      </c>
      <c r="AK62" s="106">
        <f t="shared" si="8"/>
        <v>42</v>
      </c>
      <c r="AL62" s="106">
        <f t="shared" si="8"/>
        <v>134</v>
      </c>
      <c r="AM62" s="106">
        <f t="shared" si="8"/>
        <v>88</v>
      </c>
      <c r="AN62" s="106">
        <f t="shared" si="8"/>
        <v>46</v>
      </c>
      <c r="AP62" s="106"/>
      <c r="AQ62" s="106">
        <f t="shared" si="8"/>
        <v>18</v>
      </c>
      <c r="AR62" s="106">
        <f t="shared" si="8"/>
        <v>12</v>
      </c>
      <c r="AS62" s="106">
        <f t="shared" si="8"/>
        <v>6</v>
      </c>
      <c r="AT62" s="106">
        <f t="shared" si="8"/>
        <v>116</v>
      </c>
      <c r="AU62" s="106">
        <f t="shared" si="8"/>
        <v>76</v>
      </c>
      <c r="AV62" s="106">
        <f t="shared" si="8"/>
        <v>40</v>
      </c>
      <c r="AW62" s="106">
        <f t="shared" si="8"/>
        <v>12</v>
      </c>
      <c r="AX62" s="106">
        <f t="shared" si="8"/>
        <v>9</v>
      </c>
      <c r="AY62" s="106">
        <f t="shared" si="8"/>
        <v>3</v>
      </c>
      <c r="AZ62" s="106">
        <f t="shared" si="8"/>
        <v>77</v>
      </c>
      <c r="BA62" s="106">
        <f t="shared" si="8"/>
        <v>44</v>
      </c>
      <c r="BB62" s="106">
        <f t="shared" si="8"/>
        <v>33</v>
      </c>
      <c r="BC62" s="106">
        <f t="shared" si="8"/>
        <v>48</v>
      </c>
      <c r="BD62" s="106">
        <f t="shared" si="8"/>
        <v>28</v>
      </c>
      <c r="BE62" s="106">
        <f t="shared" si="8"/>
        <v>20</v>
      </c>
      <c r="BF62" s="106">
        <f t="shared" si="8"/>
        <v>0</v>
      </c>
    </row>
    <row r="63" spans="1:58">
      <c r="C63" s="106">
        <f>+C62-C18</f>
        <v>0</v>
      </c>
      <c r="D63" s="106">
        <f t="shared" ref="D63:BF63" si="9">+D62-D18</f>
        <v>0</v>
      </c>
      <c r="E63" s="106">
        <f t="shared" si="9"/>
        <v>0</v>
      </c>
      <c r="F63" s="106">
        <f t="shared" si="9"/>
        <v>0</v>
      </c>
      <c r="G63" s="106">
        <f t="shared" si="9"/>
        <v>0</v>
      </c>
      <c r="H63" s="106">
        <f t="shared" si="9"/>
        <v>0</v>
      </c>
      <c r="I63" s="106">
        <f t="shared" si="9"/>
        <v>0</v>
      </c>
      <c r="J63" s="106">
        <f t="shared" si="9"/>
        <v>0</v>
      </c>
      <c r="K63" s="106">
        <f t="shared" si="9"/>
        <v>0</v>
      </c>
      <c r="L63" s="106">
        <f t="shared" si="9"/>
        <v>0</v>
      </c>
      <c r="M63" s="106">
        <f t="shared" si="9"/>
        <v>0</v>
      </c>
      <c r="N63" s="106">
        <f t="shared" si="9"/>
        <v>0</v>
      </c>
      <c r="O63" s="106">
        <f t="shared" si="9"/>
        <v>0</v>
      </c>
      <c r="P63" s="106">
        <f t="shared" si="9"/>
        <v>0</v>
      </c>
      <c r="Q63" s="106">
        <f t="shared" si="9"/>
        <v>0</v>
      </c>
      <c r="R63" s="106">
        <f t="shared" si="9"/>
        <v>0</v>
      </c>
      <c r="S63" s="106">
        <f t="shared" si="9"/>
        <v>0</v>
      </c>
      <c r="T63" s="106">
        <f t="shared" si="9"/>
        <v>0</v>
      </c>
      <c r="W63" s="106">
        <f t="shared" si="9"/>
        <v>0</v>
      </c>
      <c r="X63" s="106">
        <f t="shared" si="9"/>
        <v>0</v>
      </c>
      <c r="Y63" s="106">
        <f t="shared" si="9"/>
        <v>0</v>
      </c>
      <c r="Z63" s="106">
        <f t="shared" si="9"/>
        <v>0</v>
      </c>
      <c r="AA63" s="106">
        <f t="shared" si="9"/>
        <v>0</v>
      </c>
      <c r="AB63" s="106">
        <f t="shared" si="9"/>
        <v>0</v>
      </c>
      <c r="AC63" s="106">
        <f t="shared" si="9"/>
        <v>0</v>
      </c>
      <c r="AD63" s="106">
        <f t="shared" si="9"/>
        <v>0</v>
      </c>
      <c r="AE63" s="106">
        <f t="shared" si="9"/>
        <v>0</v>
      </c>
      <c r="AF63" s="106">
        <f t="shared" si="9"/>
        <v>0</v>
      </c>
      <c r="AG63" s="106">
        <f t="shared" si="9"/>
        <v>0</v>
      </c>
      <c r="AH63" s="106">
        <f t="shared" si="9"/>
        <v>0</v>
      </c>
      <c r="AI63" s="106">
        <f t="shared" si="9"/>
        <v>0</v>
      </c>
      <c r="AJ63" s="106">
        <f t="shared" si="9"/>
        <v>0</v>
      </c>
      <c r="AK63" s="106">
        <f t="shared" si="9"/>
        <v>0</v>
      </c>
      <c r="AL63" s="106">
        <f t="shared" si="9"/>
        <v>0</v>
      </c>
      <c r="AM63" s="106">
        <f t="shared" si="9"/>
        <v>0</v>
      </c>
      <c r="AN63" s="106">
        <f t="shared" si="9"/>
        <v>0</v>
      </c>
      <c r="AP63" s="106"/>
      <c r="AQ63" s="106">
        <f t="shared" si="9"/>
        <v>0</v>
      </c>
      <c r="AR63" s="106">
        <f t="shared" si="9"/>
        <v>0</v>
      </c>
      <c r="AS63" s="106">
        <f t="shared" si="9"/>
        <v>0</v>
      </c>
      <c r="AT63" s="106">
        <f t="shared" si="9"/>
        <v>0</v>
      </c>
      <c r="AU63" s="106">
        <f t="shared" si="9"/>
        <v>0</v>
      </c>
      <c r="AV63" s="106">
        <f t="shared" si="9"/>
        <v>0</v>
      </c>
      <c r="AW63" s="106">
        <f t="shared" si="9"/>
        <v>0</v>
      </c>
      <c r="AX63" s="106">
        <f t="shared" si="9"/>
        <v>0</v>
      </c>
      <c r="AY63" s="106">
        <f t="shared" si="9"/>
        <v>0</v>
      </c>
      <c r="AZ63" s="106">
        <f t="shared" si="9"/>
        <v>0</v>
      </c>
      <c r="BA63" s="106">
        <f t="shared" si="9"/>
        <v>0</v>
      </c>
      <c r="BB63" s="106">
        <f t="shared" si="9"/>
        <v>0</v>
      </c>
      <c r="BC63" s="106">
        <f t="shared" si="9"/>
        <v>0</v>
      </c>
      <c r="BD63" s="106">
        <f t="shared" si="9"/>
        <v>0</v>
      </c>
      <c r="BE63" s="106">
        <f t="shared" si="9"/>
        <v>0</v>
      </c>
      <c r="BF63" s="106">
        <f t="shared" si="9"/>
        <v>0</v>
      </c>
    </row>
  </sheetData>
  <mergeCells count="65">
    <mergeCell ref="R1:T1"/>
    <mergeCell ref="Z1:AA1"/>
    <mergeCell ref="AL1:AN1"/>
    <mergeCell ref="BC7:BE7"/>
    <mergeCell ref="D5:O5"/>
    <mergeCell ref="D4:Q4"/>
    <mergeCell ref="A8:B8"/>
    <mergeCell ref="B10:E10"/>
    <mergeCell ref="E13:N13"/>
    <mergeCell ref="O13:T13"/>
    <mergeCell ref="A13:A16"/>
    <mergeCell ref="B13:B16"/>
    <mergeCell ref="C13:C16"/>
    <mergeCell ref="D14:D16"/>
    <mergeCell ref="E14:E16"/>
    <mergeCell ref="F14:F16"/>
    <mergeCell ref="G15:G16"/>
    <mergeCell ref="H15:H16"/>
    <mergeCell ref="I14:I16"/>
    <mergeCell ref="J15:J16"/>
    <mergeCell ref="K15:K16"/>
    <mergeCell ref="L14:L16"/>
    <mergeCell ref="M15:M16"/>
    <mergeCell ref="N15:N16"/>
    <mergeCell ref="O14:O16"/>
    <mergeCell ref="P15:P16"/>
    <mergeCell ref="Q15:Q16"/>
    <mergeCell ref="R14:R16"/>
    <mergeCell ref="S15:S16"/>
    <mergeCell ref="T15:T16"/>
    <mergeCell ref="U13:U16"/>
    <mergeCell ref="V13:V16"/>
    <mergeCell ref="W13:W16"/>
    <mergeCell ref="X14:X16"/>
    <mergeCell ref="Y14:Y16"/>
    <mergeCell ref="Z14:Z16"/>
    <mergeCell ref="AA15:AA16"/>
    <mergeCell ref="AB15:AB16"/>
    <mergeCell ref="AC14:AC16"/>
    <mergeCell ref="AD15:AD16"/>
    <mergeCell ref="AE15:AE16"/>
    <mergeCell ref="AF14:AF16"/>
    <mergeCell ref="AG15:AG16"/>
    <mergeCell ref="AH15:AH16"/>
    <mergeCell ref="AI14:AI16"/>
    <mergeCell ref="AJ15:AJ16"/>
    <mergeCell ref="AK15:AK16"/>
    <mergeCell ref="AL14:AL16"/>
    <mergeCell ref="AM15:AM16"/>
    <mergeCell ref="AN15:AN16"/>
    <mergeCell ref="AO13:AO16"/>
    <mergeCell ref="AP13:AP16"/>
    <mergeCell ref="AQ15:AQ16"/>
    <mergeCell ref="AQ13:BE13"/>
    <mergeCell ref="AQ14:AV14"/>
    <mergeCell ref="AT15:AT16"/>
    <mergeCell ref="AW14:AW16"/>
    <mergeCell ref="AX15:AX16"/>
    <mergeCell ref="AY15:AY16"/>
    <mergeCell ref="AZ14:AZ16"/>
    <mergeCell ref="BA15:BA16"/>
    <mergeCell ref="BB15:BB16"/>
    <mergeCell ref="BC14:BC16"/>
    <mergeCell ref="BD15:BD16"/>
    <mergeCell ref="BE15:BE16"/>
  </mergeCells>
  <printOptions horizontalCentered="1"/>
  <pageMargins left="0" right="0" top="0.46" bottom="0.25" header="0.6" footer="0.3"/>
  <pageSetup paperSize="9" scale="59" orientation="landscape" r:id="rId1"/>
  <colBreaks count="2" manualBreakCount="2">
    <brk id="20" max="57" man="1"/>
    <brk id="40" max="5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T62"/>
  <sheetViews>
    <sheetView view="pageBreakPreview" zoomScale="55" zoomScaleNormal="90" zoomScaleSheetLayoutView="55" workbookViewId="0">
      <selection activeCell="AF55" sqref="AF55"/>
    </sheetView>
  </sheetViews>
  <sheetFormatPr defaultColWidth="8.85546875" defaultRowHeight="14.25"/>
  <cols>
    <col min="1" max="1" width="19.140625" style="161" customWidth="1"/>
    <col min="2" max="2" width="4.140625" style="161" customWidth="1"/>
    <col min="3" max="3" width="21.42578125" style="161" customWidth="1"/>
    <col min="4" max="4" width="10.7109375" style="161" customWidth="1"/>
    <col min="5" max="5" width="10.140625" style="161" customWidth="1"/>
    <col min="6" max="6" width="18.42578125" style="161" customWidth="1"/>
    <col min="7" max="7" width="10.5703125" style="161" customWidth="1"/>
    <col min="8" max="8" width="10" style="161" customWidth="1"/>
    <col min="9" max="17" width="10.42578125" style="161" customWidth="1"/>
    <col min="18" max="18" width="18" style="161" customWidth="1"/>
    <col min="19" max="19" width="6.28515625" style="161" customWidth="1"/>
    <col min="20" max="34" width="12.42578125" style="161" customWidth="1"/>
    <col min="35" max="16384" width="8.85546875" style="161"/>
  </cols>
  <sheetData>
    <row r="1" spans="1:46">
      <c r="A1" s="162"/>
      <c r="B1" s="162"/>
      <c r="P1" s="477" t="s">
        <v>168</v>
      </c>
      <c r="Q1" s="477"/>
      <c r="R1" s="178"/>
      <c r="S1" s="178"/>
      <c r="T1" s="181"/>
    </row>
    <row r="2" spans="1:46" ht="27" customHeight="1">
      <c r="A2" s="162"/>
    </row>
    <row r="3" spans="1:46" s="159" customFormat="1" ht="65.25" customHeight="1">
      <c r="A3" s="479" t="s">
        <v>404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163"/>
      <c r="S3" s="163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</row>
    <row r="4" spans="1:46" s="160" customFormat="1" ht="12.75">
      <c r="A4" s="164"/>
      <c r="B4" s="17"/>
      <c r="Z4" s="21"/>
      <c r="AA4" s="21"/>
      <c r="AB4" s="21"/>
      <c r="AC4" s="477" t="s">
        <v>169</v>
      </c>
      <c r="AD4" s="477"/>
      <c r="AE4" s="477"/>
      <c r="AF4" s="477"/>
      <c r="AG4" s="477"/>
      <c r="AH4" s="477"/>
    </row>
    <row r="5" spans="1:46" s="160" customFormat="1" ht="12.75">
      <c r="A5" s="164"/>
      <c r="B5" s="598"/>
      <c r="C5" s="598"/>
      <c r="D5" s="598"/>
      <c r="E5" s="598"/>
      <c r="F5" s="598"/>
      <c r="G5" s="164"/>
      <c r="Z5" s="15"/>
      <c r="AA5" s="15"/>
      <c r="AB5" s="15"/>
      <c r="AC5" s="15"/>
      <c r="AD5" s="15"/>
      <c r="AE5" s="15"/>
      <c r="AF5" s="15"/>
      <c r="AG5" s="15"/>
      <c r="AH5" s="15"/>
    </row>
    <row r="6" spans="1:46" s="160" customFormat="1" ht="12.75">
      <c r="A6" s="165"/>
      <c r="B6" s="22"/>
      <c r="Z6" s="15"/>
      <c r="AA6" s="15"/>
      <c r="AB6" s="15"/>
      <c r="AC6" s="15"/>
      <c r="AD6" s="15"/>
      <c r="AE6" s="15"/>
      <c r="AF6" s="15"/>
      <c r="AG6" s="15"/>
      <c r="AH6" s="15"/>
    </row>
    <row r="7" spans="1:46" s="160" customFormat="1" ht="82.5" customHeight="1">
      <c r="A7" s="534"/>
      <c r="B7" s="534"/>
      <c r="C7" s="15"/>
      <c r="D7" s="15"/>
      <c r="E7" s="15"/>
      <c r="Q7" s="50" t="s">
        <v>2</v>
      </c>
      <c r="R7" s="15"/>
      <c r="S7" s="15"/>
      <c r="Z7" s="15"/>
      <c r="AA7" s="15"/>
      <c r="AB7" s="15"/>
      <c r="AC7" s="15"/>
      <c r="AD7" s="15"/>
      <c r="AE7" s="15"/>
      <c r="AF7" s="2"/>
      <c r="AG7" s="2"/>
      <c r="AH7" s="50" t="s">
        <v>2</v>
      </c>
    </row>
    <row r="8" spans="1:46" s="20" customFormat="1" ht="12.75">
      <c r="A8" s="572" t="s">
        <v>3</v>
      </c>
      <c r="B8" s="572" t="s">
        <v>4</v>
      </c>
      <c r="C8" s="593" t="s">
        <v>170</v>
      </c>
      <c r="D8" s="167"/>
      <c r="E8" s="167"/>
      <c r="F8" s="593" t="s">
        <v>171</v>
      </c>
      <c r="G8" s="168"/>
      <c r="H8" s="169"/>
      <c r="I8" s="168"/>
      <c r="J8" s="179"/>
      <c r="K8" s="596"/>
      <c r="L8" s="596"/>
      <c r="M8" s="596"/>
      <c r="N8" s="596"/>
      <c r="O8" s="596"/>
      <c r="P8" s="596"/>
      <c r="Q8" s="168"/>
      <c r="R8" s="572" t="s">
        <v>3</v>
      </c>
      <c r="S8" s="572" t="s">
        <v>4</v>
      </c>
      <c r="T8" s="168"/>
      <c r="U8" s="168"/>
      <c r="V8" s="183"/>
      <c r="W8" s="166"/>
      <c r="X8" s="179"/>
      <c r="Y8" s="596"/>
      <c r="Z8" s="596"/>
      <c r="AA8" s="596"/>
      <c r="AB8" s="596"/>
      <c r="AC8" s="596"/>
      <c r="AD8" s="596"/>
      <c r="AE8" s="168"/>
      <c r="AF8" s="168"/>
      <c r="AG8" s="168"/>
      <c r="AH8" s="183"/>
    </row>
    <row r="9" spans="1:46" s="20" customFormat="1" ht="12.75">
      <c r="A9" s="573"/>
      <c r="B9" s="573"/>
      <c r="C9" s="595"/>
      <c r="D9" s="476" t="s">
        <v>114</v>
      </c>
      <c r="E9" s="476" t="s">
        <v>116</v>
      </c>
      <c r="F9" s="595"/>
      <c r="G9" s="476" t="s">
        <v>114</v>
      </c>
      <c r="H9" s="476" t="s">
        <v>116</v>
      </c>
      <c r="I9" s="593" t="s">
        <v>15</v>
      </c>
      <c r="J9" s="179"/>
      <c r="K9" s="179"/>
      <c r="L9" s="179"/>
      <c r="M9" s="169"/>
      <c r="N9" s="597"/>
      <c r="O9" s="597"/>
      <c r="P9" s="169"/>
      <c r="Q9" s="169"/>
      <c r="R9" s="573"/>
      <c r="S9" s="573"/>
      <c r="T9" s="179"/>
      <c r="U9" s="169"/>
      <c r="V9" s="180"/>
      <c r="W9" s="593" t="s">
        <v>14</v>
      </c>
      <c r="X9" s="179"/>
      <c r="Y9" s="179"/>
      <c r="Z9" s="179"/>
      <c r="AA9" s="169"/>
      <c r="AB9" s="597"/>
      <c r="AC9" s="597"/>
      <c r="AD9" s="169"/>
      <c r="AE9" s="169"/>
      <c r="AF9" s="179"/>
      <c r="AG9" s="169"/>
      <c r="AH9" s="180"/>
    </row>
    <row r="10" spans="1:46" s="20" customFormat="1" ht="12.75">
      <c r="A10" s="573"/>
      <c r="B10" s="573"/>
      <c r="C10" s="595"/>
      <c r="D10" s="476"/>
      <c r="E10" s="476"/>
      <c r="F10" s="595"/>
      <c r="G10" s="476"/>
      <c r="H10" s="476"/>
      <c r="I10" s="595"/>
      <c r="J10" s="572" t="s">
        <v>114</v>
      </c>
      <c r="K10" s="572" t="s">
        <v>116</v>
      </c>
      <c r="L10" s="593" t="s">
        <v>117</v>
      </c>
      <c r="M10" s="169"/>
      <c r="N10" s="180"/>
      <c r="O10" s="593" t="s">
        <v>118</v>
      </c>
      <c r="P10" s="168"/>
      <c r="Q10" s="180"/>
      <c r="R10" s="573"/>
      <c r="S10" s="573"/>
      <c r="T10" s="593" t="s">
        <v>119</v>
      </c>
      <c r="U10" s="168"/>
      <c r="V10" s="180"/>
      <c r="W10" s="595"/>
      <c r="X10" s="572" t="s">
        <v>114</v>
      </c>
      <c r="Y10" s="572" t="s">
        <v>116</v>
      </c>
      <c r="Z10" s="593" t="s">
        <v>117</v>
      </c>
      <c r="AA10" s="169"/>
      <c r="AB10" s="180"/>
      <c r="AC10" s="593" t="s">
        <v>118</v>
      </c>
      <c r="AD10" s="168"/>
      <c r="AE10" s="180"/>
      <c r="AF10" s="593" t="s">
        <v>119</v>
      </c>
      <c r="AG10" s="168"/>
      <c r="AH10" s="180"/>
    </row>
    <row r="11" spans="1:46" s="20" customFormat="1" ht="12.75">
      <c r="A11" s="574"/>
      <c r="B11" s="574"/>
      <c r="C11" s="594"/>
      <c r="D11" s="476"/>
      <c r="E11" s="476"/>
      <c r="F11" s="594"/>
      <c r="G11" s="476"/>
      <c r="H11" s="476"/>
      <c r="I11" s="594"/>
      <c r="J11" s="574"/>
      <c r="K11" s="574"/>
      <c r="L11" s="594"/>
      <c r="M11" s="170" t="s">
        <v>114</v>
      </c>
      <c r="N11" s="170" t="s">
        <v>116</v>
      </c>
      <c r="O11" s="594"/>
      <c r="P11" s="170" t="s">
        <v>114</v>
      </c>
      <c r="Q11" s="170" t="s">
        <v>116</v>
      </c>
      <c r="R11" s="574"/>
      <c r="S11" s="574"/>
      <c r="T11" s="594"/>
      <c r="U11" s="170" t="s">
        <v>114</v>
      </c>
      <c r="V11" s="170" t="s">
        <v>116</v>
      </c>
      <c r="W11" s="594"/>
      <c r="X11" s="574"/>
      <c r="Y11" s="574"/>
      <c r="Z11" s="594"/>
      <c r="AA11" s="170" t="s">
        <v>114</v>
      </c>
      <c r="AB11" s="170" t="s">
        <v>116</v>
      </c>
      <c r="AC11" s="594"/>
      <c r="AD11" s="170" t="s">
        <v>114</v>
      </c>
      <c r="AE11" s="170" t="s">
        <v>116</v>
      </c>
      <c r="AF11" s="594"/>
      <c r="AG11" s="170" t="s">
        <v>114</v>
      </c>
      <c r="AH11" s="170" t="s">
        <v>116</v>
      </c>
    </row>
    <row r="12" spans="1:46" s="58" customFormat="1" ht="12.75">
      <c r="A12" s="171" t="s">
        <v>30</v>
      </c>
      <c r="B12" s="171" t="s">
        <v>31</v>
      </c>
      <c r="C12" s="172">
        <v>1</v>
      </c>
      <c r="D12" s="172">
        <v>2</v>
      </c>
      <c r="E12" s="172">
        <v>3</v>
      </c>
      <c r="F12" s="172">
        <v>4</v>
      </c>
      <c r="G12" s="172">
        <v>5</v>
      </c>
      <c r="H12" s="172">
        <v>6</v>
      </c>
      <c r="I12" s="172">
        <v>7</v>
      </c>
      <c r="J12" s="172">
        <v>8</v>
      </c>
      <c r="K12" s="172">
        <v>9</v>
      </c>
      <c r="L12" s="172">
        <v>10</v>
      </c>
      <c r="M12" s="172">
        <v>11</v>
      </c>
      <c r="N12" s="172">
        <v>12</v>
      </c>
      <c r="O12" s="172">
        <v>13</v>
      </c>
      <c r="P12" s="172">
        <v>14</v>
      </c>
      <c r="Q12" s="172">
        <v>15</v>
      </c>
      <c r="R12" s="171" t="s">
        <v>30</v>
      </c>
      <c r="S12" s="171" t="s">
        <v>31</v>
      </c>
      <c r="T12" s="172">
        <v>16</v>
      </c>
      <c r="U12" s="172">
        <v>17</v>
      </c>
      <c r="V12" s="172">
        <v>18</v>
      </c>
      <c r="W12" s="172">
        <v>19</v>
      </c>
      <c r="X12" s="172">
        <v>20</v>
      </c>
      <c r="Y12" s="172">
        <v>21</v>
      </c>
      <c r="Z12" s="172">
        <v>22</v>
      </c>
      <c r="AA12" s="172">
        <v>23</v>
      </c>
      <c r="AB12" s="172">
        <v>24</v>
      </c>
      <c r="AC12" s="172">
        <v>25</v>
      </c>
      <c r="AD12" s="172">
        <v>26</v>
      </c>
      <c r="AE12" s="172">
        <v>27</v>
      </c>
      <c r="AF12" s="172">
        <v>28</v>
      </c>
      <c r="AG12" s="172">
        <v>29</v>
      </c>
      <c r="AH12" s="172">
        <v>30</v>
      </c>
    </row>
    <row r="13" spans="1:46" s="58" customFormat="1" ht="12.75">
      <c r="A13" s="173" t="s">
        <v>32</v>
      </c>
      <c r="B13" s="31">
        <v>1</v>
      </c>
      <c r="C13" s="429">
        <v>5593</v>
      </c>
      <c r="D13" s="429">
        <v>3857</v>
      </c>
      <c r="E13" s="429">
        <v>1736</v>
      </c>
      <c r="F13" s="429">
        <v>5346</v>
      </c>
      <c r="G13" s="429">
        <v>3698</v>
      </c>
      <c r="H13" s="429">
        <v>1648</v>
      </c>
      <c r="I13" s="172">
        <v>418</v>
      </c>
      <c r="J13" s="172">
        <v>266</v>
      </c>
      <c r="K13" s="172">
        <v>152</v>
      </c>
      <c r="L13" s="172">
        <v>150</v>
      </c>
      <c r="M13" s="172">
        <v>102</v>
      </c>
      <c r="N13" s="172">
        <v>48</v>
      </c>
      <c r="O13" s="172">
        <v>219</v>
      </c>
      <c r="P13" s="172">
        <v>133</v>
      </c>
      <c r="Q13" s="172">
        <v>86</v>
      </c>
      <c r="R13" s="173" t="s">
        <v>32</v>
      </c>
      <c r="S13" s="31">
        <v>1</v>
      </c>
      <c r="T13" s="172">
        <v>49</v>
      </c>
      <c r="U13" s="172">
        <v>31</v>
      </c>
      <c r="V13" s="172">
        <v>18</v>
      </c>
      <c r="W13" s="429">
        <v>4928</v>
      </c>
      <c r="X13" s="429">
        <v>3432</v>
      </c>
      <c r="Y13" s="429">
        <v>1496</v>
      </c>
      <c r="Z13" s="429">
        <v>2495</v>
      </c>
      <c r="AA13" s="429">
        <v>1805</v>
      </c>
      <c r="AB13" s="172">
        <v>690</v>
      </c>
      <c r="AC13" s="429">
        <v>1467</v>
      </c>
      <c r="AD13" s="429">
        <v>1002</v>
      </c>
      <c r="AE13" s="172">
        <v>465</v>
      </c>
      <c r="AF13" s="172">
        <v>966</v>
      </c>
      <c r="AG13" s="172">
        <v>625</v>
      </c>
      <c r="AH13" s="172">
        <v>341</v>
      </c>
      <c r="AJ13" s="58">
        <f>+C13-D13-E13</f>
        <v>0</v>
      </c>
      <c r="AK13" s="58">
        <f>+F13-G13-H13</f>
        <v>0</v>
      </c>
      <c r="AL13" s="58">
        <f>+I13-L13-O13-T13</f>
        <v>0</v>
      </c>
      <c r="AM13" s="58">
        <f t="shared" ref="AM13:AN13" si="0">+J13-M13-P13-U13</f>
        <v>0</v>
      </c>
      <c r="AN13" s="58">
        <f t="shared" si="0"/>
        <v>0</v>
      </c>
      <c r="AO13" s="58">
        <f>+W13-Z13-AC13-AF13</f>
        <v>0</v>
      </c>
      <c r="AP13" s="58">
        <f t="shared" ref="AP13:AQ13" si="1">+X13-AA13-AD13-AG13</f>
        <v>0</v>
      </c>
      <c r="AQ13" s="58">
        <f t="shared" si="1"/>
        <v>0</v>
      </c>
      <c r="AR13" s="58">
        <f>+F13-I13-W13</f>
        <v>0</v>
      </c>
      <c r="AS13" s="58">
        <f t="shared" ref="AS13:AT13" si="2">+G13-J13-X13</f>
        <v>0</v>
      </c>
      <c r="AT13" s="58">
        <f t="shared" si="2"/>
        <v>0</v>
      </c>
    </row>
    <row r="14" spans="1:46" s="58" customFormat="1" ht="12.75">
      <c r="A14" s="173" t="s">
        <v>33</v>
      </c>
      <c r="B14" s="31">
        <v>2</v>
      </c>
      <c r="C14" s="172">
        <v>723</v>
      </c>
      <c r="D14" s="172">
        <v>416</v>
      </c>
      <c r="E14" s="172">
        <v>307</v>
      </c>
      <c r="F14" s="172">
        <v>723</v>
      </c>
      <c r="G14" s="172">
        <v>416</v>
      </c>
      <c r="H14" s="172">
        <v>307</v>
      </c>
      <c r="I14" s="172">
        <v>27</v>
      </c>
      <c r="J14" s="172">
        <v>10</v>
      </c>
      <c r="K14" s="172">
        <v>17</v>
      </c>
      <c r="L14" s="172">
        <v>7</v>
      </c>
      <c r="M14" s="172">
        <v>4</v>
      </c>
      <c r="N14" s="172">
        <v>3</v>
      </c>
      <c r="O14" s="172">
        <v>15</v>
      </c>
      <c r="P14" s="172">
        <v>4</v>
      </c>
      <c r="Q14" s="172">
        <v>11</v>
      </c>
      <c r="R14" s="173" t="s">
        <v>33</v>
      </c>
      <c r="S14" s="31">
        <v>2</v>
      </c>
      <c r="T14" s="172">
        <v>5</v>
      </c>
      <c r="U14" s="172">
        <v>2</v>
      </c>
      <c r="V14" s="172">
        <v>3</v>
      </c>
      <c r="W14" s="172">
        <v>696</v>
      </c>
      <c r="X14" s="172">
        <v>406</v>
      </c>
      <c r="Y14" s="172">
        <v>290</v>
      </c>
      <c r="Z14" s="172">
        <v>296</v>
      </c>
      <c r="AA14" s="172">
        <v>174</v>
      </c>
      <c r="AB14" s="172">
        <v>122</v>
      </c>
      <c r="AC14" s="172">
        <v>205</v>
      </c>
      <c r="AD14" s="172">
        <v>127</v>
      </c>
      <c r="AE14" s="172">
        <v>78</v>
      </c>
      <c r="AF14" s="172">
        <v>195</v>
      </c>
      <c r="AG14" s="172">
        <v>105</v>
      </c>
      <c r="AH14" s="172">
        <v>90</v>
      </c>
      <c r="AJ14" s="58">
        <f t="shared" ref="AJ14:AJ50" si="3">+C14-D14-E14</f>
        <v>0</v>
      </c>
      <c r="AK14" s="58">
        <f t="shared" ref="AK14:AK50" si="4">+F14-G14-H14</f>
        <v>0</v>
      </c>
      <c r="AL14" s="58">
        <f t="shared" ref="AL14:AL50" si="5">+I14-L14-O14-T14</f>
        <v>0</v>
      </c>
      <c r="AM14" s="58">
        <f t="shared" ref="AM14:AM50" si="6">+J14-M14-P14-U14</f>
        <v>0</v>
      </c>
      <c r="AN14" s="58">
        <f t="shared" ref="AN14:AN50" si="7">+K14-N14-Q14-V14</f>
        <v>0</v>
      </c>
      <c r="AO14" s="58">
        <f t="shared" ref="AO14:AO50" si="8">+W14-Z14-AC14-AF14</f>
        <v>0</v>
      </c>
      <c r="AP14" s="58">
        <f t="shared" ref="AP14:AP50" si="9">+X14-AA14-AD14-AG14</f>
        <v>0</v>
      </c>
      <c r="AQ14" s="58">
        <f t="shared" ref="AQ14:AQ50" si="10">+Y14-AB14-AE14-AH14</f>
        <v>0</v>
      </c>
      <c r="AR14" s="58">
        <f t="shared" ref="AR14:AR50" si="11">+F14-I14-W14</f>
        <v>0</v>
      </c>
      <c r="AS14" s="58">
        <f t="shared" ref="AS14:AS50" si="12">+G14-J14-X14</f>
        <v>0</v>
      </c>
      <c r="AT14" s="58">
        <f t="shared" ref="AT14:AT50" si="13">+H14-K14-Y14</f>
        <v>0</v>
      </c>
    </row>
    <row r="15" spans="1:46" s="58" customFormat="1" ht="12.75">
      <c r="A15" s="174" t="s">
        <v>34</v>
      </c>
      <c r="B15" s="31">
        <v>3</v>
      </c>
      <c r="C15" s="172">
        <v>104</v>
      </c>
      <c r="D15" s="172">
        <v>62</v>
      </c>
      <c r="E15" s="172">
        <v>42</v>
      </c>
      <c r="F15" s="172">
        <v>104</v>
      </c>
      <c r="G15" s="172">
        <v>62</v>
      </c>
      <c r="H15" s="172">
        <v>42</v>
      </c>
      <c r="I15" s="172">
        <v>0</v>
      </c>
      <c r="J15" s="172">
        <v>0</v>
      </c>
      <c r="K15" s="172">
        <v>0</v>
      </c>
      <c r="L15" s="172">
        <v>0</v>
      </c>
      <c r="M15" s="378">
        <v>0</v>
      </c>
      <c r="N15" s="378">
        <v>0</v>
      </c>
      <c r="O15" s="172">
        <v>0</v>
      </c>
      <c r="P15" s="378">
        <v>0</v>
      </c>
      <c r="Q15" s="378">
        <v>0</v>
      </c>
      <c r="R15" s="174" t="s">
        <v>34</v>
      </c>
      <c r="S15" s="31">
        <v>3</v>
      </c>
      <c r="T15" s="172">
        <v>0</v>
      </c>
      <c r="U15" s="378">
        <v>0</v>
      </c>
      <c r="V15" s="378">
        <v>0</v>
      </c>
      <c r="W15" s="172">
        <v>104</v>
      </c>
      <c r="X15" s="172">
        <v>62</v>
      </c>
      <c r="Y15" s="172">
        <v>42</v>
      </c>
      <c r="Z15" s="172">
        <v>53</v>
      </c>
      <c r="AA15" s="172">
        <v>30</v>
      </c>
      <c r="AB15" s="172">
        <v>23</v>
      </c>
      <c r="AC15" s="172">
        <v>31</v>
      </c>
      <c r="AD15" s="172">
        <v>20</v>
      </c>
      <c r="AE15" s="172">
        <v>11</v>
      </c>
      <c r="AF15" s="172">
        <v>20</v>
      </c>
      <c r="AG15" s="172">
        <v>12</v>
      </c>
      <c r="AH15" s="172">
        <v>8</v>
      </c>
      <c r="AJ15" s="58">
        <f t="shared" si="3"/>
        <v>0</v>
      </c>
      <c r="AK15" s="58">
        <f t="shared" si="4"/>
        <v>0</v>
      </c>
      <c r="AL15" s="58">
        <f t="shared" si="5"/>
        <v>0</v>
      </c>
      <c r="AM15" s="58">
        <f t="shared" si="6"/>
        <v>0</v>
      </c>
      <c r="AN15" s="58">
        <f t="shared" si="7"/>
        <v>0</v>
      </c>
      <c r="AO15" s="58">
        <f t="shared" si="8"/>
        <v>0</v>
      </c>
      <c r="AP15" s="58">
        <f t="shared" si="9"/>
        <v>0</v>
      </c>
      <c r="AQ15" s="58">
        <f t="shared" si="10"/>
        <v>0</v>
      </c>
      <c r="AR15" s="58">
        <f t="shared" si="11"/>
        <v>0</v>
      </c>
      <c r="AS15" s="58">
        <f t="shared" si="12"/>
        <v>0</v>
      </c>
      <c r="AT15" s="58">
        <f t="shared" si="13"/>
        <v>0</v>
      </c>
    </row>
    <row r="16" spans="1:46" s="58" customFormat="1" ht="12.75">
      <c r="A16" s="174" t="s">
        <v>35</v>
      </c>
      <c r="B16" s="31">
        <v>4</v>
      </c>
      <c r="C16" s="172">
        <v>123</v>
      </c>
      <c r="D16" s="172">
        <v>61</v>
      </c>
      <c r="E16" s="172">
        <v>62</v>
      </c>
      <c r="F16" s="172">
        <v>123</v>
      </c>
      <c r="G16" s="172">
        <v>61</v>
      </c>
      <c r="H16" s="172">
        <v>62</v>
      </c>
      <c r="I16" s="172">
        <v>0</v>
      </c>
      <c r="J16" s="172">
        <v>0</v>
      </c>
      <c r="K16" s="172">
        <v>0</v>
      </c>
      <c r="L16" s="172">
        <v>0</v>
      </c>
      <c r="M16" s="378">
        <v>0</v>
      </c>
      <c r="N16" s="378">
        <v>0</v>
      </c>
      <c r="O16" s="172">
        <v>0</v>
      </c>
      <c r="P16" s="378">
        <v>0</v>
      </c>
      <c r="Q16" s="378">
        <v>0</v>
      </c>
      <c r="R16" s="174" t="s">
        <v>35</v>
      </c>
      <c r="S16" s="31">
        <v>4</v>
      </c>
      <c r="T16" s="172">
        <v>0</v>
      </c>
      <c r="U16" s="378">
        <v>0</v>
      </c>
      <c r="V16" s="378">
        <v>0</v>
      </c>
      <c r="W16" s="172">
        <v>123</v>
      </c>
      <c r="X16" s="172">
        <v>61</v>
      </c>
      <c r="Y16" s="172">
        <v>62</v>
      </c>
      <c r="Z16" s="172">
        <v>56</v>
      </c>
      <c r="AA16" s="172">
        <v>29</v>
      </c>
      <c r="AB16" s="172">
        <v>27</v>
      </c>
      <c r="AC16" s="172">
        <v>38</v>
      </c>
      <c r="AD16" s="172">
        <v>23</v>
      </c>
      <c r="AE16" s="172">
        <v>15</v>
      </c>
      <c r="AF16" s="172">
        <v>29</v>
      </c>
      <c r="AG16" s="172">
        <v>9</v>
      </c>
      <c r="AH16" s="172">
        <v>20</v>
      </c>
      <c r="AJ16" s="58">
        <f t="shared" si="3"/>
        <v>0</v>
      </c>
      <c r="AK16" s="58">
        <f t="shared" si="4"/>
        <v>0</v>
      </c>
      <c r="AL16" s="58">
        <f t="shared" si="5"/>
        <v>0</v>
      </c>
      <c r="AM16" s="58">
        <f t="shared" si="6"/>
        <v>0</v>
      </c>
      <c r="AN16" s="58">
        <f t="shared" si="7"/>
        <v>0</v>
      </c>
      <c r="AO16" s="58">
        <f t="shared" si="8"/>
        <v>0</v>
      </c>
      <c r="AP16" s="58">
        <f t="shared" si="9"/>
        <v>0</v>
      </c>
      <c r="AQ16" s="58">
        <f t="shared" si="10"/>
        <v>0</v>
      </c>
      <c r="AR16" s="58">
        <f t="shared" si="11"/>
        <v>0</v>
      </c>
      <c r="AS16" s="58">
        <f t="shared" si="12"/>
        <v>0</v>
      </c>
      <c r="AT16" s="58">
        <f t="shared" si="13"/>
        <v>0</v>
      </c>
    </row>
    <row r="17" spans="1:46" s="58" customFormat="1" ht="12.75">
      <c r="A17" s="174" t="s">
        <v>36</v>
      </c>
      <c r="B17" s="31">
        <v>5</v>
      </c>
      <c r="C17" s="172">
        <v>196</v>
      </c>
      <c r="D17" s="172">
        <v>112</v>
      </c>
      <c r="E17" s="172">
        <v>84</v>
      </c>
      <c r="F17" s="172">
        <v>196</v>
      </c>
      <c r="G17" s="172">
        <v>112</v>
      </c>
      <c r="H17" s="172">
        <v>84</v>
      </c>
      <c r="I17" s="172">
        <v>0</v>
      </c>
      <c r="J17" s="172">
        <v>0</v>
      </c>
      <c r="K17" s="172">
        <v>0</v>
      </c>
      <c r="L17" s="172">
        <v>0</v>
      </c>
      <c r="M17" s="378">
        <v>0</v>
      </c>
      <c r="N17" s="378">
        <v>0</v>
      </c>
      <c r="O17" s="172">
        <v>0</v>
      </c>
      <c r="P17" s="378">
        <v>0</v>
      </c>
      <c r="Q17" s="378">
        <v>0</v>
      </c>
      <c r="R17" s="174" t="s">
        <v>36</v>
      </c>
      <c r="S17" s="31">
        <v>5</v>
      </c>
      <c r="T17" s="172">
        <v>0</v>
      </c>
      <c r="U17" s="378">
        <v>0</v>
      </c>
      <c r="V17" s="378">
        <v>0</v>
      </c>
      <c r="W17" s="172">
        <v>196</v>
      </c>
      <c r="X17" s="172">
        <v>112</v>
      </c>
      <c r="Y17" s="172">
        <v>84</v>
      </c>
      <c r="Z17" s="172">
        <v>69</v>
      </c>
      <c r="AA17" s="172">
        <v>43</v>
      </c>
      <c r="AB17" s="172">
        <v>26</v>
      </c>
      <c r="AC17" s="172">
        <v>57</v>
      </c>
      <c r="AD17" s="172">
        <v>35</v>
      </c>
      <c r="AE17" s="172">
        <v>22</v>
      </c>
      <c r="AF17" s="172">
        <v>70</v>
      </c>
      <c r="AG17" s="172">
        <v>34</v>
      </c>
      <c r="AH17" s="172">
        <v>36</v>
      </c>
      <c r="AJ17" s="58">
        <f t="shared" si="3"/>
        <v>0</v>
      </c>
      <c r="AK17" s="58">
        <f t="shared" si="4"/>
        <v>0</v>
      </c>
      <c r="AL17" s="58">
        <f t="shared" si="5"/>
        <v>0</v>
      </c>
      <c r="AM17" s="58">
        <f t="shared" si="6"/>
        <v>0</v>
      </c>
      <c r="AN17" s="58">
        <f t="shared" si="7"/>
        <v>0</v>
      </c>
      <c r="AO17" s="58">
        <f t="shared" si="8"/>
        <v>0</v>
      </c>
      <c r="AP17" s="58">
        <f t="shared" si="9"/>
        <v>0</v>
      </c>
      <c r="AQ17" s="58">
        <f t="shared" si="10"/>
        <v>0</v>
      </c>
      <c r="AR17" s="58">
        <f t="shared" si="11"/>
        <v>0</v>
      </c>
      <c r="AS17" s="58">
        <f t="shared" si="12"/>
        <v>0</v>
      </c>
      <c r="AT17" s="58">
        <f t="shared" si="13"/>
        <v>0</v>
      </c>
    </row>
    <row r="18" spans="1:46" s="58" customFormat="1" ht="12.75">
      <c r="A18" s="174" t="s">
        <v>37</v>
      </c>
      <c r="B18" s="31">
        <v>6</v>
      </c>
      <c r="C18" s="172">
        <v>183</v>
      </c>
      <c r="D18" s="172">
        <v>106</v>
      </c>
      <c r="E18" s="172">
        <v>77</v>
      </c>
      <c r="F18" s="172">
        <v>183</v>
      </c>
      <c r="G18" s="172">
        <v>106</v>
      </c>
      <c r="H18" s="172">
        <v>77</v>
      </c>
      <c r="I18" s="172">
        <v>12</v>
      </c>
      <c r="J18" s="172">
        <v>1</v>
      </c>
      <c r="K18" s="172">
        <v>11</v>
      </c>
      <c r="L18" s="172">
        <v>3</v>
      </c>
      <c r="M18" s="172">
        <v>1</v>
      </c>
      <c r="N18" s="172">
        <v>2</v>
      </c>
      <c r="O18" s="172">
        <v>9</v>
      </c>
      <c r="P18" s="378">
        <v>0</v>
      </c>
      <c r="Q18" s="172">
        <v>9</v>
      </c>
      <c r="R18" s="174" t="s">
        <v>37</v>
      </c>
      <c r="S18" s="31">
        <v>6</v>
      </c>
      <c r="T18" s="172">
        <v>0</v>
      </c>
      <c r="U18" s="378">
        <v>0</v>
      </c>
      <c r="V18" s="378">
        <v>0</v>
      </c>
      <c r="W18" s="172">
        <v>171</v>
      </c>
      <c r="X18" s="172">
        <v>105</v>
      </c>
      <c r="Y18" s="172">
        <v>66</v>
      </c>
      <c r="Z18" s="172">
        <v>72</v>
      </c>
      <c r="AA18" s="172">
        <v>39</v>
      </c>
      <c r="AB18" s="172">
        <v>33</v>
      </c>
      <c r="AC18" s="172">
        <v>54</v>
      </c>
      <c r="AD18" s="172">
        <v>37</v>
      </c>
      <c r="AE18" s="172">
        <v>17</v>
      </c>
      <c r="AF18" s="172">
        <v>45</v>
      </c>
      <c r="AG18" s="172">
        <v>29</v>
      </c>
      <c r="AH18" s="172">
        <v>16</v>
      </c>
      <c r="AJ18" s="58">
        <f t="shared" si="3"/>
        <v>0</v>
      </c>
      <c r="AK18" s="58">
        <f t="shared" si="4"/>
        <v>0</v>
      </c>
      <c r="AL18" s="58">
        <f t="shared" si="5"/>
        <v>0</v>
      </c>
      <c r="AM18" s="58">
        <f t="shared" si="6"/>
        <v>0</v>
      </c>
      <c r="AN18" s="58">
        <f t="shared" si="7"/>
        <v>0</v>
      </c>
      <c r="AO18" s="58">
        <f t="shared" si="8"/>
        <v>0</v>
      </c>
      <c r="AP18" s="58">
        <f t="shared" si="9"/>
        <v>0</v>
      </c>
      <c r="AQ18" s="58">
        <f t="shared" si="10"/>
        <v>0</v>
      </c>
      <c r="AR18" s="58">
        <f t="shared" si="11"/>
        <v>0</v>
      </c>
      <c r="AS18" s="58">
        <f t="shared" si="12"/>
        <v>0</v>
      </c>
      <c r="AT18" s="58">
        <f t="shared" si="13"/>
        <v>0</v>
      </c>
    </row>
    <row r="19" spans="1:46" s="58" customFormat="1" ht="12.75">
      <c r="A19" s="174" t="s">
        <v>38</v>
      </c>
      <c r="B19" s="31">
        <v>7</v>
      </c>
      <c r="C19" s="172">
        <v>117</v>
      </c>
      <c r="D19" s="172">
        <v>75</v>
      </c>
      <c r="E19" s="172">
        <v>42</v>
      </c>
      <c r="F19" s="172">
        <v>117</v>
      </c>
      <c r="G19" s="172">
        <v>75</v>
      </c>
      <c r="H19" s="172">
        <v>42</v>
      </c>
      <c r="I19" s="172">
        <v>15</v>
      </c>
      <c r="J19" s="172">
        <v>9</v>
      </c>
      <c r="K19" s="172">
        <v>6</v>
      </c>
      <c r="L19" s="172">
        <v>4</v>
      </c>
      <c r="M19" s="172">
        <v>3</v>
      </c>
      <c r="N19" s="172">
        <v>1</v>
      </c>
      <c r="O19" s="172">
        <v>6</v>
      </c>
      <c r="P19" s="172">
        <v>4</v>
      </c>
      <c r="Q19" s="172">
        <v>2</v>
      </c>
      <c r="R19" s="174" t="s">
        <v>38</v>
      </c>
      <c r="S19" s="31">
        <v>7</v>
      </c>
      <c r="T19" s="172">
        <v>5</v>
      </c>
      <c r="U19" s="172">
        <v>2</v>
      </c>
      <c r="V19" s="172">
        <v>3</v>
      </c>
      <c r="W19" s="172">
        <v>102</v>
      </c>
      <c r="X19" s="172">
        <v>66</v>
      </c>
      <c r="Y19" s="172">
        <v>36</v>
      </c>
      <c r="Z19" s="172">
        <v>46</v>
      </c>
      <c r="AA19" s="172">
        <v>33</v>
      </c>
      <c r="AB19" s="172">
        <v>13</v>
      </c>
      <c r="AC19" s="172">
        <v>25</v>
      </c>
      <c r="AD19" s="172">
        <v>12</v>
      </c>
      <c r="AE19" s="172">
        <v>13</v>
      </c>
      <c r="AF19" s="172">
        <v>31</v>
      </c>
      <c r="AG19" s="172">
        <v>21</v>
      </c>
      <c r="AH19" s="172">
        <v>10</v>
      </c>
      <c r="AJ19" s="58">
        <f t="shared" si="3"/>
        <v>0</v>
      </c>
      <c r="AK19" s="58">
        <f t="shared" si="4"/>
        <v>0</v>
      </c>
      <c r="AL19" s="58">
        <f t="shared" si="5"/>
        <v>0</v>
      </c>
      <c r="AM19" s="58">
        <f t="shared" si="6"/>
        <v>0</v>
      </c>
      <c r="AN19" s="58">
        <f t="shared" si="7"/>
        <v>0</v>
      </c>
      <c r="AO19" s="58">
        <f t="shared" si="8"/>
        <v>0</v>
      </c>
      <c r="AP19" s="58">
        <f t="shared" si="9"/>
        <v>0</v>
      </c>
      <c r="AQ19" s="58">
        <f t="shared" si="10"/>
        <v>0</v>
      </c>
      <c r="AR19" s="58">
        <f t="shared" si="11"/>
        <v>0</v>
      </c>
      <c r="AS19" s="58">
        <f t="shared" si="12"/>
        <v>0</v>
      </c>
      <c r="AT19" s="58">
        <f t="shared" si="13"/>
        <v>0</v>
      </c>
    </row>
    <row r="20" spans="1:46" s="58" customFormat="1" ht="12.75">
      <c r="A20" s="173" t="s">
        <v>39</v>
      </c>
      <c r="B20" s="31">
        <v>8</v>
      </c>
      <c r="C20" s="172">
        <v>654</v>
      </c>
      <c r="D20" s="172">
        <v>403</v>
      </c>
      <c r="E20" s="172">
        <v>251</v>
      </c>
      <c r="F20" s="172">
        <v>621</v>
      </c>
      <c r="G20" s="172">
        <v>376</v>
      </c>
      <c r="H20" s="172">
        <v>245</v>
      </c>
      <c r="I20" s="172">
        <v>45</v>
      </c>
      <c r="J20" s="172">
        <v>24</v>
      </c>
      <c r="K20" s="172">
        <v>21</v>
      </c>
      <c r="L20" s="172">
        <v>10</v>
      </c>
      <c r="M20" s="172">
        <v>2</v>
      </c>
      <c r="N20" s="172">
        <v>8</v>
      </c>
      <c r="O20" s="172">
        <v>32</v>
      </c>
      <c r="P20" s="172">
        <v>20</v>
      </c>
      <c r="Q20" s="172">
        <v>12</v>
      </c>
      <c r="R20" s="173" t="s">
        <v>39</v>
      </c>
      <c r="S20" s="31">
        <v>8</v>
      </c>
      <c r="T20" s="172">
        <v>3</v>
      </c>
      <c r="U20" s="172">
        <v>2</v>
      </c>
      <c r="V20" s="172">
        <v>1</v>
      </c>
      <c r="W20" s="172">
        <v>576</v>
      </c>
      <c r="X20" s="172">
        <v>352</v>
      </c>
      <c r="Y20" s="172">
        <v>224</v>
      </c>
      <c r="Z20" s="172">
        <v>250</v>
      </c>
      <c r="AA20" s="172">
        <v>157</v>
      </c>
      <c r="AB20" s="172">
        <v>93</v>
      </c>
      <c r="AC20" s="172">
        <v>217</v>
      </c>
      <c r="AD20" s="172">
        <v>123</v>
      </c>
      <c r="AE20" s="172">
        <v>94</v>
      </c>
      <c r="AF20" s="172">
        <v>109</v>
      </c>
      <c r="AG20" s="172">
        <v>72</v>
      </c>
      <c r="AH20" s="172">
        <v>37</v>
      </c>
      <c r="AJ20" s="58">
        <f t="shared" si="3"/>
        <v>0</v>
      </c>
      <c r="AK20" s="58">
        <f t="shared" si="4"/>
        <v>0</v>
      </c>
      <c r="AL20" s="58">
        <f t="shared" si="5"/>
        <v>0</v>
      </c>
      <c r="AM20" s="58">
        <f t="shared" si="6"/>
        <v>0</v>
      </c>
      <c r="AN20" s="58">
        <f t="shared" si="7"/>
        <v>0</v>
      </c>
      <c r="AO20" s="58">
        <f t="shared" si="8"/>
        <v>0</v>
      </c>
      <c r="AP20" s="58">
        <f t="shared" si="9"/>
        <v>0</v>
      </c>
      <c r="AQ20" s="58">
        <f t="shared" si="10"/>
        <v>0</v>
      </c>
      <c r="AR20" s="58">
        <f t="shared" si="11"/>
        <v>0</v>
      </c>
      <c r="AS20" s="58">
        <f t="shared" si="12"/>
        <v>0</v>
      </c>
      <c r="AT20" s="58">
        <f t="shared" si="13"/>
        <v>0</v>
      </c>
    </row>
    <row r="21" spans="1:46" s="58" customFormat="1" ht="12.75">
      <c r="A21" s="174" t="s">
        <v>40</v>
      </c>
      <c r="B21" s="31">
        <v>9</v>
      </c>
      <c r="C21" s="172">
        <v>80</v>
      </c>
      <c r="D21" s="172">
        <v>56</v>
      </c>
      <c r="E21" s="172">
        <v>24</v>
      </c>
      <c r="F21" s="172">
        <v>80</v>
      </c>
      <c r="G21" s="172">
        <v>56</v>
      </c>
      <c r="H21" s="172">
        <v>24</v>
      </c>
      <c r="I21" s="172">
        <v>0</v>
      </c>
      <c r="J21" s="172">
        <v>0</v>
      </c>
      <c r="K21" s="172">
        <v>0</v>
      </c>
      <c r="L21" s="172">
        <v>0</v>
      </c>
      <c r="M21" s="378">
        <v>0</v>
      </c>
      <c r="N21" s="378">
        <v>0</v>
      </c>
      <c r="O21" s="172">
        <v>0</v>
      </c>
      <c r="P21" s="378">
        <v>0</v>
      </c>
      <c r="Q21" s="378">
        <v>0</v>
      </c>
      <c r="R21" s="174" t="s">
        <v>40</v>
      </c>
      <c r="S21" s="31">
        <v>9</v>
      </c>
      <c r="T21" s="172">
        <v>0</v>
      </c>
      <c r="U21" s="378">
        <v>0</v>
      </c>
      <c r="V21" s="378">
        <v>0</v>
      </c>
      <c r="W21" s="172">
        <v>80</v>
      </c>
      <c r="X21" s="172">
        <v>56</v>
      </c>
      <c r="Y21" s="172">
        <v>24</v>
      </c>
      <c r="Z21" s="172">
        <v>19</v>
      </c>
      <c r="AA21" s="172">
        <v>9</v>
      </c>
      <c r="AB21" s="172">
        <v>10</v>
      </c>
      <c r="AC21" s="172">
        <v>34</v>
      </c>
      <c r="AD21" s="172">
        <v>24</v>
      </c>
      <c r="AE21" s="172">
        <v>10</v>
      </c>
      <c r="AF21" s="172">
        <v>27</v>
      </c>
      <c r="AG21" s="172">
        <v>23</v>
      </c>
      <c r="AH21" s="172">
        <v>4</v>
      </c>
      <c r="AJ21" s="58">
        <f t="shared" si="3"/>
        <v>0</v>
      </c>
      <c r="AK21" s="58">
        <f t="shared" si="4"/>
        <v>0</v>
      </c>
      <c r="AL21" s="58">
        <f t="shared" si="5"/>
        <v>0</v>
      </c>
      <c r="AM21" s="58">
        <f t="shared" si="6"/>
        <v>0</v>
      </c>
      <c r="AN21" s="58">
        <f t="shared" si="7"/>
        <v>0</v>
      </c>
      <c r="AO21" s="58">
        <f t="shared" si="8"/>
        <v>0</v>
      </c>
      <c r="AP21" s="58">
        <f t="shared" si="9"/>
        <v>0</v>
      </c>
      <c r="AQ21" s="58">
        <f t="shared" si="10"/>
        <v>0</v>
      </c>
      <c r="AR21" s="58">
        <f t="shared" si="11"/>
        <v>0</v>
      </c>
      <c r="AS21" s="58">
        <f t="shared" si="12"/>
        <v>0</v>
      </c>
      <c r="AT21" s="58">
        <f t="shared" si="13"/>
        <v>0</v>
      </c>
    </row>
    <row r="22" spans="1:46" s="58" customFormat="1" ht="12.75">
      <c r="A22" s="174" t="s">
        <v>41</v>
      </c>
      <c r="B22" s="31">
        <v>10</v>
      </c>
      <c r="C22" s="172">
        <v>63</v>
      </c>
      <c r="D22" s="172">
        <v>37</v>
      </c>
      <c r="E22" s="172">
        <v>26</v>
      </c>
      <c r="F22" s="172">
        <v>63</v>
      </c>
      <c r="G22" s="172">
        <v>37</v>
      </c>
      <c r="H22" s="172">
        <v>26</v>
      </c>
      <c r="I22" s="172">
        <v>3</v>
      </c>
      <c r="J22" s="172">
        <v>2</v>
      </c>
      <c r="K22" s="172">
        <v>1</v>
      </c>
      <c r="L22" s="172">
        <v>0</v>
      </c>
      <c r="M22" s="378">
        <v>0</v>
      </c>
      <c r="N22" s="378">
        <v>0</v>
      </c>
      <c r="O22" s="172">
        <v>0</v>
      </c>
      <c r="P22" s="378">
        <v>0</v>
      </c>
      <c r="Q22" s="378">
        <v>0</v>
      </c>
      <c r="R22" s="174" t="s">
        <v>41</v>
      </c>
      <c r="S22" s="31">
        <v>10</v>
      </c>
      <c r="T22" s="172">
        <v>3</v>
      </c>
      <c r="U22" s="172">
        <v>2</v>
      </c>
      <c r="V22" s="172">
        <v>1</v>
      </c>
      <c r="W22" s="172">
        <v>60</v>
      </c>
      <c r="X22" s="172">
        <v>35</v>
      </c>
      <c r="Y22" s="172">
        <v>25</v>
      </c>
      <c r="Z22" s="172">
        <v>25</v>
      </c>
      <c r="AA22" s="172">
        <v>16</v>
      </c>
      <c r="AB22" s="172">
        <v>9</v>
      </c>
      <c r="AC22" s="172">
        <v>35</v>
      </c>
      <c r="AD22" s="172">
        <v>19</v>
      </c>
      <c r="AE22" s="172">
        <v>16</v>
      </c>
      <c r="AF22" s="172">
        <v>0</v>
      </c>
      <c r="AG22" s="378">
        <v>0</v>
      </c>
      <c r="AH22" s="378">
        <v>0</v>
      </c>
      <c r="AJ22" s="58">
        <f t="shared" si="3"/>
        <v>0</v>
      </c>
      <c r="AK22" s="58">
        <f t="shared" si="4"/>
        <v>0</v>
      </c>
      <c r="AL22" s="58">
        <f t="shared" si="5"/>
        <v>0</v>
      </c>
      <c r="AM22" s="58">
        <f t="shared" si="6"/>
        <v>0</v>
      </c>
      <c r="AN22" s="58">
        <f t="shared" si="7"/>
        <v>0</v>
      </c>
      <c r="AO22" s="58">
        <f t="shared" si="8"/>
        <v>0</v>
      </c>
      <c r="AP22" s="58">
        <f t="shared" si="9"/>
        <v>0</v>
      </c>
      <c r="AQ22" s="58">
        <f t="shared" si="10"/>
        <v>0</v>
      </c>
      <c r="AR22" s="58">
        <f t="shared" si="11"/>
        <v>0</v>
      </c>
      <c r="AS22" s="58">
        <f t="shared" si="12"/>
        <v>0</v>
      </c>
      <c r="AT22" s="58">
        <f t="shared" si="13"/>
        <v>0</v>
      </c>
    </row>
    <row r="23" spans="1:46" s="58" customFormat="1" ht="12.75">
      <c r="A23" s="174" t="s">
        <v>42</v>
      </c>
      <c r="B23" s="31">
        <v>11</v>
      </c>
      <c r="C23" s="172">
        <v>156</v>
      </c>
      <c r="D23" s="172">
        <v>121</v>
      </c>
      <c r="E23" s="172">
        <v>35</v>
      </c>
      <c r="F23" s="172">
        <v>123</v>
      </c>
      <c r="G23" s="172">
        <v>94</v>
      </c>
      <c r="H23" s="172">
        <v>29</v>
      </c>
      <c r="I23" s="172">
        <v>3</v>
      </c>
      <c r="J23" s="172">
        <v>2</v>
      </c>
      <c r="K23" s="172">
        <v>1</v>
      </c>
      <c r="L23" s="172">
        <v>0</v>
      </c>
      <c r="M23" s="378">
        <v>0</v>
      </c>
      <c r="N23" s="378">
        <v>0</v>
      </c>
      <c r="O23" s="172">
        <v>3</v>
      </c>
      <c r="P23" s="172">
        <v>2</v>
      </c>
      <c r="Q23" s="172">
        <v>1</v>
      </c>
      <c r="R23" s="174" t="s">
        <v>42</v>
      </c>
      <c r="S23" s="31">
        <v>11</v>
      </c>
      <c r="T23" s="172">
        <v>0</v>
      </c>
      <c r="U23" s="378">
        <v>0</v>
      </c>
      <c r="V23" s="378">
        <v>0</v>
      </c>
      <c r="W23" s="172">
        <v>120</v>
      </c>
      <c r="X23" s="172">
        <v>92</v>
      </c>
      <c r="Y23" s="172">
        <v>28</v>
      </c>
      <c r="Z23" s="172">
        <v>86</v>
      </c>
      <c r="AA23" s="172">
        <v>68</v>
      </c>
      <c r="AB23" s="172">
        <v>18</v>
      </c>
      <c r="AC23" s="172">
        <v>16</v>
      </c>
      <c r="AD23" s="172">
        <v>8</v>
      </c>
      <c r="AE23" s="172">
        <v>8</v>
      </c>
      <c r="AF23" s="172">
        <v>18</v>
      </c>
      <c r="AG23" s="172">
        <v>16</v>
      </c>
      <c r="AH23" s="172">
        <v>2</v>
      </c>
      <c r="AJ23" s="58">
        <f t="shared" si="3"/>
        <v>0</v>
      </c>
      <c r="AK23" s="58">
        <f t="shared" si="4"/>
        <v>0</v>
      </c>
      <c r="AL23" s="58">
        <f t="shared" si="5"/>
        <v>0</v>
      </c>
      <c r="AM23" s="58">
        <f t="shared" si="6"/>
        <v>0</v>
      </c>
      <c r="AN23" s="58">
        <f t="shared" si="7"/>
        <v>0</v>
      </c>
      <c r="AO23" s="58">
        <f t="shared" si="8"/>
        <v>0</v>
      </c>
      <c r="AP23" s="58">
        <f t="shared" si="9"/>
        <v>0</v>
      </c>
      <c r="AQ23" s="58">
        <f t="shared" si="10"/>
        <v>0</v>
      </c>
      <c r="AR23" s="58">
        <f t="shared" si="11"/>
        <v>0</v>
      </c>
      <c r="AS23" s="58">
        <f t="shared" si="12"/>
        <v>0</v>
      </c>
      <c r="AT23" s="58">
        <f t="shared" si="13"/>
        <v>0</v>
      </c>
    </row>
    <row r="24" spans="1:46" s="58" customFormat="1" ht="12.75">
      <c r="A24" s="174" t="s">
        <v>43</v>
      </c>
      <c r="B24" s="31">
        <v>12</v>
      </c>
      <c r="C24" s="172">
        <v>106</v>
      </c>
      <c r="D24" s="172">
        <v>69</v>
      </c>
      <c r="E24" s="172">
        <v>37</v>
      </c>
      <c r="F24" s="172">
        <v>106</v>
      </c>
      <c r="G24" s="172">
        <v>69</v>
      </c>
      <c r="H24" s="172">
        <v>37</v>
      </c>
      <c r="I24" s="172">
        <v>0</v>
      </c>
      <c r="J24" s="172">
        <v>0</v>
      </c>
      <c r="K24" s="172">
        <v>0</v>
      </c>
      <c r="L24" s="172">
        <v>0</v>
      </c>
      <c r="M24" s="378">
        <v>0</v>
      </c>
      <c r="N24" s="378">
        <v>0</v>
      </c>
      <c r="O24" s="172">
        <v>0</v>
      </c>
      <c r="P24" s="378">
        <v>0</v>
      </c>
      <c r="Q24" s="378">
        <v>0</v>
      </c>
      <c r="R24" s="174" t="s">
        <v>43</v>
      </c>
      <c r="S24" s="31">
        <v>12</v>
      </c>
      <c r="T24" s="172">
        <v>0</v>
      </c>
      <c r="U24" s="378">
        <v>0</v>
      </c>
      <c r="V24" s="378">
        <v>0</v>
      </c>
      <c r="W24" s="172">
        <v>106</v>
      </c>
      <c r="X24" s="172">
        <v>69</v>
      </c>
      <c r="Y24" s="172">
        <v>37</v>
      </c>
      <c r="Z24" s="172">
        <v>26</v>
      </c>
      <c r="AA24" s="172">
        <v>13</v>
      </c>
      <c r="AB24" s="172">
        <v>13</v>
      </c>
      <c r="AC24" s="172">
        <v>65</v>
      </c>
      <c r="AD24" s="172">
        <v>46</v>
      </c>
      <c r="AE24" s="172">
        <v>19</v>
      </c>
      <c r="AF24" s="172">
        <v>15</v>
      </c>
      <c r="AG24" s="172">
        <v>10</v>
      </c>
      <c r="AH24" s="172">
        <v>5</v>
      </c>
      <c r="AJ24" s="58">
        <f t="shared" si="3"/>
        <v>0</v>
      </c>
      <c r="AK24" s="58">
        <f t="shared" si="4"/>
        <v>0</v>
      </c>
      <c r="AL24" s="58">
        <f t="shared" si="5"/>
        <v>0</v>
      </c>
      <c r="AM24" s="58">
        <f t="shared" si="6"/>
        <v>0</v>
      </c>
      <c r="AN24" s="58">
        <f t="shared" si="7"/>
        <v>0</v>
      </c>
      <c r="AO24" s="58">
        <f t="shared" si="8"/>
        <v>0</v>
      </c>
      <c r="AP24" s="58">
        <f t="shared" si="9"/>
        <v>0</v>
      </c>
      <c r="AQ24" s="58">
        <f t="shared" si="10"/>
        <v>0</v>
      </c>
      <c r="AR24" s="58">
        <f t="shared" si="11"/>
        <v>0</v>
      </c>
      <c r="AS24" s="58">
        <f t="shared" si="12"/>
        <v>0</v>
      </c>
      <c r="AT24" s="58">
        <f t="shared" si="13"/>
        <v>0</v>
      </c>
    </row>
    <row r="25" spans="1:46" s="58" customFormat="1" ht="12.75">
      <c r="A25" s="174" t="s">
        <v>44</v>
      </c>
      <c r="B25" s="31">
        <v>13</v>
      </c>
      <c r="C25" s="172">
        <v>163</v>
      </c>
      <c r="D25" s="172">
        <v>90</v>
      </c>
      <c r="E25" s="172">
        <v>73</v>
      </c>
      <c r="F25" s="172">
        <v>163</v>
      </c>
      <c r="G25" s="172">
        <v>90</v>
      </c>
      <c r="H25" s="172">
        <v>73</v>
      </c>
      <c r="I25" s="172">
        <v>36</v>
      </c>
      <c r="J25" s="172">
        <v>20</v>
      </c>
      <c r="K25" s="172">
        <v>16</v>
      </c>
      <c r="L25" s="172">
        <v>8</v>
      </c>
      <c r="M25" s="172">
        <v>2</v>
      </c>
      <c r="N25" s="172">
        <v>6</v>
      </c>
      <c r="O25" s="172">
        <v>28</v>
      </c>
      <c r="P25" s="172">
        <v>18</v>
      </c>
      <c r="Q25" s="172">
        <v>10</v>
      </c>
      <c r="R25" s="174" t="s">
        <v>44</v>
      </c>
      <c r="S25" s="31">
        <v>13</v>
      </c>
      <c r="T25" s="172">
        <v>0</v>
      </c>
      <c r="U25" s="378">
        <v>0</v>
      </c>
      <c r="V25" s="378">
        <v>0</v>
      </c>
      <c r="W25" s="172">
        <v>127</v>
      </c>
      <c r="X25" s="172">
        <v>70</v>
      </c>
      <c r="Y25" s="172">
        <v>57</v>
      </c>
      <c r="Z25" s="172">
        <v>49</v>
      </c>
      <c r="AA25" s="172">
        <v>31</v>
      </c>
      <c r="AB25" s="172">
        <v>18</v>
      </c>
      <c r="AC25" s="172">
        <v>41</v>
      </c>
      <c r="AD25" s="172">
        <v>19</v>
      </c>
      <c r="AE25" s="172">
        <v>22</v>
      </c>
      <c r="AF25" s="172">
        <v>37</v>
      </c>
      <c r="AG25" s="172">
        <v>20</v>
      </c>
      <c r="AH25" s="172">
        <v>17</v>
      </c>
      <c r="AJ25" s="58">
        <f t="shared" si="3"/>
        <v>0</v>
      </c>
      <c r="AK25" s="58">
        <f t="shared" si="4"/>
        <v>0</v>
      </c>
      <c r="AL25" s="58">
        <f t="shared" si="5"/>
        <v>0</v>
      </c>
      <c r="AM25" s="58">
        <f t="shared" si="6"/>
        <v>0</v>
      </c>
      <c r="AN25" s="58">
        <f t="shared" si="7"/>
        <v>0</v>
      </c>
      <c r="AO25" s="58">
        <f t="shared" si="8"/>
        <v>0</v>
      </c>
      <c r="AP25" s="58">
        <f t="shared" si="9"/>
        <v>0</v>
      </c>
      <c r="AQ25" s="58">
        <f t="shared" si="10"/>
        <v>0</v>
      </c>
      <c r="AR25" s="58">
        <f t="shared" si="11"/>
        <v>0</v>
      </c>
      <c r="AS25" s="58">
        <f t="shared" si="12"/>
        <v>0</v>
      </c>
      <c r="AT25" s="58">
        <f t="shared" si="13"/>
        <v>0</v>
      </c>
    </row>
    <row r="26" spans="1:46" s="58" customFormat="1" ht="12.75">
      <c r="A26" s="174" t="s">
        <v>45</v>
      </c>
      <c r="B26" s="31">
        <v>14</v>
      </c>
      <c r="C26" s="172">
        <v>86</v>
      </c>
      <c r="D26" s="172">
        <v>30</v>
      </c>
      <c r="E26" s="172">
        <v>56</v>
      </c>
      <c r="F26" s="172">
        <v>86</v>
      </c>
      <c r="G26" s="172">
        <v>30</v>
      </c>
      <c r="H26" s="172">
        <v>56</v>
      </c>
      <c r="I26" s="172">
        <v>3</v>
      </c>
      <c r="J26" s="172">
        <v>0</v>
      </c>
      <c r="K26" s="172">
        <v>3</v>
      </c>
      <c r="L26" s="172">
        <v>2</v>
      </c>
      <c r="M26" s="378">
        <v>0</v>
      </c>
      <c r="N26" s="172">
        <v>2</v>
      </c>
      <c r="O26" s="172">
        <v>1</v>
      </c>
      <c r="P26" s="378">
        <v>0</v>
      </c>
      <c r="Q26" s="172">
        <v>1</v>
      </c>
      <c r="R26" s="174" t="s">
        <v>45</v>
      </c>
      <c r="S26" s="31">
        <v>14</v>
      </c>
      <c r="T26" s="172">
        <v>0</v>
      </c>
      <c r="U26" s="378">
        <v>0</v>
      </c>
      <c r="V26" s="378">
        <v>0</v>
      </c>
      <c r="W26" s="172">
        <v>83</v>
      </c>
      <c r="X26" s="172">
        <v>30</v>
      </c>
      <c r="Y26" s="172">
        <v>53</v>
      </c>
      <c r="Z26" s="172">
        <v>45</v>
      </c>
      <c r="AA26" s="172">
        <v>20</v>
      </c>
      <c r="AB26" s="172">
        <v>25</v>
      </c>
      <c r="AC26" s="172">
        <v>26</v>
      </c>
      <c r="AD26" s="172">
        <v>7</v>
      </c>
      <c r="AE26" s="172">
        <v>19</v>
      </c>
      <c r="AF26" s="172">
        <v>12</v>
      </c>
      <c r="AG26" s="172">
        <v>3</v>
      </c>
      <c r="AH26" s="172">
        <v>9</v>
      </c>
      <c r="AJ26" s="58">
        <f t="shared" si="3"/>
        <v>0</v>
      </c>
      <c r="AK26" s="58">
        <f t="shared" si="4"/>
        <v>0</v>
      </c>
      <c r="AL26" s="58">
        <f t="shared" si="5"/>
        <v>0</v>
      </c>
      <c r="AM26" s="58">
        <f t="shared" si="6"/>
        <v>0</v>
      </c>
      <c r="AN26" s="58">
        <f t="shared" si="7"/>
        <v>0</v>
      </c>
      <c r="AO26" s="58">
        <f t="shared" si="8"/>
        <v>0</v>
      </c>
      <c r="AP26" s="58">
        <f t="shared" si="9"/>
        <v>0</v>
      </c>
      <c r="AQ26" s="58">
        <f t="shared" si="10"/>
        <v>0</v>
      </c>
      <c r="AR26" s="58">
        <f t="shared" si="11"/>
        <v>0</v>
      </c>
      <c r="AS26" s="58">
        <f t="shared" si="12"/>
        <v>0</v>
      </c>
      <c r="AT26" s="58">
        <f t="shared" si="13"/>
        <v>0</v>
      </c>
    </row>
    <row r="27" spans="1:46" s="58" customFormat="1" ht="12.75">
      <c r="A27" s="173" t="s">
        <v>46</v>
      </c>
      <c r="B27" s="31">
        <v>15</v>
      </c>
      <c r="C27" s="429">
        <v>2057</v>
      </c>
      <c r="D27" s="429">
        <v>1516</v>
      </c>
      <c r="E27" s="172">
        <v>541</v>
      </c>
      <c r="F27" s="429">
        <v>1987</v>
      </c>
      <c r="G27" s="429">
        <v>1460</v>
      </c>
      <c r="H27" s="172">
        <v>527</v>
      </c>
      <c r="I27" s="172">
        <v>161</v>
      </c>
      <c r="J27" s="172">
        <v>120</v>
      </c>
      <c r="K27" s="172">
        <v>41</v>
      </c>
      <c r="L27" s="172">
        <v>50</v>
      </c>
      <c r="M27" s="172">
        <v>44</v>
      </c>
      <c r="N27" s="172">
        <v>6</v>
      </c>
      <c r="O27" s="172">
        <v>94</v>
      </c>
      <c r="P27" s="172">
        <v>65</v>
      </c>
      <c r="Q27" s="172">
        <v>29</v>
      </c>
      <c r="R27" s="173" t="s">
        <v>46</v>
      </c>
      <c r="S27" s="31">
        <v>15</v>
      </c>
      <c r="T27" s="172">
        <v>17</v>
      </c>
      <c r="U27" s="172">
        <v>11</v>
      </c>
      <c r="V27" s="172">
        <v>6</v>
      </c>
      <c r="W27" s="429">
        <v>1826</v>
      </c>
      <c r="X27" s="429">
        <v>1340</v>
      </c>
      <c r="Y27" s="172">
        <v>486</v>
      </c>
      <c r="Z27" s="172">
        <v>809</v>
      </c>
      <c r="AA27" s="172">
        <v>615</v>
      </c>
      <c r="AB27" s="172">
        <v>194</v>
      </c>
      <c r="AC27" s="172">
        <v>608</v>
      </c>
      <c r="AD27" s="172">
        <v>442</v>
      </c>
      <c r="AE27" s="172">
        <v>166</v>
      </c>
      <c r="AF27" s="172">
        <v>409</v>
      </c>
      <c r="AG27" s="172">
        <v>283</v>
      </c>
      <c r="AH27" s="172">
        <v>126</v>
      </c>
      <c r="AJ27" s="58">
        <f t="shared" si="3"/>
        <v>0</v>
      </c>
      <c r="AK27" s="58">
        <f t="shared" si="4"/>
        <v>0</v>
      </c>
      <c r="AL27" s="58">
        <f t="shared" si="5"/>
        <v>0</v>
      </c>
      <c r="AM27" s="58">
        <f t="shared" si="6"/>
        <v>0</v>
      </c>
      <c r="AN27" s="58">
        <f t="shared" si="7"/>
        <v>0</v>
      </c>
      <c r="AO27" s="58">
        <f t="shared" si="8"/>
        <v>0</v>
      </c>
      <c r="AP27" s="58">
        <f t="shared" si="9"/>
        <v>0</v>
      </c>
      <c r="AQ27" s="58">
        <f t="shared" si="10"/>
        <v>0</v>
      </c>
      <c r="AR27" s="58">
        <f t="shared" si="11"/>
        <v>0</v>
      </c>
      <c r="AS27" s="58">
        <f t="shared" si="12"/>
        <v>0</v>
      </c>
      <c r="AT27" s="58">
        <f t="shared" si="13"/>
        <v>0</v>
      </c>
    </row>
    <row r="28" spans="1:46" s="58" customFormat="1" ht="12.75">
      <c r="A28" s="174" t="s">
        <v>47</v>
      </c>
      <c r="B28" s="31">
        <v>16</v>
      </c>
      <c r="C28" s="172">
        <v>214</v>
      </c>
      <c r="D28" s="172">
        <v>170</v>
      </c>
      <c r="E28" s="172">
        <v>44</v>
      </c>
      <c r="F28" s="172">
        <v>214</v>
      </c>
      <c r="G28" s="172">
        <v>170</v>
      </c>
      <c r="H28" s="172">
        <v>44</v>
      </c>
      <c r="I28" s="172">
        <v>43</v>
      </c>
      <c r="J28" s="172">
        <v>34</v>
      </c>
      <c r="K28" s="172">
        <v>9</v>
      </c>
      <c r="L28" s="172">
        <v>7</v>
      </c>
      <c r="M28" s="172">
        <v>6</v>
      </c>
      <c r="N28" s="172">
        <v>1</v>
      </c>
      <c r="O28" s="172">
        <v>24</v>
      </c>
      <c r="P28" s="172">
        <v>22</v>
      </c>
      <c r="Q28" s="172">
        <v>2</v>
      </c>
      <c r="R28" s="174" t="s">
        <v>47</v>
      </c>
      <c r="S28" s="31">
        <v>16</v>
      </c>
      <c r="T28" s="172">
        <v>12</v>
      </c>
      <c r="U28" s="172">
        <v>6</v>
      </c>
      <c r="V28" s="172">
        <v>6</v>
      </c>
      <c r="W28" s="172">
        <v>171</v>
      </c>
      <c r="X28" s="172">
        <v>136</v>
      </c>
      <c r="Y28" s="172">
        <v>35</v>
      </c>
      <c r="Z28" s="172">
        <v>72</v>
      </c>
      <c r="AA28" s="172">
        <v>57</v>
      </c>
      <c r="AB28" s="172">
        <v>15</v>
      </c>
      <c r="AC28" s="172">
        <v>51</v>
      </c>
      <c r="AD28" s="172">
        <v>43</v>
      </c>
      <c r="AE28" s="172">
        <v>8</v>
      </c>
      <c r="AF28" s="172">
        <v>48</v>
      </c>
      <c r="AG28" s="172">
        <v>36</v>
      </c>
      <c r="AH28" s="172">
        <v>12</v>
      </c>
      <c r="AJ28" s="58">
        <f t="shared" si="3"/>
        <v>0</v>
      </c>
      <c r="AK28" s="58">
        <f t="shared" si="4"/>
        <v>0</v>
      </c>
      <c r="AL28" s="58">
        <f t="shared" si="5"/>
        <v>0</v>
      </c>
      <c r="AM28" s="58">
        <f t="shared" si="6"/>
        <v>0</v>
      </c>
      <c r="AN28" s="58">
        <f t="shared" si="7"/>
        <v>0</v>
      </c>
      <c r="AO28" s="58">
        <f t="shared" si="8"/>
        <v>0</v>
      </c>
      <c r="AP28" s="58">
        <f t="shared" si="9"/>
        <v>0</v>
      </c>
      <c r="AQ28" s="58">
        <f t="shared" si="10"/>
        <v>0</v>
      </c>
      <c r="AR28" s="58">
        <f t="shared" si="11"/>
        <v>0</v>
      </c>
      <c r="AS28" s="58">
        <f t="shared" si="12"/>
        <v>0</v>
      </c>
      <c r="AT28" s="58">
        <f t="shared" si="13"/>
        <v>0</v>
      </c>
    </row>
    <row r="29" spans="1:46" s="58" customFormat="1" ht="12.75">
      <c r="A29" s="174" t="s">
        <v>48</v>
      </c>
      <c r="B29" s="31">
        <v>17</v>
      </c>
      <c r="C29" s="172">
        <v>546</v>
      </c>
      <c r="D29" s="172">
        <v>377</v>
      </c>
      <c r="E29" s="172">
        <v>169</v>
      </c>
      <c r="F29" s="172">
        <v>546</v>
      </c>
      <c r="G29" s="172">
        <v>377</v>
      </c>
      <c r="H29" s="172">
        <v>169</v>
      </c>
      <c r="I29" s="172">
        <v>61</v>
      </c>
      <c r="J29" s="172">
        <v>37</v>
      </c>
      <c r="K29" s="172">
        <v>24</v>
      </c>
      <c r="L29" s="172">
        <v>17</v>
      </c>
      <c r="M29" s="172">
        <v>14</v>
      </c>
      <c r="N29" s="172">
        <v>3</v>
      </c>
      <c r="O29" s="172">
        <v>39</v>
      </c>
      <c r="P29" s="172">
        <v>18</v>
      </c>
      <c r="Q29" s="172">
        <v>21</v>
      </c>
      <c r="R29" s="174" t="s">
        <v>48</v>
      </c>
      <c r="S29" s="31">
        <v>17</v>
      </c>
      <c r="T29" s="172">
        <v>5</v>
      </c>
      <c r="U29" s="172">
        <v>5</v>
      </c>
      <c r="V29" s="378">
        <v>0</v>
      </c>
      <c r="W29" s="172">
        <v>485</v>
      </c>
      <c r="X29" s="172">
        <v>340</v>
      </c>
      <c r="Y29" s="172">
        <v>145</v>
      </c>
      <c r="Z29" s="172">
        <v>196</v>
      </c>
      <c r="AA29" s="172">
        <v>142</v>
      </c>
      <c r="AB29" s="172">
        <v>54</v>
      </c>
      <c r="AC29" s="172">
        <v>179</v>
      </c>
      <c r="AD29" s="172">
        <v>122</v>
      </c>
      <c r="AE29" s="172">
        <v>57</v>
      </c>
      <c r="AF29" s="172">
        <v>110</v>
      </c>
      <c r="AG29" s="172">
        <v>76</v>
      </c>
      <c r="AH29" s="172">
        <v>34</v>
      </c>
      <c r="AJ29" s="58">
        <f t="shared" si="3"/>
        <v>0</v>
      </c>
      <c r="AK29" s="58">
        <f t="shared" si="4"/>
        <v>0</v>
      </c>
      <c r="AL29" s="58">
        <f t="shared" si="5"/>
        <v>0</v>
      </c>
      <c r="AM29" s="58">
        <f t="shared" si="6"/>
        <v>0</v>
      </c>
      <c r="AN29" s="58">
        <f t="shared" si="7"/>
        <v>0</v>
      </c>
      <c r="AO29" s="58">
        <f t="shared" si="8"/>
        <v>0</v>
      </c>
      <c r="AP29" s="58">
        <f t="shared" si="9"/>
        <v>0</v>
      </c>
      <c r="AQ29" s="58">
        <f t="shared" si="10"/>
        <v>0</v>
      </c>
      <c r="AR29" s="58">
        <f t="shared" si="11"/>
        <v>0</v>
      </c>
      <c r="AS29" s="58">
        <f t="shared" si="12"/>
        <v>0</v>
      </c>
      <c r="AT29" s="58">
        <f t="shared" si="13"/>
        <v>0</v>
      </c>
    </row>
    <row r="30" spans="1:46" s="58" customFormat="1" ht="12.75">
      <c r="A30" s="174" t="s">
        <v>49</v>
      </c>
      <c r="B30" s="31">
        <v>18</v>
      </c>
      <c r="C30" s="172">
        <v>94</v>
      </c>
      <c r="D30" s="172">
        <v>60</v>
      </c>
      <c r="E30" s="172">
        <v>34</v>
      </c>
      <c r="F30" s="172">
        <v>91</v>
      </c>
      <c r="G30" s="172">
        <v>57</v>
      </c>
      <c r="H30" s="172">
        <v>34</v>
      </c>
      <c r="I30" s="172">
        <v>0</v>
      </c>
      <c r="J30" s="172">
        <v>0</v>
      </c>
      <c r="K30" s="172">
        <v>0</v>
      </c>
      <c r="L30" s="172">
        <v>0</v>
      </c>
      <c r="M30" s="378">
        <v>0</v>
      </c>
      <c r="N30" s="378">
        <v>0</v>
      </c>
      <c r="O30" s="172">
        <v>0</v>
      </c>
      <c r="P30" s="378">
        <v>0</v>
      </c>
      <c r="Q30" s="378">
        <v>0</v>
      </c>
      <c r="R30" s="174" t="s">
        <v>49</v>
      </c>
      <c r="S30" s="31">
        <v>18</v>
      </c>
      <c r="T30" s="172">
        <v>0</v>
      </c>
      <c r="U30" s="378">
        <v>0</v>
      </c>
      <c r="V30" s="378">
        <v>0</v>
      </c>
      <c r="W30" s="172">
        <v>91</v>
      </c>
      <c r="X30" s="172">
        <v>57</v>
      </c>
      <c r="Y30" s="172">
        <v>34</v>
      </c>
      <c r="Z30" s="172">
        <v>42</v>
      </c>
      <c r="AA30" s="172">
        <v>28</v>
      </c>
      <c r="AB30" s="172">
        <v>14</v>
      </c>
      <c r="AC30" s="172">
        <v>39</v>
      </c>
      <c r="AD30" s="172">
        <v>26</v>
      </c>
      <c r="AE30" s="172">
        <v>13</v>
      </c>
      <c r="AF30" s="172">
        <v>10</v>
      </c>
      <c r="AG30" s="172">
        <v>3</v>
      </c>
      <c r="AH30" s="172">
        <v>7</v>
      </c>
      <c r="AJ30" s="58">
        <f t="shared" si="3"/>
        <v>0</v>
      </c>
      <c r="AK30" s="58">
        <f t="shared" si="4"/>
        <v>0</v>
      </c>
      <c r="AL30" s="58">
        <f t="shared" si="5"/>
        <v>0</v>
      </c>
      <c r="AM30" s="58">
        <f t="shared" si="6"/>
        <v>0</v>
      </c>
      <c r="AN30" s="58">
        <f t="shared" si="7"/>
        <v>0</v>
      </c>
      <c r="AO30" s="58">
        <f t="shared" si="8"/>
        <v>0</v>
      </c>
      <c r="AP30" s="58">
        <f t="shared" si="9"/>
        <v>0</v>
      </c>
      <c r="AQ30" s="58">
        <f t="shared" si="10"/>
        <v>0</v>
      </c>
      <c r="AR30" s="58">
        <f t="shared" si="11"/>
        <v>0</v>
      </c>
      <c r="AS30" s="58">
        <f t="shared" si="12"/>
        <v>0</v>
      </c>
      <c r="AT30" s="58">
        <f t="shared" si="13"/>
        <v>0</v>
      </c>
    </row>
    <row r="31" spans="1:46" s="58" customFormat="1" ht="12.75">
      <c r="A31" s="174" t="s">
        <v>50</v>
      </c>
      <c r="B31" s="31">
        <v>19</v>
      </c>
      <c r="C31" s="172">
        <v>70</v>
      </c>
      <c r="D31" s="172">
        <v>36</v>
      </c>
      <c r="E31" s="172">
        <v>34</v>
      </c>
      <c r="F31" s="172">
        <v>70</v>
      </c>
      <c r="G31" s="172">
        <v>36</v>
      </c>
      <c r="H31" s="172">
        <v>34</v>
      </c>
      <c r="I31" s="172">
        <v>4</v>
      </c>
      <c r="J31" s="172">
        <v>3</v>
      </c>
      <c r="K31" s="172">
        <v>1</v>
      </c>
      <c r="L31" s="172">
        <v>0</v>
      </c>
      <c r="M31" s="378">
        <v>0</v>
      </c>
      <c r="N31" s="378">
        <v>0</v>
      </c>
      <c r="O31" s="172">
        <v>4</v>
      </c>
      <c r="P31" s="172">
        <v>3</v>
      </c>
      <c r="Q31" s="172">
        <v>1</v>
      </c>
      <c r="R31" s="174" t="s">
        <v>50</v>
      </c>
      <c r="S31" s="31">
        <v>19</v>
      </c>
      <c r="T31" s="172">
        <v>0</v>
      </c>
      <c r="U31" s="378">
        <v>0</v>
      </c>
      <c r="V31" s="378">
        <v>0</v>
      </c>
      <c r="W31" s="172">
        <v>66</v>
      </c>
      <c r="X31" s="172">
        <v>33</v>
      </c>
      <c r="Y31" s="172">
        <v>33</v>
      </c>
      <c r="Z31" s="172">
        <v>28</v>
      </c>
      <c r="AA31" s="172">
        <v>17</v>
      </c>
      <c r="AB31" s="172">
        <v>11</v>
      </c>
      <c r="AC31" s="172">
        <v>25</v>
      </c>
      <c r="AD31" s="172">
        <v>12</v>
      </c>
      <c r="AE31" s="172">
        <v>13</v>
      </c>
      <c r="AF31" s="172">
        <v>13</v>
      </c>
      <c r="AG31" s="172">
        <v>4</v>
      </c>
      <c r="AH31" s="172">
        <v>9</v>
      </c>
      <c r="AJ31" s="58">
        <f t="shared" si="3"/>
        <v>0</v>
      </c>
      <c r="AK31" s="58">
        <f t="shared" si="4"/>
        <v>0</v>
      </c>
      <c r="AL31" s="58">
        <f t="shared" si="5"/>
        <v>0</v>
      </c>
      <c r="AM31" s="58">
        <f t="shared" si="6"/>
        <v>0</v>
      </c>
      <c r="AN31" s="58">
        <f t="shared" si="7"/>
        <v>0</v>
      </c>
      <c r="AO31" s="58">
        <f t="shared" si="8"/>
        <v>0</v>
      </c>
      <c r="AP31" s="58">
        <f t="shared" si="9"/>
        <v>0</v>
      </c>
      <c r="AQ31" s="58">
        <f t="shared" si="10"/>
        <v>0</v>
      </c>
      <c r="AR31" s="58">
        <f t="shared" si="11"/>
        <v>0</v>
      </c>
      <c r="AS31" s="58">
        <f t="shared" si="12"/>
        <v>0</v>
      </c>
      <c r="AT31" s="58">
        <f t="shared" si="13"/>
        <v>0</v>
      </c>
    </row>
    <row r="32" spans="1:46" s="58" customFormat="1" ht="12.75">
      <c r="A32" s="174" t="s">
        <v>51</v>
      </c>
      <c r="B32" s="31">
        <v>20</v>
      </c>
      <c r="C32" s="172">
        <v>202</v>
      </c>
      <c r="D32" s="172">
        <v>145</v>
      </c>
      <c r="E32" s="172">
        <v>57</v>
      </c>
      <c r="F32" s="172">
        <v>142</v>
      </c>
      <c r="G32" s="172">
        <v>99</v>
      </c>
      <c r="H32" s="172">
        <v>43</v>
      </c>
      <c r="I32" s="172">
        <v>7</v>
      </c>
      <c r="J32" s="172">
        <v>5</v>
      </c>
      <c r="K32" s="172">
        <v>2</v>
      </c>
      <c r="L32" s="172">
        <v>7</v>
      </c>
      <c r="M32" s="172">
        <v>5</v>
      </c>
      <c r="N32" s="172">
        <v>2</v>
      </c>
      <c r="O32" s="172">
        <v>0</v>
      </c>
      <c r="P32" s="378">
        <v>0</v>
      </c>
      <c r="Q32" s="378">
        <v>0</v>
      </c>
      <c r="R32" s="174" t="s">
        <v>51</v>
      </c>
      <c r="S32" s="31">
        <v>20</v>
      </c>
      <c r="T32" s="172">
        <v>0</v>
      </c>
      <c r="U32" s="378">
        <v>0</v>
      </c>
      <c r="V32" s="378">
        <v>0</v>
      </c>
      <c r="W32" s="172">
        <v>135</v>
      </c>
      <c r="X32" s="172">
        <v>94</v>
      </c>
      <c r="Y32" s="172">
        <v>41</v>
      </c>
      <c r="Z32" s="172">
        <v>84</v>
      </c>
      <c r="AA32" s="172">
        <v>62</v>
      </c>
      <c r="AB32" s="172">
        <v>22</v>
      </c>
      <c r="AC32" s="172">
        <v>38</v>
      </c>
      <c r="AD32" s="172">
        <v>23</v>
      </c>
      <c r="AE32" s="172">
        <v>15</v>
      </c>
      <c r="AF32" s="172">
        <v>13</v>
      </c>
      <c r="AG32" s="172">
        <v>9</v>
      </c>
      <c r="AH32" s="172">
        <v>4</v>
      </c>
      <c r="AJ32" s="58">
        <f t="shared" si="3"/>
        <v>0</v>
      </c>
      <c r="AK32" s="58">
        <f t="shared" si="4"/>
        <v>0</v>
      </c>
      <c r="AL32" s="58">
        <f t="shared" si="5"/>
        <v>0</v>
      </c>
      <c r="AM32" s="58">
        <f t="shared" si="6"/>
        <v>0</v>
      </c>
      <c r="AN32" s="58">
        <f t="shared" si="7"/>
        <v>0</v>
      </c>
      <c r="AO32" s="58">
        <f t="shared" si="8"/>
        <v>0</v>
      </c>
      <c r="AP32" s="58">
        <f t="shared" si="9"/>
        <v>0</v>
      </c>
      <c r="AQ32" s="58">
        <f t="shared" si="10"/>
        <v>0</v>
      </c>
      <c r="AR32" s="58">
        <f t="shared" si="11"/>
        <v>0</v>
      </c>
      <c r="AS32" s="58">
        <f t="shared" si="12"/>
        <v>0</v>
      </c>
      <c r="AT32" s="58">
        <f t="shared" si="13"/>
        <v>0</v>
      </c>
    </row>
    <row r="33" spans="1:46" s="58" customFormat="1" ht="12.75">
      <c r="A33" s="174" t="s">
        <v>52</v>
      </c>
      <c r="B33" s="31">
        <v>21</v>
      </c>
      <c r="C33" s="172">
        <v>171</v>
      </c>
      <c r="D33" s="172">
        <v>129</v>
      </c>
      <c r="E33" s="172">
        <v>42</v>
      </c>
      <c r="F33" s="172">
        <v>168</v>
      </c>
      <c r="G33" s="172">
        <v>126</v>
      </c>
      <c r="H33" s="172">
        <v>42</v>
      </c>
      <c r="I33" s="172">
        <v>12</v>
      </c>
      <c r="J33" s="172">
        <v>7</v>
      </c>
      <c r="K33" s="172">
        <v>5</v>
      </c>
      <c r="L33" s="172">
        <v>0</v>
      </c>
      <c r="M33" s="378">
        <v>0</v>
      </c>
      <c r="N33" s="378">
        <v>0</v>
      </c>
      <c r="O33" s="172">
        <v>12</v>
      </c>
      <c r="P33" s="172">
        <v>7</v>
      </c>
      <c r="Q33" s="172">
        <v>5</v>
      </c>
      <c r="R33" s="174" t="s">
        <v>52</v>
      </c>
      <c r="S33" s="31">
        <v>21</v>
      </c>
      <c r="T33" s="172">
        <v>0</v>
      </c>
      <c r="U33" s="378">
        <v>0</v>
      </c>
      <c r="V33" s="378">
        <v>0</v>
      </c>
      <c r="W33" s="172">
        <v>156</v>
      </c>
      <c r="X33" s="172">
        <v>119</v>
      </c>
      <c r="Y33" s="172">
        <v>37</v>
      </c>
      <c r="Z33" s="172">
        <v>65</v>
      </c>
      <c r="AA33" s="172">
        <v>51</v>
      </c>
      <c r="AB33" s="172">
        <v>14</v>
      </c>
      <c r="AC33" s="172">
        <v>59</v>
      </c>
      <c r="AD33" s="172">
        <v>45</v>
      </c>
      <c r="AE33" s="172">
        <v>14</v>
      </c>
      <c r="AF33" s="172">
        <v>32</v>
      </c>
      <c r="AG33" s="172">
        <v>23</v>
      </c>
      <c r="AH33" s="172">
        <v>9</v>
      </c>
      <c r="AJ33" s="58">
        <f t="shared" si="3"/>
        <v>0</v>
      </c>
      <c r="AK33" s="58">
        <f t="shared" si="4"/>
        <v>0</v>
      </c>
      <c r="AL33" s="58">
        <f t="shared" si="5"/>
        <v>0</v>
      </c>
      <c r="AM33" s="58">
        <f t="shared" si="6"/>
        <v>0</v>
      </c>
      <c r="AN33" s="58">
        <f t="shared" si="7"/>
        <v>0</v>
      </c>
      <c r="AO33" s="58">
        <f t="shared" si="8"/>
        <v>0</v>
      </c>
      <c r="AP33" s="58">
        <f t="shared" si="9"/>
        <v>0</v>
      </c>
      <c r="AQ33" s="58">
        <f t="shared" si="10"/>
        <v>0</v>
      </c>
      <c r="AR33" s="58">
        <f t="shared" si="11"/>
        <v>0</v>
      </c>
      <c r="AS33" s="58">
        <f t="shared" si="12"/>
        <v>0</v>
      </c>
      <c r="AT33" s="58">
        <f t="shared" si="13"/>
        <v>0</v>
      </c>
    </row>
    <row r="34" spans="1:46" s="58" customFormat="1" ht="12.75">
      <c r="A34" s="174" t="s">
        <v>53</v>
      </c>
      <c r="B34" s="31">
        <v>22</v>
      </c>
      <c r="C34" s="172">
        <v>760</v>
      </c>
      <c r="D34" s="172">
        <v>599</v>
      </c>
      <c r="E34" s="172">
        <v>161</v>
      </c>
      <c r="F34" s="172">
        <v>756</v>
      </c>
      <c r="G34" s="172">
        <v>595</v>
      </c>
      <c r="H34" s="172">
        <v>161</v>
      </c>
      <c r="I34" s="172">
        <v>34</v>
      </c>
      <c r="J34" s="172">
        <v>34</v>
      </c>
      <c r="K34" s="172">
        <v>0</v>
      </c>
      <c r="L34" s="172">
        <v>19</v>
      </c>
      <c r="M34" s="172">
        <v>19</v>
      </c>
      <c r="N34" s="378">
        <v>0</v>
      </c>
      <c r="O34" s="172">
        <v>15</v>
      </c>
      <c r="P34" s="172">
        <v>15</v>
      </c>
      <c r="Q34" s="378">
        <v>0</v>
      </c>
      <c r="R34" s="174" t="s">
        <v>53</v>
      </c>
      <c r="S34" s="31">
        <v>22</v>
      </c>
      <c r="T34" s="172">
        <v>0</v>
      </c>
      <c r="U34" s="378">
        <v>0</v>
      </c>
      <c r="V34" s="378">
        <v>0</v>
      </c>
      <c r="W34" s="172">
        <v>722</v>
      </c>
      <c r="X34" s="172">
        <v>561</v>
      </c>
      <c r="Y34" s="172">
        <v>161</v>
      </c>
      <c r="Z34" s="172">
        <v>322</v>
      </c>
      <c r="AA34" s="172">
        <v>258</v>
      </c>
      <c r="AB34" s="172">
        <v>64</v>
      </c>
      <c r="AC34" s="172">
        <v>217</v>
      </c>
      <c r="AD34" s="172">
        <v>171</v>
      </c>
      <c r="AE34" s="172">
        <v>46</v>
      </c>
      <c r="AF34" s="172">
        <v>183</v>
      </c>
      <c r="AG34" s="172">
        <v>132</v>
      </c>
      <c r="AH34" s="172">
        <v>51</v>
      </c>
      <c r="AJ34" s="58">
        <f t="shared" si="3"/>
        <v>0</v>
      </c>
      <c r="AK34" s="58">
        <f t="shared" si="4"/>
        <v>0</v>
      </c>
      <c r="AL34" s="58">
        <f t="shared" si="5"/>
        <v>0</v>
      </c>
      <c r="AM34" s="58">
        <f t="shared" si="6"/>
        <v>0</v>
      </c>
      <c r="AN34" s="58">
        <f t="shared" si="7"/>
        <v>0</v>
      </c>
      <c r="AO34" s="58">
        <f t="shared" si="8"/>
        <v>0</v>
      </c>
      <c r="AP34" s="58">
        <f t="shared" si="9"/>
        <v>0</v>
      </c>
      <c r="AQ34" s="58">
        <f t="shared" si="10"/>
        <v>0</v>
      </c>
      <c r="AR34" s="58">
        <f t="shared" si="11"/>
        <v>0</v>
      </c>
      <c r="AS34" s="58">
        <f t="shared" si="12"/>
        <v>0</v>
      </c>
      <c r="AT34" s="58">
        <f t="shared" si="13"/>
        <v>0</v>
      </c>
    </row>
    <row r="35" spans="1:46" s="58" customFormat="1" ht="12.75">
      <c r="A35" s="173" t="s">
        <v>54</v>
      </c>
      <c r="B35" s="31">
        <v>23</v>
      </c>
      <c r="C35" s="172">
        <v>540</v>
      </c>
      <c r="D35" s="172">
        <v>385</v>
      </c>
      <c r="E35" s="172">
        <v>155</v>
      </c>
      <c r="F35" s="172">
        <v>467</v>
      </c>
      <c r="G35" s="172">
        <v>332</v>
      </c>
      <c r="H35" s="172">
        <v>135</v>
      </c>
      <c r="I35" s="172">
        <v>3</v>
      </c>
      <c r="J35" s="172">
        <v>2</v>
      </c>
      <c r="K35" s="172">
        <v>1</v>
      </c>
      <c r="L35" s="172">
        <v>3</v>
      </c>
      <c r="M35" s="172">
        <v>2</v>
      </c>
      <c r="N35" s="172">
        <v>1</v>
      </c>
      <c r="O35" s="172">
        <v>0</v>
      </c>
      <c r="P35" s="172">
        <v>0</v>
      </c>
      <c r="Q35" s="172">
        <v>0</v>
      </c>
      <c r="R35" s="173" t="s">
        <v>54</v>
      </c>
      <c r="S35" s="31">
        <v>23</v>
      </c>
      <c r="T35" s="172">
        <v>0</v>
      </c>
      <c r="U35" s="172">
        <v>0</v>
      </c>
      <c r="V35" s="172">
        <v>0</v>
      </c>
      <c r="W35" s="172">
        <v>464</v>
      </c>
      <c r="X35" s="172">
        <v>330</v>
      </c>
      <c r="Y35" s="172">
        <v>134</v>
      </c>
      <c r="Z35" s="172">
        <v>209</v>
      </c>
      <c r="AA35" s="172">
        <v>146</v>
      </c>
      <c r="AB35" s="172">
        <v>63</v>
      </c>
      <c r="AC35" s="172">
        <v>153</v>
      </c>
      <c r="AD35" s="172">
        <v>122</v>
      </c>
      <c r="AE35" s="172">
        <v>31</v>
      </c>
      <c r="AF35" s="172">
        <v>102</v>
      </c>
      <c r="AG35" s="172">
        <v>62</v>
      </c>
      <c r="AH35" s="172">
        <v>40</v>
      </c>
      <c r="AJ35" s="58">
        <f t="shared" si="3"/>
        <v>0</v>
      </c>
      <c r="AK35" s="58">
        <f t="shared" si="4"/>
        <v>0</v>
      </c>
      <c r="AL35" s="58">
        <f t="shared" si="5"/>
        <v>0</v>
      </c>
      <c r="AM35" s="58">
        <f t="shared" si="6"/>
        <v>0</v>
      </c>
      <c r="AN35" s="58">
        <f t="shared" si="7"/>
        <v>0</v>
      </c>
      <c r="AO35" s="58">
        <f t="shared" si="8"/>
        <v>0</v>
      </c>
      <c r="AP35" s="58">
        <f t="shared" si="9"/>
        <v>0</v>
      </c>
      <c r="AQ35" s="58">
        <f t="shared" si="10"/>
        <v>0</v>
      </c>
      <c r="AR35" s="58">
        <f t="shared" si="11"/>
        <v>0</v>
      </c>
      <c r="AS35" s="58">
        <f t="shared" si="12"/>
        <v>0</v>
      </c>
      <c r="AT35" s="58">
        <f t="shared" si="13"/>
        <v>0</v>
      </c>
    </row>
    <row r="36" spans="1:46" s="58" customFormat="1" ht="12.75">
      <c r="A36" s="174" t="s">
        <v>55</v>
      </c>
      <c r="B36" s="31">
        <v>24</v>
      </c>
      <c r="C36" s="172">
        <v>171</v>
      </c>
      <c r="D36" s="172">
        <v>118</v>
      </c>
      <c r="E36" s="172">
        <v>53</v>
      </c>
      <c r="F36" s="172">
        <v>171</v>
      </c>
      <c r="G36" s="172">
        <v>118</v>
      </c>
      <c r="H36" s="172">
        <v>53</v>
      </c>
      <c r="I36" s="172">
        <v>3</v>
      </c>
      <c r="J36" s="172">
        <v>2</v>
      </c>
      <c r="K36" s="172">
        <v>1</v>
      </c>
      <c r="L36" s="172">
        <v>3</v>
      </c>
      <c r="M36" s="172">
        <v>2</v>
      </c>
      <c r="N36" s="172">
        <v>1</v>
      </c>
      <c r="O36" s="172">
        <v>0</v>
      </c>
      <c r="P36" s="378">
        <v>0</v>
      </c>
      <c r="Q36" s="378">
        <v>0</v>
      </c>
      <c r="R36" s="174" t="s">
        <v>55</v>
      </c>
      <c r="S36" s="31">
        <v>24</v>
      </c>
      <c r="T36" s="172">
        <v>0</v>
      </c>
      <c r="U36" s="378">
        <v>0</v>
      </c>
      <c r="V36" s="378">
        <v>0</v>
      </c>
      <c r="W36" s="172">
        <v>168</v>
      </c>
      <c r="X36" s="172">
        <v>116</v>
      </c>
      <c r="Y36" s="172">
        <v>52</v>
      </c>
      <c r="Z36" s="172">
        <v>55</v>
      </c>
      <c r="AA36" s="172">
        <v>42</v>
      </c>
      <c r="AB36" s="172">
        <v>13</v>
      </c>
      <c r="AC36" s="172">
        <v>58</v>
      </c>
      <c r="AD36" s="172">
        <v>47</v>
      </c>
      <c r="AE36" s="172">
        <v>11</v>
      </c>
      <c r="AF36" s="172">
        <v>55</v>
      </c>
      <c r="AG36" s="172">
        <v>27</v>
      </c>
      <c r="AH36" s="172">
        <v>28</v>
      </c>
      <c r="AJ36" s="58">
        <f t="shared" si="3"/>
        <v>0</v>
      </c>
      <c r="AK36" s="58">
        <f t="shared" si="4"/>
        <v>0</v>
      </c>
      <c r="AL36" s="58">
        <f t="shared" si="5"/>
        <v>0</v>
      </c>
      <c r="AM36" s="58">
        <f t="shared" si="6"/>
        <v>0</v>
      </c>
      <c r="AN36" s="58">
        <f t="shared" si="7"/>
        <v>0</v>
      </c>
      <c r="AO36" s="58">
        <f t="shared" si="8"/>
        <v>0</v>
      </c>
      <c r="AP36" s="58">
        <f t="shared" si="9"/>
        <v>0</v>
      </c>
      <c r="AQ36" s="58">
        <f t="shared" si="10"/>
        <v>0</v>
      </c>
      <c r="AR36" s="58">
        <f t="shared" si="11"/>
        <v>0</v>
      </c>
      <c r="AS36" s="58">
        <f t="shared" si="12"/>
        <v>0</v>
      </c>
      <c r="AT36" s="58">
        <f t="shared" si="13"/>
        <v>0</v>
      </c>
    </row>
    <row r="37" spans="1:46" s="58" customFormat="1" ht="12.75">
      <c r="A37" s="174" t="s">
        <v>56</v>
      </c>
      <c r="B37" s="31">
        <v>25</v>
      </c>
      <c r="C37" s="172">
        <v>84</v>
      </c>
      <c r="D37" s="172">
        <v>54</v>
      </c>
      <c r="E37" s="172">
        <v>30</v>
      </c>
      <c r="F37" s="172">
        <v>78</v>
      </c>
      <c r="G37" s="172">
        <v>48</v>
      </c>
      <c r="H37" s="172">
        <v>30</v>
      </c>
      <c r="I37" s="172">
        <v>0</v>
      </c>
      <c r="J37" s="172">
        <v>0</v>
      </c>
      <c r="K37" s="172">
        <v>0</v>
      </c>
      <c r="L37" s="172">
        <v>0</v>
      </c>
      <c r="M37" s="378">
        <v>0</v>
      </c>
      <c r="N37" s="378">
        <v>0</v>
      </c>
      <c r="O37" s="172">
        <v>0</v>
      </c>
      <c r="P37" s="378">
        <v>0</v>
      </c>
      <c r="Q37" s="378">
        <v>0</v>
      </c>
      <c r="R37" s="174" t="s">
        <v>56</v>
      </c>
      <c r="S37" s="31">
        <v>25</v>
      </c>
      <c r="T37" s="172">
        <v>0</v>
      </c>
      <c r="U37" s="378">
        <v>0</v>
      </c>
      <c r="V37" s="378">
        <v>0</v>
      </c>
      <c r="W37" s="172">
        <v>78</v>
      </c>
      <c r="X37" s="172">
        <v>48</v>
      </c>
      <c r="Y37" s="172">
        <v>30</v>
      </c>
      <c r="Z37" s="172">
        <v>42</v>
      </c>
      <c r="AA37" s="172">
        <v>24</v>
      </c>
      <c r="AB37" s="172">
        <v>18</v>
      </c>
      <c r="AC37" s="172">
        <v>31</v>
      </c>
      <c r="AD37" s="172">
        <v>23</v>
      </c>
      <c r="AE37" s="172">
        <v>8</v>
      </c>
      <c r="AF37" s="172">
        <v>5</v>
      </c>
      <c r="AG37" s="172">
        <v>1</v>
      </c>
      <c r="AH37" s="172">
        <v>4</v>
      </c>
      <c r="AJ37" s="58">
        <f t="shared" si="3"/>
        <v>0</v>
      </c>
      <c r="AK37" s="58">
        <f t="shared" si="4"/>
        <v>0</v>
      </c>
      <c r="AL37" s="58">
        <f t="shared" si="5"/>
        <v>0</v>
      </c>
      <c r="AM37" s="58">
        <f t="shared" si="6"/>
        <v>0</v>
      </c>
      <c r="AN37" s="58">
        <f t="shared" si="7"/>
        <v>0</v>
      </c>
      <c r="AO37" s="58">
        <f t="shared" si="8"/>
        <v>0</v>
      </c>
      <c r="AP37" s="58">
        <f t="shared" si="9"/>
        <v>0</v>
      </c>
      <c r="AQ37" s="58">
        <f t="shared" si="10"/>
        <v>0</v>
      </c>
      <c r="AR37" s="58">
        <f t="shared" si="11"/>
        <v>0</v>
      </c>
      <c r="AS37" s="58">
        <f t="shared" si="12"/>
        <v>0</v>
      </c>
      <c r="AT37" s="58">
        <f t="shared" si="13"/>
        <v>0</v>
      </c>
    </row>
    <row r="38" spans="1:46" s="58" customFormat="1" ht="12.75">
      <c r="A38" s="174" t="s">
        <v>57</v>
      </c>
      <c r="B38" s="31">
        <v>26</v>
      </c>
      <c r="C38" s="172">
        <v>285</v>
      </c>
      <c r="D38" s="172">
        <v>213</v>
      </c>
      <c r="E38" s="172">
        <v>72</v>
      </c>
      <c r="F38" s="172">
        <v>218</v>
      </c>
      <c r="G38" s="172">
        <v>166</v>
      </c>
      <c r="H38" s="172">
        <v>52</v>
      </c>
      <c r="I38" s="172">
        <v>0</v>
      </c>
      <c r="J38" s="172">
        <v>0</v>
      </c>
      <c r="K38" s="172">
        <v>0</v>
      </c>
      <c r="L38" s="172">
        <v>0</v>
      </c>
      <c r="M38" s="378">
        <v>0</v>
      </c>
      <c r="N38" s="378">
        <v>0</v>
      </c>
      <c r="O38" s="172">
        <v>0</v>
      </c>
      <c r="P38" s="378">
        <v>0</v>
      </c>
      <c r="Q38" s="378">
        <v>0</v>
      </c>
      <c r="R38" s="174" t="s">
        <v>57</v>
      </c>
      <c r="S38" s="31">
        <v>26</v>
      </c>
      <c r="T38" s="172">
        <v>0</v>
      </c>
      <c r="U38" s="378">
        <v>0</v>
      </c>
      <c r="V38" s="378">
        <v>0</v>
      </c>
      <c r="W38" s="172">
        <v>218</v>
      </c>
      <c r="X38" s="172">
        <v>166</v>
      </c>
      <c r="Y38" s="172">
        <v>52</v>
      </c>
      <c r="Z38" s="172">
        <v>112</v>
      </c>
      <c r="AA38" s="172">
        <v>80</v>
      </c>
      <c r="AB38" s="172">
        <v>32</v>
      </c>
      <c r="AC38" s="172">
        <v>64</v>
      </c>
      <c r="AD38" s="172">
        <v>52</v>
      </c>
      <c r="AE38" s="172">
        <v>12</v>
      </c>
      <c r="AF38" s="172">
        <v>42</v>
      </c>
      <c r="AG38" s="172">
        <v>34</v>
      </c>
      <c r="AH38" s="172">
        <v>8</v>
      </c>
      <c r="AJ38" s="58">
        <f t="shared" si="3"/>
        <v>0</v>
      </c>
      <c r="AK38" s="58">
        <f t="shared" si="4"/>
        <v>0</v>
      </c>
      <c r="AL38" s="58">
        <f t="shared" si="5"/>
        <v>0</v>
      </c>
      <c r="AM38" s="58">
        <f t="shared" si="6"/>
        <v>0</v>
      </c>
      <c r="AN38" s="58">
        <f t="shared" si="7"/>
        <v>0</v>
      </c>
      <c r="AO38" s="58">
        <f t="shared" si="8"/>
        <v>0</v>
      </c>
      <c r="AP38" s="58">
        <f t="shared" si="9"/>
        <v>0</v>
      </c>
      <c r="AQ38" s="58">
        <f t="shared" si="10"/>
        <v>0</v>
      </c>
      <c r="AR38" s="58">
        <f t="shared" si="11"/>
        <v>0</v>
      </c>
      <c r="AS38" s="58">
        <f t="shared" si="12"/>
        <v>0</v>
      </c>
      <c r="AT38" s="58">
        <f t="shared" si="13"/>
        <v>0</v>
      </c>
    </row>
    <row r="39" spans="1:46" s="58" customFormat="1" ht="12.75">
      <c r="A39" s="173" t="s">
        <v>58</v>
      </c>
      <c r="B39" s="31">
        <v>27</v>
      </c>
      <c r="C39" s="429">
        <v>1619</v>
      </c>
      <c r="D39" s="429">
        <v>1137</v>
      </c>
      <c r="E39" s="172">
        <v>482</v>
      </c>
      <c r="F39" s="429">
        <v>1548</v>
      </c>
      <c r="G39" s="429">
        <v>1114</v>
      </c>
      <c r="H39" s="172">
        <v>434</v>
      </c>
      <c r="I39" s="172">
        <v>182</v>
      </c>
      <c r="J39" s="172">
        <v>110</v>
      </c>
      <c r="K39" s="172">
        <v>72</v>
      </c>
      <c r="L39" s="172">
        <v>80</v>
      </c>
      <c r="M39" s="172">
        <v>50</v>
      </c>
      <c r="N39" s="172">
        <v>30</v>
      </c>
      <c r="O39" s="172">
        <v>78</v>
      </c>
      <c r="P39" s="172">
        <v>44</v>
      </c>
      <c r="Q39" s="172">
        <v>34</v>
      </c>
      <c r="R39" s="173" t="s">
        <v>58</v>
      </c>
      <c r="S39" s="31">
        <v>27</v>
      </c>
      <c r="T39" s="172">
        <v>24</v>
      </c>
      <c r="U39" s="172">
        <v>16</v>
      </c>
      <c r="V39" s="172">
        <v>8</v>
      </c>
      <c r="W39" s="429">
        <v>1366</v>
      </c>
      <c r="X39" s="429">
        <v>1004</v>
      </c>
      <c r="Y39" s="172">
        <v>362</v>
      </c>
      <c r="Z39" s="172">
        <v>931</v>
      </c>
      <c r="AA39" s="172">
        <v>713</v>
      </c>
      <c r="AB39" s="172">
        <v>218</v>
      </c>
      <c r="AC39" s="172">
        <v>284</v>
      </c>
      <c r="AD39" s="172">
        <v>188</v>
      </c>
      <c r="AE39" s="172">
        <v>96</v>
      </c>
      <c r="AF39" s="172">
        <v>151</v>
      </c>
      <c r="AG39" s="172">
        <v>103</v>
      </c>
      <c r="AH39" s="172">
        <v>48</v>
      </c>
      <c r="AJ39" s="58">
        <f t="shared" si="3"/>
        <v>0</v>
      </c>
      <c r="AK39" s="58">
        <f t="shared" si="4"/>
        <v>0</v>
      </c>
      <c r="AL39" s="58">
        <f t="shared" si="5"/>
        <v>0</v>
      </c>
      <c r="AM39" s="58">
        <f t="shared" si="6"/>
        <v>0</v>
      </c>
      <c r="AN39" s="58">
        <f t="shared" si="7"/>
        <v>0</v>
      </c>
      <c r="AO39" s="58">
        <f t="shared" si="8"/>
        <v>0</v>
      </c>
      <c r="AP39" s="58">
        <f t="shared" si="9"/>
        <v>0</v>
      </c>
      <c r="AQ39" s="58">
        <f t="shared" si="10"/>
        <v>0</v>
      </c>
      <c r="AR39" s="58">
        <f t="shared" si="11"/>
        <v>0</v>
      </c>
      <c r="AS39" s="58">
        <f t="shared" si="12"/>
        <v>0</v>
      </c>
      <c r="AT39" s="58">
        <f t="shared" si="13"/>
        <v>0</v>
      </c>
    </row>
    <row r="40" spans="1:46" s="58" customFormat="1" ht="12.75">
      <c r="A40" s="175" t="s">
        <v>59</v>
      </c>
      <c r="B40" s="31">
        <v>28</v>
      </c>
      <c r="C40" s="172">
        <v>0</v>
      </c>
      <c r="D40" s="172">
        <v>0</v>
      </c>
      <c r="E40" s="172">
        <v>0</v>
      </c>
      <c r="F40" s="172">
        <v>0</v>
      </c>
      <c r="G40" s="172">
        <v>0</v>
      </c>
      <c r="H40" s="172">
        <v>0</v>
      </c>
      <c r="I40" s="172">
        <v>0</v>
      </c>
      <c r="J40" s="172">
        <v>0</v>
      </c>
      <c r="K40" s="172">
        <v>0</v>
      </c>
      <c r="L40" s="172">
        <v>0</v>
      </c>
      <c r="M40" s="378">
        <v>0</v>
      </c>
      <c r="N40" s="378">
        <v>0</v>
      </c>
      <c r="O40" s="172">
        <v>0</v>
      </c>
      <c r="P40" s="378">
        <v>0</v>
      </c>
      <c r="Q40" s="378">
        <v>0</v>
      </c>
      <c r="R40" s="175" t="s">
        <v>59</v>
      </c>
      <c r="S40" s="31">
        <v>28</v>
      </c>
      <c r="T40" s="172">
        <v>0</v>
      </c>
      <c r="U40" s="378">
        <v>0</v>
      </c>
      <c r="V40" s="378">
        <v>0</v>
      </c>
      <c r="W40" s="172">
        <v>0</v>
      </c>
      <c r="X40" s="172">
        <v>0</v>
      </c>
      <c r="Y40" s="172">
        <v>0</v>
      </c>
      <c r="Z40" s="172">
        <v>0</v>
      </c>
      <c r="AA40" s="378">
        <v>0</v>
      </c>
      <c r="AB40" s="378">
        <v>0</v>
      </c>
      <c r="AC40" s="172">
        <v>0</v>
      </c>
      <c r="AD40" s="378">
        <v>0</v>
      </c>
      <c r="AE40" s="378">
        <v>0</v>
      </c>
      <c r="AF40" s="172">
        <v>0</v>
      </c>
      <c r="AG40" s="378">
        <v>0</v>
      </c>
      <c r="AH40" s="378">
        <v>0</v>
      </c>
      <c r="AJ40" s="58">
        <f t="shared" si="3"/>
        <v>0</v>
      </c>
      <c r="AK40" s="58">
        <f t="shared" si="4"/>
        <v>0</v>
      </c>
      <c r="AL40" s="58">
        <f t="shared" si="5"/>
        <v>0</v>
      </c>
      <c r="AM40" s="58">
        <f t="shared" si="6"/>
        <v>0</v>
      </c>
      <c r="AN40" s="58">
        <f t="shared" si="7"/>
        <v>0</v>
      </c>
      <c r="AO40" s="58">
        <f t="shared" si="8"/>
        <v>0</v>
      </c>
      <c r="AP40" s="58">
        <f t="shared" si="9"/>
        <v>0</v>
      </c>
      <c r="AQ40" s="58">
        <f t="shared" si="10"/>
        <v>0</v>
      </c>
      <c r="AR40" s="58">
        <f t="shared" si="11"/>
        <v>0</v>
      </c>
      <c r="AS40" s="58">
        <f t="shared" si="12"/>
        <v>0</v>
      </c>
      <c r="AT40" s="58">
        <f t="shared" si="13"/>
        <v>0</v>
      </c>
    </row>
    <row r="41" spans="1:46" s="58" customFormat="1" ht="12.75">
      <c r="A41" s="175" t="s">
        <v>60</v>
      </c>
      <c r="B41" s="31">
        <v>29</v>
      </c>
      <c r="C41" s="172">
        <v>0</v>
      </c>
      <c r="D41" s="172">
        <v>0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172">
        <v>0</v>
      </c>
      <c r="K41" s="172">
        <v>0</v>
      </c>
      <c r="L41" s="172">
        <v>0</v>
      </c>
      <c r="M41" s="378">
        <v>0</v>
      </c>
      <c r="N41" s="378">
        <v>0</v>
      </c>
      <c r="O41" s="172">
        <v>0</v>
      </c>
      <c r="P41" s="378">
        <v>0</v>
      </c>
      <c r="Q41" s="378">
        <v>0</v>
      </c>
      <c r="R41" s="175" t="s">
        <v>60</v>
      </c>
      <c r="S41" s="31">
        <v>29</v>
      </c>
      <c r="T41" s="172">
        <v>0</v>
      </c>
      <c r="U41" s="378">
        <v>0</v>
      </c>
      <c r="V41" s="378">
        <v>0</v>
      </c>
      <c r="W41" s="172">
        <v>0</v>
      </c>
      <c r="X41" s="172">
        <v>0</v>
      </c>
      <c r="Y41" s="172">
        <v>0</v>
      </c>
      <c r="Z41" s="172">
        <v>0</v>
      </c>
      <c r="AA41" s="378">
        <v>0</v>
      </c>
      <c r="AB41" s="378">
        <v>0</v>
      </c>
      <c r="AC41" s="172">
        <v>0</v>
      </c>
      <c r="AD41" s="378">
        <v>0</v>
      </c>
      <c r="AE41" s="378">
        <v>0</v>
      </c>
      <c r="AF41" s="172">
        <v>0</v>
      </c>
      <c r="AG41" s="378">
        <v>0</v>
      </c>
      <c r="AH41" s="378">
        <v>0</v>
      </c>
      <c r="AJ41" s="58">
        <f t="shared" si="3"/>
        <v>0</v>
      </c>
      <c r="AK41" s="58">
        <f t="shared" si="4"/>
        <v>0</v>
      </c>
      <c r="AL41" s="58">
        <f t="shared" si="5"/>
        <v>0</v>
      </c>
      <c r="AM41" s="58">
        <f t="shared" si="6"/>
        <v>0</v>
      </c>
      <c r="AN41" s="58">
        <f t="shared" si="7"/>
        <v>0</v>
      </c>
      <c r="AO41" s="58">
        <f t="shared" si="8"/>
        <v>0</v>
      </c>
      <c r="AP41" s="58">
        <f t="shared" si="9"/>
        <v>0</v>
      </c>
      <c r="AQ41" s="58">
        <f t="shared" si="10"/>
        <v>0</v>
      </c>
      <c r="AR41" s="58">
        <f t="shared" si="11"/>
        <v>0</v>
      </c>
      <c r="AS41" s="58">
        <f t="shared" si="12"/>
        <v>0</v>
      </c>
      <c r="AT41" s="58">
        <f t="shared" si="13"/>
        <v>0</v>
      </c>
    </row>
    <row r="42" spans="1:46" s="58" customFormat="1" ht="12.75">
      <c r="A42" s="175" t="s">
        <v>61</v>
      </c>
      <c r="B42" s="31">
        <v>30</v>
      </c>
      <c r="C42" s="172">
        <v>305</v>
      </c>
      <c r="D42" s="172">
        <v>233</v>
      </c>
      <c r="E42" s="172">
        <v>72</v>
      </c>
      <c r="F42" s="172">
        <v>303</v>
      </c>
      <c r="G42" s="172">
        <v>233</v>
      </c>
      <c r="H42" s="172">
        <v>70</v>
      </c>
      <c r="I42" s="172">
        <v>75</v>
      </c>
      <c r="J42" s="172">
        <v>45</v>
      </c>
      <c r="K42" s="172">
        <v>30</v>
      </c>
      <c r="L42" s="172">
        <v>36</v>
      </c>
      <c r="M42" s="172">
        <v>22</v>
      </c>
      <c r="N42" s="172">
        <v>14</v>
      </c>
      <c r="O42" s="172">
        <v>26</v>
      </c>
      <c r="P42" s="172">
        <v>14</v>
      </c>
      <c r="Q42" s="172">
        <v>12</v>
      </c>
      <c r="R42" s="175" t="s">
        <v>61</v>
      </c>
      <c r="S42" s="31">
        <v>30</v>
      </c>
      <c r="T42" s="172">
        <v>13</v>
      </c>
      <c r="U42" s="172">
        <v>9</v>
      </c>
      <c r="V42" s="172">
        <v>4</v>
      </c>
      <c r="W42" s="172">
        <v>228</v>
      </c>
      <c r="X42" s="172">
        <v>188</v>
      </c>
      <c r="Y42" s="172">
        <v>40</v>
      </c>
      <c r="Z42" s="172">
        <v>99</v>
      </c>
      <c r="AA42" s="172">
        <v>73</v>
      </c>
      <c r="AB42" s="172">
        <v>26</v>
      </c>
      <c r="AC42" s="172">
        <v>70</v>
      </c>
      <c r="AD42" s="172">
        <v>60</v>
      </c>
      <c r="AE42" s="172">
        <v>10</v>
      </c>
      <c r="AF42" s="172">
        <v>59</v>
      </c>
      <c r="AG42" s="172">
        <v>55</v>
      </c>
      <c r="AH42" s="172">
        <v>4</v>
      </c>
      <c r="AJ42" s="58">
        <f t="shared" si="3"/>
        <v>0</v>
      </c>
      <c r="AK42" s="58">
        <f t="shared" si="4"/>
        <v>0</v>
      </c>
      <c r="AL42" s="58">
        <f t="shared" si="5"/>
        <v>0</v>
      </c>
      <c r="AM42" s="58">
        <f t="shared" si="6"/>
        <v>0</v>
      </c>
      <c r="AN42" s="58">
        <f t="shared" si="7"/>
        <v>0</v>
      </c>
      <c r="AO42" s="58">
        <f t="shared" si="8"/>
        <v>0</v>
      </c>
      <c r="AP42" s="58">
        <f t="shared" si="9"/>
        <v>0</v>
      </c>
      <c r="AQ42" s="58">
        <f t="shared" si="10"/>
        <v>0</v>
      </c>
      <c r="AR42" s="58">
        <f t="shared" si="11"/>
        <v>0</v>
      </c>
      <c r="AS42" s="58">
        <f t="shared" si="12"/>
        <v>0</v>
      </c>
      <c r="AT42" s="58">
        <f t="shared" si="13"/>
        <v>0</v>
      </c>
    </row>
    <row r="43" spans="1:46" s="58" customFormat="1" ht="12.75">
      <c r="A43" s="175" t="s">
        <v>62</v>
      </c>
      <c r="B43" s="31">
        <v>31</v>
      </c>
      <c r="C43" s="172">
        <v>484</v>
      </c>
      <c r="D43" s="172">
        <v>454</v>
      </c>
      <c r="E43" s="172">
        <v>30</v>
      </c>
      <c r="F43" s="172">
        <v>484</v>
      </c>
      <c r="G43" s="172">
        <v>454</v>
      </c>
      <c r="H43" s="172">
        <v>30</v>
      </c>
      <c r="I43" s="172">
        <v>0</v>
      </c>
      <c r="J43" s="172">
        <v>0</v>
      </c>
      <c r="K43" s="172">
        <v>0</v>
      </c>
      <c r="L43" s="172">
        <v>0</v>
      </c>
      <c r="M43" s="378">
        <v>0</v>
      </c>
      <c r="N43" s="378">
        <v>0</v>
      </c>
      <c r="O43" s="172">
        <v>0</v>
      </c>
      <c r="P43" s="378">
        <v>0</v>
      </c>
      <c r="Q43" s="378">
        <v>0</v>
      </c>
      <c r="R43" s="175" t="s">
        <v>62</v>
      </c>
      <c r="S43" s="31">
        <v>31</v>
      </c>
      <c r="T43" s="172">
        <v>0</v>
      </c>
      <c r="U43" s="378">
        <v>0</v>
      </c>
      <c r="V43" s="378">
        <v>0</v>
      </c>
      <c r="W43" s="172">
        <v>484</v>
      </c>
      <c r="X43" s="172">
        <v>454</v>
      </c>
      <c r="Y43" s="172">
        <v>30</v>
      </c>
      <c r="Z43" s="172">
        <v>484</v>
      </c>
      <c r="AA43" s="172">
        <v>454</v>
      </c>
      <c r="AB43" s="172">
        <v>30</v>
      </c>
      <c r="AC43" s="172">
        <v>0</v>
      </c>
      <c r="AD43" s="378">
        <v>0</v>
      </c>
      <c r="AE43" s="378">
        <v>0</v>
      </c>
      <c r="AF43" s="172">
        <v>0</v>
      </c>
      <c r="AG43" s="378">
        <v>0</v>
      </c>
      <c r="AH43" s="378">
        <v>0</v>
      </c>
      <c r="AJ43" s="58">
        <f t="shared" si="3"/>
        <v>0</v>
      </c>
      <c r="AK43" s="58">
        <f t="shared" si="4"/>
        <v>0</v>
      </c>
      <c r="AL43" s="58">
        <f t="shared" si="5"/>
        <v>0</v>
      </c>
      <c r="AM43" s="58">
        <f t="shared" si="6"/>
        <v>0</v>
      </c>
      <c r="AN43" s="58">
        <f t="shared" si="7"/>
        <v>0</v>
      </c>
      <c r="AO43" s="58">
        <f t="shared" si="8"/>
        <v>0</v>
      </c>
      <c r="AP43" s="58">
        <f t="shared" si="9"/>
        <v>0</v>
      </c>
      <c r="AQ43" s="58">
        <f t="shared" si="10"/>
        <v>0</v>
      </c>
      <c r="AR43" s="58">
        <f t="shared" si="11"/>
        <v>0</v>
      </c>
      <c r="AS43" s="58">
        <f t="shared" si="12"/>
        <v>0</v>
      </c>
      <c r="AT43" s="58">
        <f t="shared" si="13"/>
        <v>0</v>
      </c>
    </row>
    <row r="44" spans="1:46" s="58" customFormat="1" ht="12.75">
      <c r="A44" s="175" t="s">
        <v>63</v>
      </c>
      <c r="B44" s="31">
        <v>32</v>
      </c>
      <c r="C44" s="172">
        <v>100</v>
      </c>
      <c r="D44" s="172">
        <v>81</v>
      </c>
      <c r="E44" s="172">
        <v>19</v>
      </c>
      <c r="F44" s="172">
        <v>94</v>
      </c>
      <c r="G44" s="172">
        <v>78</v>
      </c>
      <c r="H44" s="172">
        <v>16</v>
      </c>
      <c r="I44" s="172">
        <v>15</v>
      </c>
      <c r="J44" s="172">
        <v>13</v>
      </c>
      <c r="K44" s="172">
        <v>2</v>
      </c>
      <c r="L44" s="172">
        <v>10</v>
      </c>
      <c r="M44" s="172">
        <v>8</v>
      </c>
      <c r="N44" s="172">
        <v>2</v>
      </c>
      <c r="O44" s="172">
        <v>5</v>
      </c>
      <c r="P44" s="172">
        <v>5</v>
      </c>
      <c r="Q44" s="378">
        <v>0</v>
      </c>
      <c r="R44" s="175" t="s">
        <v>63</v>
      </c>
      <c r="S44" s="31">
        <v>32</v>
      </c>
      <c r="T44" s="172">
        <v>0</v>
      </c>
      <c r="U44" s="378">
        <v>0</v>
      </c>
      <c r="V44" s="378">
        <v>0</v>
      </c>
      <c r="W44" s="172">
        <v>79</v>
      </c>
      <c r="X44" s="172">
        <v>65</v>
      </c>
      <c r="Y44" s="172">
        <v>14</v>
      </c>
      <c r="Z44" s="172">
        <v>35</v>
      </c>
      <c r="AA44" s="172">
        <v>31</v>
      </c>
      <c r="AB44" s="172">
        <v>4</v>
      </c>
      <c r="AC44" s="172">
        <v>23</v>
      </c>
      <c r="AD44" s="172">
        <v>20</v>
      </c>
      <c r="AE44" s="172">
        <v>3</v>
      </c>
      <c r="AF44" s="172">
        <v>21</v>
      </c>
      <c r="AG44" s="172">
        <v>14</v>
      </c>
      <c r="AH44" s="172">
        <v>7</v>
      </c>
      <c r="AJ44" s="58">
        <f t="shared" si="3"/>
        <v>0</v>
      </c>
      <c r="AK44" s="58">
        <f t="shared" si="4"/>
        <v>0</v>
      </c>
      <c r="AL44" s="58">
        <f t="shared" si="5"/>
        <v>0</v>
      </c>
      <c r="AM44" s="58">
        <f t="shared" si="6"/>
        <v>0</v>
      </c>
      <c r="AN44" s="58">
        <f t="shared" si="7"/>
        <v>0</v>
      </c>
      <c r="AO44" s="58">
        <f t="shared" si="8"/>
        <v>0</v>
      </c>
      <c r="AP44" s="58">
        <f t="shared" si="9"/>
        <v>0</v>
      </c>
      <c r="AQ44" s="58">
        <f t="shared" si="10"/>
        <v>0</v>
      </c>
      <c r="AR44" s="58">
        <f t="shared" si="11"/>
        <v>0</v>
      </c>
      <c r="AS44" s="58">
        <f t="shared" si="12"/>
        <v>0</v>
      </c>
      <c r="AT44" s="58">
        <f t="shared" si="13"/>
        <v>0</v>
      </c>
    </row>
    <row r="45" spans="1:46" s="58" customFormat="1" ht="12.75">
      <c r="A45" s="175" t="s">
        <v>64</v>
      </c>
      <c r="B45" s="31">
        <v>33</v>
      </c>
      <c r="C45" s="172">
        <v>36</v>
      </c>
      <c r="D45" s="172">
        <v>10</v>
      </c>
      <c r="E45" s="172">
        <v>26</v>
      </c>
      <c r="F45" s="172">
        <v>36</v>
      </c>
      <c r="G45" s="172">
        <v>10</v>
      </c>
      <c r="H45" s="172">
        <v>26</v>
      </c>
      <c r="I45" s="172">
        <v>0</v>
      </c>
      <c r="J45" s="172">
        <v>0</v>
      </c>
      <c r="K45" s="172">
        <v>0</v>
      </c>
      <c r="L45" s="172">
        <v>0</v>
      </c>
      <c r="M45" s="378">
        <v>0</v>
      </c>
      <c r="N45" s="378">
        <v>0</v>
      </c>
      <c r="O45" s="172">
        <v>0</v>
      </c>
      <c r="P45" s="378">
        <v>0</v>
      </c>
      <c r="Q45" s="378">
        <v>0</v>
      </c>
      <c r="R45" s="175" t="s">
        <v>64</v>
      </c>
      <c r="S45" s="31">
        <v>33</v>
      </c>
      <c r="T45" s="172">
        <v>0</v>
      </c>
      <c r="U45" s="378">
        <v>0</v>
      </c>
      <c r="V45" s="378">
        <v>0</v>
      </c>
      <c r="W45" s="172">
        <v>36</v>
      </c>
      <c r="X45" s="172">
        <v>10</v>
      </c>
      <c r="Y45" s="172">
        <v>26</v>
      </c>
      <c r="Z45" s="172">
        <v>26</v>
      </c>
      <c r="AA45" s="172">
        <v>9</v>
      </c>
      <c r="AB45" s="172">
        <v>17</v>
      </c>
      <c r="AC45" s="172">
        <v>4</v>
      </c>
      <c r="AD45" s="172">
        <v>1</v>
      </c>
      <c r="AE45" s="172">
        <v>3</v>
      </c>
      <c r="AF45" s="172">
        <v>6</v>
      </c>
      <c r="AG45" s="378">
        <v>0</v>
      </c>
      <c r="AH45" s="172">
        <v>6</v>
      </c>
      <c r="AJ45" s="58">
        <f t="shared" si="3"/>
        <v>0</v>
      </c>
      <c r="AK45" s="58">
        <f t="shared" si="4"/>
        <v>0</v>
      </c>
      <c r="AL45" s="58">
        <f t="shared" si="5"/>
        <v>0</v>
      </c>
      <c r="AM45" s="58">
        <f t="shared" si="6"/>
        <v>0</v>
      </c>
      <c r="AN45" s="58">
        <f t="shared" si="7"/>
        <v>0</v>
      </c>
      <c r="AO45" s="58">
        <f t="shared" si="8"/>
        <v>0</v>
      </c>
      <c r="AP45" s="58">
        <f t="shared" si="9"/>
        <v>0</v>
      </c>
      <c r="AQ45" s="58">
        <f t="shared" si="10"/>
        <v>0</v>
      </c>
      <c r="AR45" s="58">
        <f t="shared" si="11"/>
        <v>0</v>
      </c>
      <c r="AS45" s="58">
        <f t="shared" si="12"/>
        <v>0</v>
      </c>
      <c r="AT45" s="58">
        <f t="shared" si="13"/>
        <v>0</v>
      </c>
    </row>
    <row r="46" spans="1:46" s="58" customFormat="1" ht="12.75">
      <c r="A46" s="175" t="s">
        <v>65</v>
      </c>
      <c r="B46" s="31">
        <v>34</v>
      </c>
      <c r="C46" s="172">
        <v>276</v>
      </c>
      <c r="D46" s="172">
        <v>106</v>
      </c>
      <c r="E46" s="172">
        <v>170</v>
      </c>
      <c r="F46" s="172">
        <v>230</v>
      </c>
      <c r="G46" s="172">
        <v>96</v>
      </c>
      <c r="H46" s="172">
        <v>134</v>
      </c>
      <c r="I46" s="172">
        <v>26</v>
      </c>
      <c r="J46" s="172">
        <v>13</v>
      </c>
      <c r="K46" s="172">
        <v>13</v>
      </c>
      <c r="L46" s="172">
        <v>8</v>
      </c>
      <c r="M46" s="172">
        <v>4</v>
      </c>
      <c r="N46" s="172">
        <v>4</v>
      </c>
      <c r="O46" s="172">
        <v>9</v>
      </c>
      <c r="P46" s="172">
        <v>4</v>
      </c>
      <c r="Q46" s="172">
        <v>5</v>
      </c>
      <c r="R46" s="175" t="s">
        <v>65</v>
      </c>
      <c r="S46" s="31">
        <v>34</v>
      </c>
      <c r="T46" s="172">
        <v>9</v>
      </c>
      <c r="U46" s="172">
        <v>5</v>
      </c>
      <c r="V46" s="172">
        <v>4</v>
      </c>
      <c r="W46" s="172">
        <v>204</v>
      </c>
      <c r="X46" s="172">
        <v>83</v>
      </c>
      <c r="Y46" s="172">
        <v>121</v>
      </c>
      <c r="Z46" s="172">
        <v>124</v>
      </c>
      <c r="AA46" s="172">
        <v>43</v>
      </c>
      <c r="AB46" s="172">
        <v>81</v>
      </c>
      <c r="AC46" s="172">
        <v>63</v>
      </c>
      <c r="AD46" s="172">
        <v>32</v>
      </c>
      <c r="AE46" s="172">
        <v>31</v>
      </c>
      <c r="AF46" s="172">
        <v>17</v>
      </c>
      <c r="AG46" s="172">
        <v>8</v>
      </c>
      <c r="AH46" s="172">
        <v>9</v>
      </c>
      <c r="AJ46" s="58">
        <f t="shared" si="3"/>
        <v>0</v>
      </c>
      <c r="AK46" s="58">
        <f t="shared" si="4"/>
        <v>0</v>
      </c>
      <c r="AL46" s="58">
        <f t="shared" si="5"/>
        <v>0</v>
      </c>
      <c r="AM46" s="58">
        <f t="shared" si="6"/>
        <v>0</v>
      </c>
      <c r="AN46" s="58">
        <f t="shared" si="7"/>
        <v>0</v>
      </c>
      <c r="AO46" s="58">
        <f t="shared" si="8"/>
        <v>0</v>
      </c>
      <c r="AP46" s="58">
        <f t="shared" si="9"/>
        <v>0</v>
      </c>
      <c r="AQ46" s="58">
        <f t="shared" si="10"/>
        <v>0</v>
      </c>
      <c r="AR46" s="58">
        <f t="shared" si="11"/>
        <v>0</v>
      </c>
      <c r="AS46" s="58">
        <f t="shared" si="12"/>
        <v>0</v>
      </c>
      <c r="AT46" s="58">
        <f t="shared" si="13"/>
        <v>0</v>
      </c>
    </row>
    <row r="47" spans="1:46" s="58" customFormat="1" ht="12.75">
      <c r="A47" s="175" t="s">
        <v>66</v>
      </c>
      <c r="B47" s="31">
        <v>35</v>
      </c>
      <c r="C47" s="172">
        <v>4</v>
      </c>
      <c r="D47" s="172">
        <v>2</v>
      </c>
      <c r="E47" s="172">
        <v>2</v>
      </c>
      <c r="F47" s="172">
        <v>3</v>
      </c>
      <c r="G47" s="172">
        <v>2</v>
      </c>
      <c r="H47" s="172">
        <v>1</v>
      </c>
      <c r="I47" s="172">
        <v>0</v>
      </c>
      <c r="J47" s="172">
        <v>0</v>
      </c>
      <c r="K47" s="172">
        <v>0</v>
      </c>
      <c r="L47" s="172">
        <v>0</v>
      </c>
      <c r="M47" s="378">
        <v>0</v>
      </c>
      <c r="N47" s="378">
        <v>0</v>
      </c>
      <c r="O47" s="172">
        <v>0</v>
      </c>
      <c r="P47" s="378">
        <v>0</v>
      </c>
      <c r="Q47" s="378">
        <v>0</v>
      </c>
      <c r="R47" s="175" t="s">
        <v>66</v>
      </c>
      <c r="S47" s="31">
        <v>35</v>
      </c>
      <c r="T47" s="172">
        <v>0</v>
      </c>
      <c r="U47" s="378">
        <v>0</v>
      </c>
      <c r="V47" s="378">
        <v>0</v>
      </c>
      <c r="W47" s="172">
        <v>3</v>
      </c>
      <c r="X47" s="172">
        <v>2</v>
      </c>
      <c r="Y47" s="172">
        <v>1</v>
      </c>
      <c r="Z47" s="172">
        <v>0</v>
      </c>
      <c r="AA47" s="378">
        <v>0</v>
      </c>
      <c r="AB47" s="378">
        <v>0</v>
      </c>
      <c r="AC47" s="172">
        <v>2</v>
      </c>
      <c r="AD47" s="172">
        <v>2</v>
      </c>
      <c r="AE47" s="378">
        <v>0</v>
      </c>
      <c r="AF47" s="172">
        <v>1</v>
      </c>
      <c r="AG47" s="378">
        <v>0</v>
      </c>
      <c r="AH47" s="172">
        <v>1</v>
      </c>
      <c r="AJ47" s="58">
        <f t="shared" si="3"/>
        <v>0</v>
      </c>
      <c r="AK47" s="58">
        <f t="shared" si="4"/>
        <v>0</v>
      </c>
      <c r="AL47" s="58">
        <f t="shared" si="5"/>
        <v>0</v>
      </c>
      <c r="AM47" s="58">
        <f t="shared" si="6"/>
        <v>0</v>
      </c>
      <c r="AN47" s="58">
        <f t="shared" si="7"/>
        <v>0</v>
      </c>
      <c r="AO47" s="58">
        <f t="shared" si="8"/>
        <v>0</v>
      </c>
      <c r="AP47" s="58">
        <f t="shared" si="9"/>
        <v>0</v>
      </c>
      <c r="AQ47" s="58">
        <f t="shared" si="10"/>
        <v>0</v>
      </c>
      <c r="AR47" s="58">
        <f t="shared" si="11"/>
        <v>0</v>
      </c>
      <c r="AS47" s="58">
        <f t="shared" si="12"/>
        <v>0</v>
      </c>
      <c r="AT47" s="58">
        <f t="shared" si="13"/>
        <v>0</v>
      </c>
    </row>
    <row r="48" spans="1:46" s="58" customFormat="1" ht="12.75">
      <c r="A48" s="175" t="s">
        <v>67</v>
      </c>
      <c r="B48" s="31">
        <v>36</v>
      </c>
      <c r="C48" s="172">
        <v>414</v>
      </c>
      <c r="D48" s="172">
        <v>251</v>
      </c>
      <c r="E48" s="172">
        <v>163</v>
      </c>
      <c r="F48" s="172">
        <v>398</v>
      </c>
      <c r="G48" s="172">
        <v>241</v>
      </c>
      <c r="H48" s="172">
        <v>157</v>
      </c>
      <c r="I48" s="172">
        <v>66</v>
      </c>
      <c r="J48" s="172">
        <v>39</v>
      </c>
      <c r="K48" s="172">
        <v>27</v>
      </c>
      <c r="L48" s="172">
        <v>26</v>
      </c>
      <c r="M48" s="172">
        <v>16</v>
      </c>
      <c r="N48" s="172">
        <v>10</v>
      </c>
      <c r="O48" s="172">
        <v>38</v>
      </c>
      <c r="P48" s="172">
        <v>21</v>
      </c>
      <c r="Q48" s="172">
        <v>17</v>
      </c>
      <c r="R48" s="175" t="s">
        <v>67</v>
      </c>
      <c r="S48" s="31">
        <v>36</v>
      </c>
      <c r="T48" s="172">
        <v>2</v>
      </c>
      <c r="U48" s="172">
        <v>2</v>
      </c>
      <c r="V48" s="378">
        <v>0</v>
      </c>
      <c r="W48" s="172">
        <v>332</v>
      </c>
      <c r="X48" s="172">
        <v>202</v>
      </c>
      <c r="Y48" s="172">
        <v>130</v>
      </c>
      <c r="Z48" s="172">
        <v>163</v>
      </c>
      <c r="AA48" s="172">
        <v>103</v>
      </c>
      <c r="AB48" s="172">
        <v>60</v>
      </c>
      <c r="AC48" s="172">
        <v>122</v>
      </c>
      <c r="AD48" s="172">
        <v>73</v>
      </c>
      <c r="AE48" s="172">
        <v>49</v>
      </c>
      <c r="AF48" s="172">
        <v>47</v>
      </c>
      <c r="AG48" s="172">
        <v>26</v>
      </c>
      <c r="AH48" s="172">
        <v>21</v>
      </c>
      <c r="AJ48" s="58">
        <f t="shared" si="3"/>
        <v>0</v>
      </c>
      <c r="AK48" s="58">
        <f t="shared" si="4"/>
        <v>0</v>
      </c>
      <c r="AL48" s="58">
        <f t="shared" si="5"/>
        <v>0</v>
      </c>
      <c r="AM48" s="58">
        <f t="shared" si="6"/>
        <v>0</v>
      </c>
      <c r="AN48" s="58">
        <f t="shared" si="7"/>
        <v>0</v>
      </c>
      <c r="AO48" s="58">
        <f t="shared" si="8"/>
        <v>0</v>
      </c>
      <c r="AP48" s="58">
        <f t="shared" si="9"/>
        <v>0</v>
      </c>
      <c r="AQ48" s="58">
        <f t="shared" si="10"/>
        <v>0</v>
      </c>
      <c r="AR48" s="58">
        <f t="shared" si="11"/>
        <v>0</v>
      </c>
      <c r="AS48" s="58">
        <f t="shared" si="12"/>
        <v>0</v>
      </c>
      <c r="AT48" s="58">
        <f t="shared" si="13"/>
        <v>0</v>
      </c>
    </row>
    <row r="49" spans="1:46" s="58" customFormat="1" ht="12.75">
      <c r="A49" s="422" t="s">
        <v>94</v>
      </c>
      <c r="B49" s="31">
        <v>37</v>
      </c>
      <c r="C49" s="429">
        <v>5415</v>
      </c>
      <c r="D49" s="429">
        <v>3760</v>
      </c>
      <c r="E49" s="429">
        <v>1655</v>
      </c>
      <c r="F49" s="429">
        <v>5185</v>
      </c>
      <c r="G49" s="429">
        <v>3611</v>
      </c>
      <c r="H49" s="429">
        <v>1574</v>
      </c>
      <c r="I49" s="172">
        <v>402</v>
      </c>
      <c r="J49" s="172">
        <v>256</v>
      </c>
      <c r="K49" s="172">
        <v>146</v>
      </c>
      <c r="L49" s="172">
        <v>143</v>
      </c>
      <c r="M49" s="172">
        <v>96</v>
      </c>
      <c r="N49" s="172">
        <v>47</v>
      </c>
      <c r="O49" s="172">
        <v>211</v>
      </c>
      <c r="P49" s="172">
        <v>129</v>
      </c>
      <c r="Q49" s="172">
        <v>82</v>
      </c>
      <c r="R49" s="422" t="s">
        <v>94</v>
      </c>
      <c r="S49" s="31">
        <v>37</v>
      </c>
      <c r="T49" s="172">
        <v>48</v>
      </c>
      <c r="U49" s="172">
        <v>31</v>
      </c>
      <c r="V49" s="172">
        <v>17</v>
      </c>
      <c r="W49" s="429">
        <v>4783</v>
      </c>
      <c r="X49" s="429">
        <v>3355</v>
      </c>
      <c r="Y49" s="429">
        <v>1428</v>
      </c>
      <c r="Z49" s="429">
        <v>2414</v>
      </c>
      <c r="AA49" s="429">
        <v>1765</v>
      </c>
      <c r="AB49" s="172">
        <v>649</v>
      </c>
      <c r="AC49" s="429">
        <v>1424</v>
      </c>
      <c r="AD49" s="172">
        <v>974</v>
      </c>
      <c r="AE49" s="172">
        <v>450</v>
      </c>
      <c r="AF49" s="172">
        <v>945</v>
      </c>
      <c r="AG49" s="172">
        <v>616</v>
      </c>
      <c r="AH49" s="172">
        <v>329</v>
      </c>
      <c r="AJ49" s="58">
        <f t="shared" si="3"/>
        <v>0</v>
      </c>
      <c r="AK49" s="58">
        <f t="shared" si="4"/>
        <v>0</v>
      </c>
      <c r="AL49" s="58">
        <f t="shared" si="5"/>
        <v>0</v>
      </c>
      <c r="AM49" s="58">
        <f t="shared" si="6"/>
        <v>0</v>
      </c>
      <c r="AN49" s="58">
        <f t="shared" si="7"/>
        <v>0</v>
      </c>
      <c r="AO49" s="58">
        <f t="shared" si="8"/>
        <v>0</v>
      </c>
      <c r="AP49" s="58">
        <f t="shared" si="9"/>
        <v>0</v>
      </c>
      <c r="AQ49" s="58">
        <f t="shared" si="10"/>
        <v>0</v>
      </c>
      <c r="AR49" s="58">
        <f t="shared" si="11"/>
        <v>0</v>
      </c>
      <c r="AS49" s="58">
        <f t="shared" si="12"/>
        <v>0</v>
      </c>
      <c r="AT49" s="58">
        <f t="shared" si="13"/>
        <v>0</v>
      </c>
    </row>
    <row r="50" spans="1:46" s="58" customFormat="1" ht="12.75">
      <c r="A50" s="422" t="s">
        <v>18</v>
      </c>
      <c r="B50" s="31">
        <v>38</v>
      </c>
      <c r="C50" s="172">
        <v>178</v>
      </c>
      <c r="D50" s="172">
        <v>97</v>
      </c>
      <c r="E50" s="172">
        <v>81</v>
      </c>
      <c r="F50" s="172">
        <v>161</v>
      </c>
      <c r="G50" s="172">
        <v>87</v>
      </c>
      <c r="H50" s="172">
        <v>74</v>
      </c>
      <c r="I50" s="172">
        <v>16</v>
      </c>
      <c r="J50" s="172">
        <v>10</v>
      </c>
      <c r="K50" s="172">
        <v>6</v>
      </c>
      <c r="L50" s="172">
        <v>7</v>
      </c>
      <c r="M50" s="172">
        <v>6</v>
      </c>
      <c r="N50" s="172">
        <v>1</v>
      </c>
      <c r="O50" s="172">
        <v>8</v>
      </c>
      <c r="P50" s="172">
        <v>4</v>
      </c>
      <c r="Q50" s="172">
        <v>4</v>
      </c>
      <c r="R50" s="422" t="s">
        <v>18</v>
      </c>
      <c r="S50" s="31">
        <v>38</v>
      </c>
      <c r="T50" s="172">
        <v>1</v>
      </c>
      <c r="U50" s="172">
        <v>0</v>
      </c>
      <c r="V50" s="172">
        <v>1</v>
      </c>
      <c r="W50" s="172">
        <v>145</v>
      </c>
      <c r="X50" s="172">
        <v>77</v>
      </c>
      <c r="Y50" s="172">
        <v>68</v>
      </c>
      <c r="Z50" s="172">
        <v>81</v>
      </c>
      <c r="AA50" s="172">
        <v>40</v>
      </c>
      <c r="AB50" s="172">
        <v>41</v>
      </c>
      <c r="AC50" s="172">
        <v>43</v>
      </c>
      <c r="AD50" s="172">
        <v>28</v>
      </c>
      <c r="AE50" s="172">
        <v>15</v>
      </c>
      <c r="AF50" s="172">
        <v>21</v>
      </c>
      <c r="AG50" s="172">
        <v>9</v>
      </c>
      <c r="AH50" s="172">
        <v>12</v>
      </c>
      <c r="AJ50" s="58">
        <f t="shared" si="3"/>
        <v>0</v>
      </c>
      <c r="AK50" s="58">
        <f t="shared" si="4"/>
        <v>0</v>
      </c>
      <c r="AL50" s="58">
        <f t="shared" si="5"/>
        <v>0</v>
      </c>
      <c r="AM50" s="58">
        <f t="shared" si="6"/>
        <v>0</v>
      </c>
      <c r="AN50" s="58">
        <f t="shared" si="7"/>
        <v>0</v>
      </c>
      <c r="AO50" s="58">
        <f t="shared" si="8"/>
        <v>0</v>
      </c>
      <c r="AP50" s="58">
        <f t="shared" si="9"/>
        <v>0</v>
      </c>
      <c r="AQ50" s="58">
        <f t="shared" si="10"/>
        <v>0</v>
      </c>
      <c r="AR50" s="58">
        <f t="shared" si="11"/>
        <v>0</v>
      </c>
      <c r="AS50" s="58">
        <f t="shared" si="12"/>
        <v>0</v>
      </c>
      <c r="AT50" s="58">
        <f t="shared" si="13"/>
        <v>0</v>
      </c>
    </row>
    <row r="51" spans="1:46" s="15" customFormat="1" ht="12.75">
      <c r="A51" s="176" t="s">
        <v>172</v>
      </c>
      <c r="C51" s="13"/>
      <c r="D51" s="13"/>
    </row>
    <row r="52" spans="1:46" s="15" customFormat="1" ht="12.75">
      <c r="A52" s="177"/>
      <c r="B52" s="15" t="s">
        <v>173</v>
      </c>
      <c r="C52" s="13"/>
      <c r="D52" s="13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</row>
    <row r="53" spans="1:46" s="15" customFormat="1"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T53" s="48"/>
      <c r="U53" s="47"/>
      <c r="V53" s="54"/>
      <c r="W53" s="54"/>
      <c r="AA53" s="45"/>
      <c r="AB53" s="45"/>
      <c r="AC53" s="64"/>
      <c r="AD53" s="64"/>
      <c r="AE53" s="65"/>
      <c r="AF53" s="65"/>
      <c r="AG53" s="40"/>
      <c r="AH53" s="48"/>
    </row>
    <row r="54" spans="1:46">
      <c r="D54" s="46"/>
      <c r="E54" s="46"/>
      <c r="F54" s="46"/>
      <c r="G54" s="46"/>
      <c r="H54" s="46"/>
      <c r="I54" s="46"/>
      <c r="J54" s="46"/>
      <c r="K54" s="46"/>
      <c r="L54" s="46"/>
      <c r="Q54" s="46"/>
      <c r="R54" s="2"/>
      <c r="S54" s="47"/>
      <c r="T54" s="48"/>
      <c r="U54" s="47"/>
      <c r="V54" s="46"/>
      <c r="W54" s="46"/>
      <c r="X54" s="47"/>
      <c r="Y54" s="47"/>
      <c r="Z54" s="47"/>
      <c r="AA54" s="59"/>
      <c r="AB54" s="59"/>
      <c r="AC54" s="59"/>
      <c r="AD54" s="59"/>
      <c r="AE54" s="65"/>
      <c r="AF54" s="65"/>
      <c r="AG54" s="66"/>
      <c r="AH54" s="46"/>
    </row>
    <row r="55" spans="1:46" ht="34.5" customHeight="1">
      <c r="D55" s="48"/>
      <c r="E55" s="48"/>
      <c r="F55" s="48"/>
      <c r="G55" s="48"/>
      <c r="H55" s="46"/>
      <c r="I55" s="46"/>
      <c r="J55" s="46"/>
      <c r="K55" s="46"/>
      <c r="L55" s="46"/>
      <c r="Q55" s="46"/>
      <c r="R55" s="47"/>
      <c r="S55" s="47"/>
      <c r="T55" s="46"/>
      <c r="U55" s="47"/>
      <c r="V55" s="54"/>
      <c r="W55" s="54"/>
      <c r="X55" s="47"/>
      <c r="Y55" s="47"/>
      <c r="Z55" s="47"/>
      <c r="AA55" s="59"/>
      <c r="AB55" s="59"/>
      <c r="AC55" s="59"/>
      <c r="AD55" s="59"/>
      <c r="AE55" s="65"/>
      <c r="AF55" s="65"/>
      <c r="AG55" s="66"/>
      <c r="AH55" s="54"/>
    </row>
    <row r="56" spans="1:46" ht="57.75" customHeight="1">
      <c r="D56" s="46"/>
      <c r="F56" s="46"/>
      <c r="G56" s="46"/>
      <c r="H56" s="54"/>
      <c r="I56" s="54"/>
      <c r="J56" s="54"/>
      <c r="K56" s="54"/>
      <c r="L56" s="54"/>
      <c r="Q56" s="54"/>
      <c r="R56" s="48"/>
      <c r="S56" s="48"/>
      <c r="T56" s="47"/>
      <c r="U56" s="272"/>
      <c r="V56" s="47"/>
      <c r="W56" s="47"/>
      <c r="X56" s="47"/>
      <c r="Y56" s="47"/>
      <c r="Z56" s="47"/>
      <c r="AA56" s="59"/>
      <c r="AB56" s="59"/>
      <c r="AC56" s="59"/>
      <c r="AD56" s="59"/>
      <c r="AE56" s="48"/>
      <c r="AF56" s="65"/>
      <c r="AG56" s="65"/>
      <c r="AH56" s="93"/>
    </row>
    <row r="57" spans="1:46">
      <c r="D57" s="133"/>
      <c r="E57" s="46"/>
      <c r="F57" s="133"/>
      <c r="G57" s="75"/>
      <c r="H57" s="75"/>
      <c r="I57" s="75"/>
      <c r="J57" s="75"/>
      <c r="K57" s="75"/>
      <c r="L57" s="75"/>
      <c r="Q57" s="75"/>
      <c r="R57" s="2"/>
      <c r="S57" s="2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93"/>
    </row>
    <row r="59" spans="1:46" ht="39.75" customHeight="1"/>
    <row r="60" spans="1:46">
      <c r="C60" s="161">
        <f>+C49+C50-C13</f>
        <v>0</v>
      </c>
      <c r="D60" s="161">
        <f t="shared" ref="D60:AH60" si="14">+D49+D50-D13</f>
        <v>0</v>
      </c>
      <c r="E60" s="161">
        <f t="shared" si="14"/>
        <v>0</v>
      </c>
      <c r="F60" s="161">
        <f t="shared" si="14"/>
        <v>0</v>
      </c>
      <c r="G60" s="161">
        <f t="shared" si="14"/>
        <v>0</v>
      </c>
      <c r="H60" s="161">
        <f t="shared" si="14"/>
        <v>0</v>
      </c>
      <c r="I60" s="161">
        <f t="shared" si="14"/>
        <v>0</v>
      </c>
      <c r="J60" s="161">
        <f t="shared" si="14"/>
        <v>0</v>
      </c>
      <c r="K60" s="161">
        <f t="shared" si="14"/>
        <v>0</v>
      </c>
      <c r="L60" s="161">
        <f t="shared" si="14"/>
        <v>0</v>
      </c>
      <c r="M60" s="161">
        <f t="shared" si="14"/>
        <v>0</v>
      </c>
      <c r="N60" s="161">
        <f t="shared" si="14"/>
        <v>0</v>
      </c>
      <c r="O60" s="161">
        <f t="shared" si="14"/>
        <v>0</v>
      </c>
      <c r="P60" s="161">
        <f t="shared" si="14"/>
        <v>0</v>
      </c>
      <c r="Q60" s="161">
        <f t="shared" si="14"/>
        <v>0</v>
      </c>
      <c r="T60" s="161">
        <f t="shared" si="14"/>
        <v>0</v>
      </c>
      <c r="U60" s="161">
        <f t="shared" si="14"/>
        <v>0</v>
      </c>
      <c r="V60" s="161">
        <f t="shared" si="14"/>
        <v>0</v>
      </c>
      <c r="W60" s="161">
        <f t="shared" si="14"/>
        <v>0</v>
      </c>
      <c r="X60" s="161">
        <f t="shared" si="14"/>
        <v>0</v>
      </c>
      <c r="Y60" s="161">
        <f t="shared" si="14"/>
        <v>0</v>
      </c>
      <c r="Z60" s="161">
        <f t="shared" si="14"/>
        <v>0</v>
      </c>
      <c r="AA60" s="161">
        <f t="shared" si="14"/>
        <v>0</v>
      </c>
      <c r="AB60" s="161">
        <f t="shared" si="14"/>
        <v>0</v>
      </c>
      <c r="AC60" s="161">
        <f t="shared" si="14"/>
        <v>0</v>
      </c>
      <c r="AD60" s="161">
        <f t="shared" si="14"/>
        <v>0</v>
      </c>
      <c r="AE60" s="161">
        <f t="shared" si="14"/>
        <v>0</v>
      </c>
      <c r="AF60" s="161">
        <f t="shared" si="14"/>
        <v>0</v>
      </c>
      <c r="AG60" s="161">
        <f t="shared" si="14"/>
        <v>0</v>
      </c>
      <c r="AH60" s="161">
        <f t="shared" si="14"/>
        <v>0</v>
      </c>
    </row>
    <row r="61" spans="1:46">
      <c r="C61" s="379">
        <v>5593</v>
      </c>
      <c r="D61" s="379">
        <v>3857</v>
      </c>
      <c r="E61" s="379">
        <v>1736</v>
      </c>
      <c r="F61" s="379">
        <v>5346</v>
      </c>
      <c r="G61" s="379">
        <v>3698</v>
      </c>
      <c r="H61" s="379">
        <v>1648</v>
      </c>
      <c r="I61" s="161">
        <f>+L61+O61+T61</f>
        <v>418</v>
      </c>
      <c r="J61" s="161">
        <f t="shared" ref="J61:K61" si="15">+M61+P61+U61</f>
        <v>266</v>
      </c>
      <c r="K61" s="161">
        <f t="shared" si="15"/>
        <v>152</v>
      </c>
      <c r="L61" s="161">
        <v>150</v>
      </c>
      <c r="M61" s="161">
        <v>102</v>
      </c>
      <c r="N61" s="161">
        <v>48</v>
      </c>
      <c r="O61" s="161">
        <v>219</v>
      </c>
      <c r="P61" s="161">
        <v>133</v>
      </c>
      <c r="Q61" s="161">
        <v>86</v>
      </c>
      <c r="T61" s="161">
        <v>49</v>
      </c>
      <c r="U61" s="161">
        <v>31</v>
      </c>
      <c r="V61" s="161">
        <v>18</v>
      </c>
      <c r="W61" s="379">
        <f>+Z61+AC61+AF61</f>
        <v>4928</v>
      </c>
      <c r="X61" s="379">
        <f t="shared" ref="X61:Y61" si="16">+AA61+AD61+AG61</f>
        <v>3432</v>
      </c>
      <c r="Y61" s="379">
        <f t="shared" si="16"/>
        <v>1496</v>
      </c>
      <c r="Z61" s="379">
        <v>2495</v>
      </c>
      <c r="AA61" s="379">
        <v>1805</v>
      </c>
      <c r="AB61" s="161">
        <v>690</v>
      </c>
      <c r="AC61" s="379">
        <v>1467</v>
      </c>
      <c r="AD61" s="379">
        <v>1002</v>
      </c>
      <c r="AE61" s="161">
        <v>465</v>
      </c>
      <c r="AF61" s="161">
        <v>966</v>
      </c>
      <c r="AG61" s="161">
        <v>625</v>
      </c>
      <c r="AH61" s="161">
        <v>341</v>
      </c>
    </row>
    <row r="62" spans="1:46">
      <c r="C62" s="161">
        <f>+C61-C13</f>
        <v>0</v>
      </c>
      <c r="D62" s="161">
        <f t="shared" ref="D62:AH62" si="17">+D61-D13</f>
        <v>0</v>
      </c>
      <c r="E62" s="161">
        <f t="shared" si="17"/>
        <v>0</v>
      </c>
      <c r="F62" s="161">
        <f t="shared" si="17"/>
        <v>0</v>
      </c>
      <c r="G62" s="161">
        <f t="shared" si="17"/>
        <v>0</v>
      </c>
      <c r="H62" s="161">
        <f t="shared" si="17"/>
        <v>0</v>
      </c>
      <c r="I62" s="161">
        <f t="shared" si="17"/>
        <v>0</v>
      </c>
      <c r="J62" s="161">
        <f t="shared" si="17"/>
        <v>0</v>
      </c>
      <c r="K62" s="161">
        <f t="shared" si="17"/>
        <v>0</v>
      </c>
      <c r="L62" s="161">
        <f t="shared" si="17"/>
        <v>0</v>
      </c>
      <c r="M62" s="161">
        <f t="shared" si="17"/>
        <v>0</v>
      </c>
      <c r="N62" s="161">
        <f t="shared" si="17"/>
        <v>0</v>
      </c>
      <c r="O62" s="161">
        <f t="shared" si="17"/>
        <v>0</v>
      </c>
      <c r="P62" s="161">
        <f t="shared" si="17"/>
        <v>0</v>
      </c>
      <c r="Q62" s="161">
        <f t="shared" si="17"/>
        <v>0</v>
      </c>
      <c r="T62" s="161">
        <f t="shared" si="17"/>
        <v>0</v>
      </c>
      <c r="U62" s="161">
        <f t="shared" si="17"/>
        <v>0</v>
      </c>
      <c r="V62" s="161">
        <f t="shared" si="17"/>
        <v>0</v>
      </c>
      <c r="W62" s="161">
        <f t="shared" si="17"/>
        <v>0</v>
      </c>
      <c r="X62" s="161">
        <f t="shared" si="17"/>
        <v>0</v>
      </c>
      <c r="Y62" s="161">
        <f t="shared" si="17"/>
        <v>0</v>
      </c>
      <c r="Z62" s="161">
        <f t="shared" si="17"/>
        <v>0</v>
      </c>
      <c r="AA62" s="161">
        <f t="shared" si="17"/>
        <v>0</v>
      </c>
      <c r="AB62" s="161">
        <f t="shared" si="17"/>
        <v>0</v>
      </c>
      <c r="AC62" s="161">
        <f t="shared" si="17"/>
        <v>0</v>
      </c>
      <c r="AD62" s="161">
        <f t="shared" si="17"/>
        <v>0</v>
      </c>
      <c r="AE62" s="161">
        <f t="shared" si="17"/>
        <v>0</v>
      </c>
      <c r="AF62" s="161">
        <f t="shared" si="17"/>
        <v>0</v>
      </c>
      <c r="AG62" s="161">
        <f t="shared" si="17"/>
        <v>0</v>
      </c>
      <c r="AH62" s="161">
        <f t="shared" si="17"/>
        <v>0</v>
      </c>
    </row>
  </sheetData>
  <mergeCells count="31">
    <mergeCell ref="P1:Q1"/>
    <mergeCell ref="AC4:AH4"/>
    <mergeCell ref="A3:Q3"/>
    <mergeCell ref="B5:F5"/>
    <mergeCell ref="A7:B7"/>
    <mergeCell ref="Y8:AD8"/>
    <mergeCell ref="N9:O9"/>
    <mergeCell ref="AB9:AC9"/>
    <mergeCell ref="A8:A11"/>
    <mergeCell ref="B8:B11"/>
    <mergeCell ref="C8:C11"/>
    <mergeCell ref="D9:D11"/>
    <mergeCell ref="E9:E11"/>
    <mergeCell ref="F8:F11"/>
    <mergeCell ref="G9:G11"/>
    <mergeCell ref="H9:H11"/>
    <mergeCell ref="I9:I11"/>
    <mergeCell ref="J10:J11"/>
    <mergeCell ref="K10:K11"/>
    <mergeCell ref="L10:L11"/>
    <mergeCell ref="O10:O11"/>
    <mergeCell ref="R8:R11"/>
    <mergeCell ref="S8:S11"/>
    <mergeCell ref="T10:T11"/>
    <mergeCell ref="W9:W11"/>
    <mergeCell ref="K8:P8"/>
    <mergeCell ref="X10:X11"/>
    <mergeCell ref="Y10:Y11"/>
    <mergeCell ref="Z10:Z11"/>
    <mergeCell ref="AC10:AC11"/>
    <mergeCell ref="AF10:AF11"/>
  </mergeCells>
  <phoneticPr fontId="66" type="noConversion"/>
  <printOptions horizontalCentered="1"/>
  <pageMargins left="0.25" right="0.25" top="0.48" bottom="0.2" header="0.3" footer="0.22"/>
  <pageSetup paperSize="9" scale="55" orientation="landscape" r:id="rId1"/>
  <rowBreaks count="1" manualBreakCount="1">
    <brk id="58" max="33" man="1"/>
  </rowBreaks>
  <colBreaks count="1" manualBreakCount="1">
    <brk id="17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WUQ67"/>
  <sheetViews>
    <sheetView view="pageBreakPreview" zoomScale="55" zoomScaleNormal="90" zoomScaleSheetLayoutView="55" zoomScalePageLayoutView="55" workbookViewId="0">
      <selection activeCell="AR59" sqref="AR59"/>
    </sheetView>
  </sheetViews>
  <sheetFormatPr defaultColWidth="8.85546875" defaultRowHeight="14.25"/>
  <cols>
    <col min="1" max="1" width="18.140625" style="93" customWidth="1"/>
    <col min="2" max="2" width="4.7109375" style="93" customWidth="1"/>
    <col min="3" max="3" width="8.7109375" style="93" customWidth="1"/>
    <col min="4" max="4" width="7.85546875" style="93" customWidth="1"/>
    <col min="5" max="5" width="8.42578125" style="93" customWidth="1"/>
    <col min="6" max="6" width="10.140625" style="134" customWidth="1"/>
    <col min="7" max="7" width="8" style="134" customWidth="1"/>
    <col min="8" max="8" width="8.5703125" style="134" customWidth="1"/>
    <col min="9" max="9" width="11.5703125" style="134" customWidth="1"/>
    <col min="10" max="10" width="8" style="134" customWidth="1"/>
    <col min="11" max="11" width="8.28515625" style="134" customWidth="1"/>
    <col min="12" max="12" width="11.28515625" style="134" customWidth="1"/>
    <col min="13" max="13" width="8" style="134" customWidth="1"/>
    <col min="14" max="14" width="8.42578125" style="134" customWidth="1"/>
    <col min="15" max="15" width="13.42578125" style="93" customWidth="1"/>
    <col min="16" max="16" width="8.140625" style="134" customWidth="1"/>
    <col min="17" max="17" width="8.28515625" style="134" customWidth="1"/>
    <col min="18" max="18" width="13.28515625" style="93" customWidth="1"/>
    <col min="19" max="20" width="8.28515625" style="134" customWidth="1"/>
    <col min="21" max="21" width="13.7109375" style="134" customWidth="1"/>
    <col min="22" max="22" width="8.28515625" style="134" customWidth="1"/>
    <col min="23" max="23" width="8.7109375" style="134" customWidth="1"/>
    <col min="24" max="24" width="16.140625" style="93" customWidth="1"/>
    <col min="25" max="25" width="4.42578125" style="93" customWidth="1"/>
    <col min="26" max="26" width="13.85546875" style="134" customWidth="1"/>
    <col min="27" max="27" width="8.140625" style="134" customWidth="1"/>
    <col min="28" max="28" width="8.85546875" style="134" customWidth="1"/>
    <col min="29" max="29" width="13.28515625" style="134" customWidth="1"/>
    <col min="30" max="30" width="8.42578125" style="134" customWidth="1"/>
    <col min="31" max="31" width="8.7109375" style="134" customWidth="1"/>
    <col min="32" max="32" width="13.42578125" style="134" customWidth="1"/>
    <col min="33" max="33" width="8.5703125" style="134" customWidth="1"/>
    <col min="34" max="34" width="8.85546875" style="134" customWidth="1"/>
    <col min="35" max="35" width="9.5703125" style="134" customWidth="1"/>
    <col min="36" max="36" width="8.28515625" style="134" customWidth="1"/>
    <col min="37" max="37" width="8.85546875" style="134" customWidth="1"/>
    <col min="38" max="38" width="10.5703125" style="134" customWidth="1"/>
    <col min="39" max="39" width="8.42578125" style="134" customWidth="1"/>
    <col min="40" max="40" width="8.5703125" style="134" customWidth="1"/>
    <col min="41" max="41" width="9.28515625" style="134" customWidth="1"/>
    <col min="42" max="42" width="8.140625" style="134" customWidth="1"/>
    <col min="43" max="43" width="8.85546875" style="134" customWidth="1"/>
    <col min="44" max="44" width="10.85546875" style="134" customWidth="1"/>
    <col min="45" max="45" width="11" style="134" customWidth="1"/>
    <col min="46" max="46" width="8.7109375" style="134" customWidth="1"/>
    <col min="47" max="47" width="6.5703125" style="134" customWidth="1"/>
    <col min="48" max="192" width="8.85546875" style="93"/>
    <col min="193" max="193" width="4.85546875" style="93" customWidth="1"/>
    <col min="194" max="194" width="8" style="93" customWidth="1"/>
    <col min="195" max="195" width="18" style="93" customWidth="1"/>
    <col min="196" max="197" width="5.28515625" style="93" customWidth="1"/>
    <col min="198" max="202" width="5" style="93" customWidth="1"/>
    <col min="203" max="210" width="7.7109375" style="93" customWidth="1"/>
    <col min="211" max="214" width="8.85546875" style="93" customWidth="1"/>
    <col min="215" max="216" width="8.85546875" style="93" hidden="1" customWidth="1"/>
    <col min="217" max="230" width="8.85546875" style="93"/>
    <col min="231" max="234" width="8.85546875" style="93" hidden="1" customWidth="1"/>
    <col min="235" max="236" width="8.85546875" style="93"/>
    <col min="237" max="237" width="8.85546875" style="93" hidden="1" customWidth="1"/>
    <col min="238" max="238" width="8.85546875" style="93"/>
    <col min="239" max="239" width="8.85546875" style="93" hidden="1" customWidth="1"/>
    <col min="240" max="448" width="8.85546875" style="93"/>
    <col min="449" max="449" width="4.85546875" style="93" customWidth="1"/>
    <col min="450" max="450" width="8" style="93" customWidth="1"/>
    <col min="451" max="451" width="18" style="93" customWidth="1"/>
    <col min="452" max="453" width="5.28515625" style="93" customWidth="1"/>
    <col min="454" max="458" width="5" style="93" customWidth="1"/>
    <col min="459" max="466" width="7.7109375" style="93" customWidth="1"/>
    <col min="467" max="470" width="8.85546875" style="93" customWidth="1"/>
    <col min="471" max="472" width="8.85546875" style="93" hidden="1" customWidth="1"/>
    <col min="473" max="486" width="8.85546875" style="93"/>
    <col min="487" max="490" width="8.85546875" style="93" hidden="1" customWidth="1"/>
    <col min="491" max="492" width="8.85546875" style="93"/>
    <col min="493" max="493" width="8.85546875" style="93" hidden="1" customWidth="1"/>
    <col min="494" max="494" width="8.85546875" style="93"/>
    <col min="495" max="495" width="8.85546875" style="93" hidden="1" customWidth="1"/>
    <col min="496" max="704" width="8.85546875" style="93"/>
    <col min="705" max="705" width="4.85546875" style="93" customWidth="1"/>
    <col min="706" max="706" width="8" style="93" customWidth="1"/>
    <col min="707" max="707" width="18" style="93" customWidth="1"/>
    <col min="708" max="709" width="5.28515625" style="93" customWidth="1"/>
    <col min="710" max="714" width="5" style="93" customWidth="1"/>
    <col min="715" max="722" width="7.7109375" style="93" customWidth="1"/>
    <col min="723" max="726" width="8.85546875" style="93" customWidth="1"/>
    <col min="727" max="728" width="8.85546875" style="93" hidden="1" customWidth="1"/>
    <col min="729" max="742" width="8.85546875" style="93"/>
    <col min="743" max="746" width="8.85546875" style="93" hidden="1" customWidth="1"/>
    <col min="747" max="748" width="8.85546875" style="93"/>
    <col min="749" max="749" width="8.85546875" style="93" hidden="1" customWidth="1"/>
    <col min="750" max="750" width="8.85546875" style="93"/>
    <col min="751" max="751" width="8.85546875" style="93" hidden="1" customWidth="1"/>
    <col min="752" max="960" width="8.85546875" style="93"/>
    <col min="961" max="961" width="4.85546875" style="93" customWidth="1"/>
    <col min="962" max="962" width="8" style="93" customWidth="1"/>
    <col min="963" max="963" width="18" style="93" customWidth="1"/>
    <col min="964" max="965" width="5.28515625" style="93" customWidth="1"/>
    <col min="966" max="970" width="5" style="93" customWidth="1"/>
    <col min="971" max="978" width="7.7109375" style="93" customWidth="1"/>
    <col min="979" max="982" width="8.85546875" style="93" customWidth="1"/>
    <col min="983" max="984" width="8.85546875" style="93" hidden="1" customWidth="1"/>
    <col min="985" max="998" width="8.85546875" style="93"/>
    <col min="999" max="1002" width="8.85546875" style="93" hidden="1" customWidth="1"/>
    <col min="1003" max="1004" width="8.85546875" style="93"/>
    <col min="1005" max="1005" width="8.85546875" style="93" hidden="1" customWidth="1"/>
    <col min="1006" max="1006" width="8.85546875" style="93"/>
    <col min="1007" max="1007" width="8.85546875" style="93" hidden="1" customWidth="1"/>
    <col min="1008" max="1216" width="8.85546875" style="93"/>
    <col min="1217" max="1217" width="4.85546875" style="93" customWidth="1"/>
    <col min="1218" max="1218" width="8" style="93" customWidth="1"/>
    <col min="1219" max="1219" width="18" style="93" customWidth="1"/>
    <col min="1220" max="1221" width="5.28515625" style="93" customWidth="1"/>
    <col min="1222" max="1226" width="5" style="93" customWidth="1"/>
    <col min="1227" max="1234" width="7.7109375" style="93" customWidth="1"/>
    <col min="1235" max="1238" width="8.85546875" style="93" customWidth="1"/>
    <col min="1239" max="1240" width="8.85546875" style="93" hidden="1" customWidth="1"/>
    <col min="1241" max="1254" width="8.85546875" style="93"/>
    <col min="1255" max="1258" width="8.85546875" style="93" hidden="1" customWidth="1"/>
    <col min="1259" max="1260" width="8.85546875" style="93"/>
    <col min="1261" max="1261" width="8.85546875" style="93" hidden="1" customWidth="1"/>
    <col min="1262" max="1262" width="8.85546875" style="93"/>
    <col min="1263" max="1263" width="8.85546875" style="93" hidden="1" customWidth="1"/>
    <col min="1264" max="1472" width="8.85546875" style="93"/>
    <col min="1473" max="1473" width="4.85546875" style="93" customWidth="1"/>
    <col min="1474" max="1474" width="8" style="93" customWidth="1"/>
    <col min="1475" max="1475" width="18" style="93" customWidth="1"/>
    <col min="1476" max="1477" width="5.28515625" style="93" customWidth="1"/>
    <col min="1478" max="1482" width="5" style="93" customWidth="1"/>
    <col min="1483" max="1490" width="7.7109375" style="93" customWidth="1"/>
    <col min="1491" max="1494" width="8.85546875" style="93" customWidth="1"/>
    <col min="1495" max="1496" width="8.85546875" style="93" hidden="1" customWidth="1"/>
    <col min="1497" max="1510" width="8.85546875" style="93"/>
    <col min="1511" max="1514" width="8.85546875" style="93" hidden="1" customWidth="1"/>
    <col min="1515" max="1516" width="8.85546875" style="93"/>
    <col min="1517" max="1517" width="8.85546875" style="93" hidden="1" customWidth="1"/>
    <col min="1518" max="1518" width="8.85546875" style="93"/>
    <col min="1519" max="1519" width="8.85546875" style="93" hidden="1" customWidth="1"/>
    <col min="1520" max="1728" width="8.85546875" style="93"/>
    <col min="1729" max="1729" width="4.85546875" style="93" customWidth="1"/>
    <col min="1730" max="1730" width="8" style="93" customWidth="1"/>
    <col min="1731" max="1731" width="18" style="93" customWidth="1"/>
    <col min="1732" max="1733" width="5.28515625" style="93" customWidth="1"/>
    <col min="1734" max="1738" width="5" style="93" customWidth="1"/>
    <col min="1739" max="1746" width="7.7109375" style="93" customWidth="1"/>
    <col min="1747" max="1750" width="8.85546875" style="93" customWidth="1"/>
    <col min="1751" max="1752" width="8.85546875" style="93" hidden="1" customWidth="1"/>
    <col min="1753" max="1766" width="8.85546875" style="93"/>
    <col min="1767" max="1770" width="8.85546875" style="93" hidden="1" customWidth="1"/>
    <col min="1771" max="1772" width="8.85546875" style="93"/>
    <col min="1773" max="1773" width="8.85546875" style="93" hidden="1" customWidth="1"/>
    <col min="1774" max="1774" width="8.85546875" style="93"/>
    <col min="1775" max="1775" width="8.85546875" style="93" hidden="1" customWidth="1"/>
    <col min="1776" max="1984" width="8.85546875" style="93"/>
    <col min="1985" max="1985" width="4.85546875" style="93" customWidth="1"/>
    <col min="1986" max="1986" width="8" style="93" customWidth="1"/>
    <col min="1987" max="1987" width="18" style="93" customWidth="1"/>
    <col min="1988" max="1989" width="5.28515625" style="93" customWidth="1"/>
    <col min="1990" max="1994" width="5" style="93" customWidth="1"/>
    <col min="1995" max="2002" width="7.7109375" style="93" customWidth="1"/>
    <col min="2003" max="2006" width="8.85546875" style="93" customWidth="1"/>
    <col min="2007" max="2008" width="8.85546875" style="93" hidden="1" customWidth="1"/>
    <col min="2009" max="2022" width="8.85546875" style="93"/>
    <col min="2023" max="2026" width="8.85546875" style="93" hidden="1" customWidth="1"/>
    <col min="2027" max="2028" width="8.85546875" style="93"/>
    <col min="2029" max="2029" width="8.85546875" style="93" hidden="1" customWidth="1"/>
    <col min="2030" max="2030" width="8.85546875" style="93"/>
    <col min="2031" max="2031" width="8.85546875" style="93" hidden="1" customWidth="1"/>
    <col min="2032" max="2240" width="8.85546875" style="93"/>
    <col min="2241" max="2241" width="4.85546875" style="93" customWidth="1"/>
    <col min="2242" max="2242" width="8" style="93" customWidth="1"/>
    <col min="2243" max="2243" width="18" style="93" customWidth="1"/>
    <col min="2244" max="2245" width="5.28515625" style="93" customWidth="1"/>
    <col min="2246" max="2250" width="5" style="93" customWidth="1"/>
    <col min="2251" max="2258" width="7.7109375" style="93" customWidth="1"/>
    <col min="2259" max="2262" width="8.85546875" style="93" customWidth="1"/>
    <col min="2263" max="2264" width="8.85546875" style="93" hidden="1" customWidth="1"/>
    <col min="2265" max="2278" width="8.85546875" style="93"/>
    <col min="2279" max="2282" width="8.85546875" style="93" hidden="1" customWidth="1"/>
    <col min="2283" max="2284" width="8.85546875" style="93"/>
    <col min="2285" max="2285" width="8.85546875" style="93" hidden="1" customWidth="1"/>
    <col min="2286" max="2286" width="8.85546875" style="93"/>
    <col min="2287" max="2287" width="8.85546875" style="93" hidden="1" customWidth="1"/>
    <col min="2288" max="2496" width="8.85546875" style="93"/>
    <col min="2497" max="2497" width="4.85546875" style="93" customWidth="1"/>
    <col min="2498" max="2498" width="8" style="93" customWidth="1"/>
    <col min="2499" max="2499" width="18" style="93" customWidth="1"/>
    <col min="2500" max="2501" width="5.28515625" style="93" customWidth="1"/>
    <col min="2502" max="2506" width="5" style="93" customWidth="1"/>
    <col min="2507" max="2514" width="7.7109375" style="93" customWidth="1"/>
    <col min="2515" max="2518" width="8.85546875" style="93" customWidth="1"/>
    <col min="2519" max="2520" width="8.85546875" style="93" hidden="1" customWidth="1"/>
    <col min="2521" max="2534" width="8.85546875" style="93"/>
    <col min="2535" max="2538" width="8.85546875" style="93" hidden="1" customWidth="1"/>
    <col min="2539" max="2540" width="8.85546875" style="93"/>
    <col min="2541" max="2541" width="8.85546875" style="93" hidden="1" customWidth="1"/>
    <col min="2542" max="2542" width="8.85546875" style="93"/>
    <col min="2543" max="2543" width="8.85546875" style="93" hidden="1" customWidth="1"/>
    <col min="2544" max="2752" width="8.85546875" style="93"/>
    <col min="2753" max="2753" width="4.85546875" style="93" customWidth="1"/>
    <col min="2754" max="2754" width="8" style="93" customWidth="1"/>
    <col min="2755" max="2755" width="18" style="93" customWidth="1"/>
    <col min="2756" max="2757" width="5.28515625" style="93" customWidth="1"/>
    <col min="2758" max="2762" width="5" style="93" customWidth="1"/>
    <col min="2763" max="2770" width="7.7109375" style="93" customWidth="1"/>
    <col min="2771" max="2774" width="8.85546875" style="93" customWidth="1"/>
    <col min="2775" max="2776" width="8.85546875" style="93" hidden="1" customWidth="1"/>
    <col min="2777" max="2790" width="8.85546875" style="93"/>
    <col min="2791" max="2794" width="8.85546875" style="93" hidden="1" customWidth="1"/>
    <col min="2795" max="2796" width="8.85546875" style="93"/>
    <col min="2797" max="2797" width="8.85546875" style="93" hidden="1" customWidth="1"/>
    <col min="2798" max="2798" width="8.85546875" style="93"/>
    <col min="2799" max="2799" width="8.85546875" style="93" hidden="1" customWidth="1"/>
    <col min="2800" max="3008" width="8.85546875" style="93"/>
    <col min="3009" max="3009" width="4.85546875" style="93" customWidth="1"/>
    <col min="3010" max="3010" width="8" style="93" customWidth="1"/>
    <col min="3011" max="3011" width="18" style="93" customWidth="1"/>
    <col min="3012" max="3013" width="5.28515625" style="93" customWidth="1"/>
    <col min="3014" max="3018" width="5" style="93" customWidth="1"/>
    <col min="3019" max="3026" width="7.7109375" style="93" customWidth="1"/>
    <col min="3027" max="3030" width="8.85546875" style="93" customWidth="1"/>
    <col min="3031" max="3032" width="8.85546875" style="93" hidden="1" customWidth="1"/>
    <col min="3033" max="3046" width="8.85546875" style="93"/>
    <col min="3047" max="3050" width="8.85546875" style="93" hidden="1" customWidth="1"/>
    <col min="3051" max="3052" width="8.85546875" style="93"/>
    <col min="3053" max="3053" width="8.85546875" style="93" hidden="1" customWidth="1"/>
    <col min="3054" max="3054" width="8.85546875" style="93"/>
    <col min="3055" max="3055" width="8.85546875" style="93" hidden="1" customWidth="1"/>
    <col min="3056" max="3264" width="8.85546875" style="93"/>
    <col min="3265" max="3265" width="4.85546875" style="93" customWidth="1"/>
    <col min="3266" max="3266" width="8" style="93" customWidth="1"/>
    <col min="3267" max="3267" width="18" style="93" customWidth="1"/>
    <col min="3268" max="3269" width="5.28515625" style="93" customWidth="1"/>
    <col min="3270" max="3274" width="5" style="93" customWidth="1"/>
    <col min="3275" max="3282" width="7.7109375" style="93" customWidth="1"/>
    <col min="3283" max="3286" width="8.85546875" style="93" customWidth="1"/>
    <col min="3287" max="3288" width="8.85546875" style="93" hidden="1" customWidth="1"/>
    <col min="3289" max="3302" width="8.85546875" style="93"/>
    <col min="3303" max="3306" width="8.85546875" style="93" hidden="1" customWidth="1"/>
    <col min="3307" max="3308" width="8.85546875" style="93"/>
    <col min="3309" max="3309" width="8.85546875" style="93" hidden="1" customWidth="1"/>
    <col min="3310" max="3310" width="8.85546875" style="93"/>
    <col min="3311" max="3311" width="8.85546875" style="93" hidden="1" customWidth="1"/>
    <col min="3312" max="3520" width="8.85546875" style="93"/>
    <col min="3521" max="3521" width="4.85546875" style="93" customWidth="1"/>
    <col min="3522" max="3522" width="8" style="93" customWidth="1"/>
    <col min="3523" max="3523" width="18" style="93" customWidth="1"/>
    <col min="3524" max="3525" width="5.28515625" style="93" customWidth="1"/>
    <col min="3526" max="3530" width="5" style="93" customWidth="1"/>
    <col min="3531" max="3538" width="7.7109375" style="93" customWidth="1"/>
    <col min="3539" max="3542" width="8.85546875" style="93" customWidth="1"/>
    <col min="3543" max="3544" width="8.85546875" style="93" hidden="1" customWidth="1"/>
    <col min="3545" max="3558" width="8.85546875" style="93"/>
    <col min="3559" max="3562" width="8.85546875" style="93" hidden="1" customWidth="1"/>
    <col min="3563" max="3564" width="8.85546875" style="93"/>
    <col min="3565" max="3565" width="8.85546875" style="93" hidden="1" customWidth="1"/>
    <col min="3566" max="3566" width="8.85546875" style="93"/>
    <col min="3567" max="3567" width="8.85546875" style="93" hidden="1" customWidth="1"/>
    <col min="3568" max="3776" width="8.85546875" style="93"/>
    <col min="3777" max="3777" width="4.85546875" style="93" customWidth="1"/>
    <col min="3778" max="3778" width="8" style="93" customWidth="1"/>
    <col min="3779" max="3779" width="18" style="93" customWidth="1"/>
    <col min="3780" max="3781" width="5.28515625" style="93" customWidth="1"/>
    <col min="3782" max="3786" width="5" style="93" customWidth="1"/>
    <col min="3787" max="3794" width="7.7109375" style="93" customWidth="1"/>
    <col min="3795" max="3798" width="8.85546875" style="93" customWidth="1"/>
    <col min="3799" max="3800" width="8.85546875" style="93" hidden="1" customWidth="1"/>
    <col min="3801" max="3814" width="8.85546875" style="93"/>
    <col min="3815" max="3818" width="8.85546875" style="93" hidden="1" customWidth="1"/>
    <col min="3819" max="3820" width="8.85546875" style="93"/>
    <col min="3821" max="3821" width="8.85546875" style="93" hidden="1" customWidth="1"/>
    <col min="3822" max="3822" width="8.85546875" style="93"/>
    <col min="3823" max="3823" width="8.85546875" style="93" hidden="1" customWidth="1"/>
    <col min="3824" max="4032" width="8.85546875" style="93"/>
    <col min="4033" max="4033" width="4.85546875" style="93" customWidth="1"/>
    <col min="4034" max="4034" width="8" style="93" customWidth="1"/>
    <col min="4035" max="4035" width="18" style="93" customWidth="1"/>
    <col min="4036" max="4037" width="5.28515625" style="93" customWidth="1"/>
    <col min="4038" max="4042" width="5" style="93" customWidth="1"/>
    <col min="4043" max="4050" width="7.7109375" style="93" customWidth="1"/>
    <col min="4051" max="4054" width="8.85546875" style="93" customWidth="1"/>
    <col min="4055" max="4056" width="8.85546875" style="93" hidden="1" customWidth="1"/>
    <col min="4057" max="4070" width="8.85546875" style="93"/>
    <col min="4071" max="4074" width="8.85546875" style="93" hidden="1" customWidth="1"/>
    <col min="4075" max="4076" width="8.85546875" style="93"/>
    <col min="4077" max="4077" width="8.85546875" style="93" hidden="1" customWidth="1"/>
    <col min="4078" max="4078" width="8.85546875" style="93"/>
    <col min="4079" max="4079" width="8.85546875" style="93" hidden="1" customWidth="1"/>
    <col min="4080" max="4288" width="8.85546875" style="93"/>
    <col min="4289" max="4289" width="4.85546875" style="93" customWidth="1"/>
    <col min="4290" max="4290" width="8" style="93" customWidth="1"/>
    <col min="4291" max="4291" width="18" style="93" customWidth="1"/>
    <col min="4292" max="4293" width="5.28515625" style="93" customWidth="1"/>
    <col min="4294" max="4298" width="5" style="93" customWidth="1"/>
    <col min="4299" max="4306" width="7.7109375" style="93" customWidth="1"/>
    <col min="4307" max="4310" width="8.85546875" style="93" customWidth="1"/>
    <col min="4311" max="4312" width="8.85546875" style="93" hidden="1" customWidth="1"/>
    <col min="4313" max="4326" width="8.85546875" style="93"/>
    <col min="4327" max="4330" width="8.85546875" style="93" hidden="1" customWidth="1"/>
    <col min="4331" max="4332" width="8.85546875" style="93"/>
    <col min="4333" max="4333" width="8.85546875" style="93" hidden="1" customWidth="1"/>
    <col min="4334" max="4334" width="8.85546875" style="93"/>
    <col min="4335" max="4335" width="8.85546875" style="93" hidden="1" customWidth="1"/>
    <col min="4336" max="4544" width="8.85546875" style="93"/>
    <col min="4545" max="4545" width="4.85546875" style="93" customWidth="1"/>
    <col min="4546" max="4546" width="8" style="93" customWidth="1"/>
    <col min="4547" max="4547" width="18" style="93" customWidth="1"/>
    <col min="4548" max="4549" width="5.28515625" style="93" customWidth="1"/>
    <col min="4550" max="4554" width="5" style="93" customWidth="1"/>
    <col min="4555" max="4562" width="7.7109375" style="93" customWidth="1"/>
    <col min="4563" max="4566" width="8.85546875" style="93" customWidth="1"/>
    <col min="4567" max="4568" width="8.85546875" style="93" hidden="1" customWidth="1"/>
    <col min="4569" max="4582" width="8.85546875" style="93"/>
    <col min="4583" max="4586" width="8.85546875" style="93" hidden="1" customWidth="1"/>
    <col min="4587" max="4588" width="8.85546875" style="93"/>
    <col min="4589" max="4589" width="8.85546875" style="93" hidden="1" customWidth="1"/>
    <col min="4590" max="4590" width="8.85546875" style="93"/>
    <col min="4591" max="4591" width="8.85546875" style="93" hidden="1" customWidth="1"/>
    <col min="4592" max="4800" width="8.85546875" style="93"/>
    <col min="4801" max="4801" width="4.85546875" style="93" customWidth="1"/>
    <col min="4802" max="4802" width="8" style="93" customWidth="1"/>
    <col min="4803" max="4803" width="18" style="93" customWidth="1"/>
    <col min="4804" max="4805" width="5.28515625" style="93" customWidth="1"/>
    <col min="4806" max="4810" width="5" style="93" customWidth="1"/>
    <col min="4811" max="4818" width="7.7109375" style="93" customWidth="1"/>
    <col min="4819" max="4822" width="8.85546875" style="93" customWidth="1"/>
    <col min="4823" max="4824" width="8.85546875" style="93" hidden="1" customWidth="1"/>
    <col min="4825" max="4838" width="8.85546875" style="93"/>
    <col min="4839" max="4842" width="8.85546875" style="93" hidden="1" customWidth="1"/>
    <col min="4843" max="4844" width="8.85546875" style="93"/>
    <col min="4845" max="4845" width="8.85546875" style="93" hidden="1" customWidth="1"/>
    <col min="4846" max="4846" width="8.85546875" style="93"/>
    <col min="4847" max="4847" width="8.85546875" style="93" hidden="1" customWidth="1"/>
    <col min="4848" max="5056" width="8.85546875" style="93"/>
    <col min="5057" max="5057" width="4.85546875" style="93" customWidth="1"/>
    <col min="5058" max="5058" width="8" style="93" customWidth="1"/>
    <col min="5059" max="5059" width="18" style="93" customWidth="1"/>
    <col min="5060" max="5061" width="5.28515625" style="93" customWidth="1"/>
    <col min="5062" max="5066" width="5" style="93" customWidth="1"/>
    <col min="5067" max="5074" width="7.7109375" style="93" customWidth="1"/>
    <col min="5075" max="5078" width="8.85546875" style="93" customWidth="1"/>
    <col min="5079" max="5080" width="8.85546875" style="93" hidden="1" customWidth="1"/>
    <col min="5081" max="5094" width="8.85546875" style="93"/>
    <col min="5095" max="5098" width="8.85546875" style="93" hidden="1" customWidth="1"/>
    <col min="5099" max="5100" width="8.85546875" style="93"/>
    <col min="5101" max="5101" width="8.85546875" style="93" hidden="1" customWidth="1"/>
    <col min="5102" max="5102" width="8.85546875" style="93"/>
    <col min="5103" max="5103" width="8.85546875" style="93" hidden="1" customWidth="1"/>
    <col min="5104" max="5312" width="8.85546875" style="93"/>
    <col min="5313" max="5313" width="4.85546875" style="93" customWidth="1"/>
    <col min="5314" max="5314" width="8" style="93" customWidth="1"/>
    <col min="5315" max="5315" width="18" style="93" customWidth="1"/>
    <col min="5316" max="5317" width="5.28515625" style="93" customWidth="1"/>
    <col min="5318" max="5322" width="5" style="93" customWidth="1"/>
    <col min="5323" max="5330" width="7.7109375" style="93" customWidth="1"/>
    <col min="5331" max="5334" width="8.85546875" style="93" customWidth="1"/>
    <col min="5335" max="5336" width="8.85546875" style="93" hidden="1" customWidth="1"/>
    <col min="5337" max="5350" width="8.85546875" style="93"/>
    <col min="5351" max="5354" width="8.85546875" style="93" hidden="1" customWidth="1"/>
    <col min="5355" max="5356" width="8.85546875" style="93"/>
    <col min="5357" max="5357" width="8.85546875" style="93" hidden="1" customWidth="1"/>
    <col min="5358" max="5358" width="8.85546875" style="93"/>
    <col min="5359" max="5359" width="8.85546875" style="93" hidden="1" customWidth="1"/>
    <col min="5360" max="5568" width="8.85546875" style="93"/>
    <col min="5569" max="5569" width="4.85546875" style="93" customWidth="1"/>
    <col min="5570" max="5570" width="8" style="93" customWidth="1"/>
    <col min="5571" max="5571" width="18" style="93" customWidth="1"/>
    <col min="5572" max="5573" width="5.28515625" style="93" customWidth="1"/>
    <col min="5574" max="5578" width="5" style="93" customWidth="1"/>
    <col min="5579" max="5586" width="7.7109375" style="93" customWidth="1"/>
    <col min="5587" max="5590" width="8.85546875" style="93" customWidth="1"/>
    <col min="5591" max="5592" width="8.85546875" style="93" hidden="1" customWidth="1"/>
    <col min="5593" max="5606" width="8.85546875" style="93"/>
    <col min="5607" max="5610" width="8.85546875" style="93" hidden="1" customWidth="1"/>
    <col min="5611" max="5612" width="8.85546875" style="93"/>
    <col min="5613" max="5613" width="8.85546875" style="93" hidden="1" customWidth="1"/>
    <col min="5614" max="5614" width="8.85546875" style="93"/>
    <col min="5615" max="5615" width="8.85546875" style="93" hidden="1" customWidth="1"/>
    <col min="5616" max="5824" width="8.85546875" style="93"/>
    <col min="5825" max="5825" width="4.85546875" style="93" customWidth="1"/>
    <col min="5826" max="5826" width="8" style="93" customWidth="1"/>
    <col min="5827" max="5827" width="18" style="93" customWidth="1"/>
    <col min="5828" max="5829" width="5.28515625" style="93" customWidth="1"/>
    <col min="5830" max="5834" width="5" style="93" customWidth="1"/>
    <col min="5835" max="5842" width="7.7109375" style="93" customWidth="1"/>
    <col min="5843" max="5846" width="8.85546875" style="93" customWidth="1"/>
    <col min="5847" max="5848" width="8.85546875" style="93" hidden="1" customWidth="1"/>
    <col min="5849" max="5862" width="8.85546875" style="93"/>
    <col min="5863" max="5866" width="8.85546875" style="93" hidden="1" customWidth="1"/>
    <col min="5867" max="5868" width="8.85546875" style="93"/>
    <col min="5869" max="5869" width="8.85546875" style="93" hidden="1" customWidth="1"/>
    <col min="5870" max="5870" width="8.85546875" style="93"/>
    <col min="5871" max="5871" width="8.85546875" style="93" hidden="1" customWidth="1"/>
    <col min="5872" max="6080" width="8.85546875" style="93"/>
    <col min="6081" max="6081" width="4.85546875" style="93" customWidth="1"/>
    <col min="6082" max="6082" width="8" style="93" customWidth="1"/>
    <col min="6083" max="6083" width="18" style="93" customWidth="1"/>
    <col min="6084" max="6085" width="5.28515625" style="93" customWidth="1"/>
    <col min="6086" max="6090" width="5" style="93" customWidth="1"/>
    <col min="6091" max="6098" width="7.7109375" style="93" customWidth="1"/>
    <col min="6099" max="6102" width="8.85546875" style="93" customWidth="1"/>
    <col min="6103" max="6104" width="8.85546875" style="93" hidden="1" customWidth="1"/>
    <col min="6105" max="6118" width="8.85546875" style="93"/>
    <col min="6119" max="6122" width="8.85546875" style="93" hidden="1" customWidth="1"/>
    <col min="6123" max="6124" width="8.85546875" style="93"/>
    <col min="6125" max="6125" width="8.85546875" style="93" hidden="1" customWidth="1"/>
    <col min="6126" max="6126" width="8.85546875" style="93"/>
    <col min="6127" max="6127" width="8.85546875" style="93" hidden="1" customWidth="1"/>
    <col min="6128" max="6336" width="8.85546875" style="93"/>
    <col min="6337" max="6337" width="4.85546875" style="93" customWidth="1"/>
    <col min="6338" max="6338" width="8" style="93" customWidth="1"/>
    <col min="6339" max="6339" width="18" style="93" customWidth="1"/>
    <col min="6340" max="6341" width="5.28515625" style="93" customWidth="1"/>
    <col min="6342" max="6346" width="5" style="93" customWidth="1"/>
    <col min="6347" max="6354" width="7.7109375" style="93" customWidth="1"/>
    <col min="6355" max="6358" width="8.85546875" style="93" customWidth="1"/>
    <col min="6359" max="6360" width="8.85546875" style="93" hidden="1" customWidth="1"/>
    <col min="6361" max="6374" width="8.85546875" style="93"/>
    <col min="6375" max="6378" width="8.85546875" style="93" hidden="1" customWidth="1"/>
    <col min="6379" max="6380" width="8.85546875" style="93"/>
    <col min="6381" max="6381" width="8.85546875" style="93" hidden="1" customWidth="1"/>
    <col min="6382" max="6382" width="8.85546875" style="93"/>
    <col min="6383" max="6383" width="8.85546875" style="93" hidden="1" customWidth="1"/>
    <col min="6384" max="6592" width="8.85546875" style="93"/>
    <col min="6593" max="6593" width="4.85546875" style="93" customWidth="1"/>
    <col min="6594" max="6594" width="8" style="93" customWidth="1"/>
    <col min="6595" max="6595" width="18" style="93" customWidth="1"/>
    <col min="6596" max="6597" width="5.28515625" style="93" customWidth="1"/>
    <col min="6598" max="6602" width="5" style="93" customWidth="1"/>
    <col min="6603" max="6610" width="7.7109375" style="93" customWidth="1"/>
    <col min="6611" max="6614" width="8.85546875" style="93" customWidth="1"/>
    <col min="6615" max="6616" width="8.85546875" style="93" hidden="1" customWidth="1"/>
    <col min="6617" max="6630" width="8.85546875" style="93"/>
    <col min="6631" max="6634" width="8.85546875" style="93" hidden="1" customWidth="1"/>
    <col min="6635" max="6636" width="8.85546875" style="93"/>
    <col min="6637" max="6637" width="8.85546875" style="93" hidden="1" customWidth="1"/>
    <col min="6638" max="6638" width="8.85546875" style="93"/>
    <col min="6639" max="6639" width="8.85546875" style="93" hidden="1" customWidth="1"/>
    <col min="6640" max="6848" width="8.85546875" style="93"/>
    <col min="6849" max="6849" width="4.85546875" style="93" customWidth="1"/>
    <col min="6850" max="6850" width="8" style="93" customWidth="1"/>
    <col min="6851" max="6851" width="18" style="93" customWidth="1"/>
    <col min="6852" max="6853" width="5.28515625" style="93" customWidth="1"/>
    <col min="6854" max="6858" width="5" style="93" customWidth="1"/>
    <col min="6859" max="6866" width="7.7109375" style="93" customWidth="1"/>
    <col min="6867" max="6870" width="8.85546875" style="93" customWidth="1"/>
    <col min="6871" max="6872" width="8.85546875" style="93" hidden="1" customWidth="1"/>
    <col min="6873" max="6886" width="8.85546875" style="93"/>
    <col min="6887" max="6890" width="8.85546875" style="93" hidden="1" customWidth="1"/>
    <col min="6891" max="6892" width="8.85546875" style="93"/>
    <col min="6893" max="6893" width="8.85546875" style="93" hidden="1" customWidth="1"/>
    <col min="6894" max="6894" width="8.85546875" style="93"/>
    <col min="6895" max="6895" width="8.85546875" style="93" hidden="1" customWidth="1"/>
    <col min="6896" max="7104" width="8.85546875" style="93"/>
    <col min="7105" max="7105" width="4.85546875" style="93" customWidth="1"/>
    <col min="7106" max="7106" width="8" style="93" customWidth="1"/>
    <col min="7107" max="7107" width="18" style="93" customWidth="1"/>
    <col min="7108" max="7109" width="5.28515625" style="93" customWidth="1"/>
    <col min="7110" max="7114" width="5" style="93" customWidth="1"/>
    <col min="7115" max="7122" width="7.7109375" style="93" customWidth="1"/>
    <col min="7123" max="7126" width="8.85546875" style="93" customWidth="1"/>
    <col min="7127" max="7128" width="8.85546875" style="93" hidden="1" customWidth="1"/>
    <col min="7129" max="7142" width="8.85546875" style="93"/>
    <col min="7143" max="7146" width="8.85546875" style="93" hidden="1" customWidth="1"/>
    <col min="7147" max="7148" width="8.85546875" style="93"/>
    <col min="7149" max="7149" width="8.85546875" style="93" hidden="1" customWidth="1"/>
    <col min="7150" max="7150" width="8.85546875" style="93"/>
    <col min="7151" max="7151" width="8.85546875" style="93" hidden="1" customWidth="1"/>
    <col min="7152" max="7360" width="8.85546875" style="93"/>
    <col min="7361" max="7361" width="4.85546875" style="93" customWidth="1"/>
    <col min="7362" max="7362" width="8" style="93" customWidth="1"/>
    <col min="7363" max="7363" width="18" style="93" customWidth="1"/>
    <col min="7364" max="7365" width="5.28515625" style="93" customWidth="1"/>
    <col min="7366" max="7370" width="5" style="93" customWidth="1"/>
    <col min="7371" max="7378" width="7.7109375" style="93" customWidth="1"/>
    <col min="7379" max="7382" width="8.85546875" style="93" customWidth="1"/>
    <col min="7383" max="7384" width="8.85546875" style="93" hidden="1" customWidth="1"/>
    <col min="7385" max="7398" width="8.85546875" style="93"/>
    <col min="7399" max="7402" width="8.85546875" style="93" hidden="1" customWidth="1"/>
    <col min="7403" max="7404" width="8.85546875" style="93"/>
    <col min="7405" max="7405" width="8.85546875" style="93" hidden="1" customWidth="1"/>
    <col min="7406" max="7406" width="8.85546875" style="93"/>
    <col min="7407" max="7407" width="8.85546875" style="93" hidden="1" customWidth="1"/>
    <col min="7408" max="7616" width="8.85546875" style="93"/>
    <col min="7617" max="7617" width="4.85546875" style="93" customWidth="1"/>
    <col min="7618" max="7618" width="8" style="93" customWidth="1"/>
    <col min="7619" max="7619" width="18" style="93" customWidth="1"/>
    <col min="7620" max="7621" width="5.28515625" style="93" customWidth="1"/>
    <col min="7622" max="7626" width="5" style="93" customWidth="1"/>
    <col min="7627" max="7634" width="7.7109375" style="93" customWidth="1"/>
    <col min="7635" max="7638" width="8.85546875" style="93" customWidth="1"/>
    <col min="7639" max="7640" width="8.85546875" style="93" hidden="1" customWidth="1"/>
    <col min="7641" max="7654" width="8.85546875" style="93"/>
    <col min="7655" max="7658" width="8.85546875" style="93" hidden="1" customWidth="1"/>
    <col min="7659" max="7660" width="8.85546875" style="93"/>
    <col min="7661" max="7661" width="8.85546875" style="93" hidden="1" customWidth="1"/>
    <col min="7662" max="7662" width="8.85546875" style="93"/>
    <col min="7663" max="7663" width="8.85546875" style="93" hidden="1" customWidth="1"/>
    <col min="7664" max="7872" width="8.85546875" style="93"/>
    <col min="7873" max="7873" width="4.85546875" style="93" customWidth="1"/>
    <col min="7874" max="7874" width="8" style="93" customWidth="1"/>
    <col min="7875" max="7875" width="18" style="93" customWidth="1"/>
    <col min="7876" max="7877" width="5.28515625" style="93" customWidth="1"/>
    <col min="7878" max="7882" width="5" style="93" customWidth="1"/>
    <col min="7883" max="7890" width="7.7109375" style="93" customWidth="1"/>
    <col min="7891" max="7894" width="8.85546875" style="93" customWidth="1"/>
    <col min="7895" max="7896" width="8.85546875" style="93" hidden="1" customWidth="1"/>
    <col min="7897" max="7910" width="8.85546875" style="93"/>
    <col min="7911" max="7914" width="8.85546875" style="93" hidden="1" customWidth="1"/>
    <col min="7915" max="7916" width="8.85546875" style="93"/>
    <col min="7917" max="7917" width="8.85546875" style="93" hidden="1" customWidth="1"/>
    <col min="7918" max="7918" width="8.85546875" style="93"/>
    <col min="7919" max="7919" width="8.85546875" style="93" hidden="1" customWidth="1"/>
    <col min="7920" max="8128" width="8.85546875" style="93"/>
    <col min="8129" max="8129" width="4.85546875" style="93" customWidth="1"/>
    <col min="8130" max="8130" width="8" style="93" customWidth="1"/>
    <col min="8131" max="8131" width="18" style="93" customWidth="1"/>
    <col min="8132" max="8133" width="5.28515625" style="93" customWidth="1"/>
    <col min="8134" max="8138" width="5" style="93" customWidth="1"/>
    <col min="8139" max="8146" width="7.7109375" style="93" customWidth="1"/>
    <col min="8147" max="8150" width="8.85546875" style="93" customWidth="1"/>
    <col min="8151" max="8152" width="8.85546875" style="93" hidden="1" customWidth="1"/>
    <col min="8153" max="8166" width="8.85546875" style="93"/>
    <col min="8167" max="8170" width="8.85546875" style="93" hidden="1" customWidth="1"/>
    <col min="8171" max="8172" width="8.85546875" style="93"/>
    <col min="8173" max="8173" width="8.85546875" style="93" hidden="1" customWidth="1"/>
    <col min="8174" max="8174" width="8.85546875" style="93"/>
    <col min="8175" max="8175" width="8.85546875" style="93" hidden="1" customWidth="1"/>
    <col min="8176" max="8384" width="8.85546875" style="93"/>
    <col min="8385" max="8385" width="4.85546875" style="93" customWidth="1"/>
    <col min="8386" max="8386" width="8" style="93" customWidth="1"/>
    <col min="8387" max="8387" width="18" style="93" customWidth="1"/>
    <col min="8388" max="8389" width="5.28515625" style="93" customWidth="1"/>
    <col min="8390" max="8394" width="5" style="93" customWidth="1"/>
    <col min="8395" max="8402" width="7.7109375" style="93" customWidth="1"/>
    <col min="8403" max="8406" width="8.85546875" style="93" customWidth="1"/>
    <col min="8407" max="8408" width="8.85546875" style="93" hidden="1" customWidth="1"/>
    <col min="8409" max="8422" width="8.85546875" style="93"/>
    <col min="8423" max="8426" width="8.85546875" style="93" hidden="1" customWidth="1"/>
    <col min="8427" max="8428" width="8.85546875" style="93"/>
    <col min="8429" max="8429" width="8.85546875" style="93" hidden="1" customWidth="1"/>
    <col min="8430" max="8430" width="8.85546875" style="93"/>
    <col min="8431" max="8431" width="8.85546875" style="93" hidden="1" customWidth="1"/>
    <col min="8432" max="8640" width="8.85546875" style="93"/>
    <col min="8641" max="8641" width="4.85546875" style="93" customWidth="1"/>
    <col min="8642" max="8642" width="8" style="93" customWidth="1"/>
    <col min="8643" max="8643" width="18" style="93" customWidth="1"/>
    <col min="8644" max="8645" width="5.28515625" style="93" customWidth="1"/>
    <col min="8646" max="8650" width="5" style="93" customWidth="1"/>
    <col min="8651" max="8658" width="7.7109375" style="93" customWidth="1"/>
    <col min="8659" max="8662" width="8.85546875" style="93" customWidth="1"/>
    <col min="8663" max="8664" width="8.85546875" style="93" hidden="1" customWidth="1"/>
    <col min="8665" max="8678" width="8.85546875" style="93"/>
    <col min="8679" max="8682" width="8.85546875" style="93" hidden="1" customWidth="1"/>
    <col min="8683" max="8684" width="8.85546875" style="93"/>
    <col min="8685" max="8685" width="8.85546875" style="93" hidden="1" customWidth="1"/>
    <col min="8686" max="8686" width="8.85546875" style="93"/>
    <col min="8687" max="8687" width="8.85546875" style="93" hidden="1" customWidth="1"/>
    <col min="8688" max="8896" width="8.85546875" style="93"/>
    <col min="8897" max="8897" width="4.85546875" style="93" customWidth="1"/>
    <col min="8898" max="8898" width="8" style="93" customWidth="1"/>
    <col min="8899" max="8899" width="18" style="93" customWidth="1"/>
    <col min="8900" max="8901" width="5.28515625" style="93" customWidth="1"/>
    <col min="8902" max="8906" width="5" style="93" customWidth="1"/>
    <col min="8907" max="8914" width="7.7109375" style="93" customWidth="1"/>
    <col min="8915" max="8918" width="8.85546875" style="93" customWidth="1"/>
    <col min="8919" max="8920" width="8.85546875" style="93" hidden="1" customWidth="1"/>
    <col min="8921" max="8934" width="8.85546875" style="93"/>
    <col min="8935" max="8938" width="8.85546875" style="93" hidden="1" customWidth="1"/>
    <col min="8939" max="8940" width="8.85546875" style="93"/>
    <col min="8941" max="8941" width="8.85546875" style="93" hidden="1" customWidth="1"/>
    <col min="8942" max="8942" width="8.85546875" style="93"/>
    <col min="8943" max="8943" width="8.85546875" style="93" hidden="1" customWidth="1"/>
    <col min="8944" max="9152" width="8.85546875" style="93"/>
    <col min="9153" max="9153" width="4.85546875" style="93" customWidth="1"/>
    <col min="9154" max="9154" width="8" style="93" customWidth="1"/>
    <col min="9155" max="9155" width="18" style="93" customWidth="1"/>
    <col min="9156" max="9157" width="5.28515625" style="93" customWidth="1"/>
    <col min="9158" max="9162" width="5" style="93" customWidth="1"/>
    <col min="9163" max="9170" width="7.7109375" style="93" customWidth="1"/>
    <col min="9171" max="9174" width="8.85546875" style="93" customWidth="1"/>
    <col min="9175" max="9176" width="8.85546875" style="93" hidden="1" customWidth="1"/>
    <col min="9177" max="9190" width="8.85546875" style="93"/>
    <col min="9191" max="9194" width="8.85546875" style="93" hidden="1" customWidth="1"/>
    <col min="9195" max="9196" width="8.85546875" style="93"/>
    <col min="9197" max="9197" width="8.85546875" style="93" hidden="1" customWidth="1"/>
    <col min="9198" max="9198" width="8.85546875" style="93"/>
    <col min="9199" max="9199" width="8.85546875" style="93" hidden="1" customWidth="1"/>
    <col min="9200" max="9408" width="8.85546875" style="93"/>
    <col min="9409" max="9409" width="4.85546875" style="93" customWidth="1"/>
    <col min="9410" max="9410" width="8" style="93" customWidth="1"/>
    <col min="9411" max="9411" width="18" style="93" customWidth="1"/>
    <col min="9412" max="9413" width="5.28515625" style="93" customWidth="1"/>
    <col min="9414" max="9418" width="5" style="93" customWidth="1"/>
    <col min="9419" max="9426" width="7.7109375" style="93" customWidth="1"/>
    <col min="9427" max="9430" width="8.85546875" style="93" customWidth="1"/>
    <col min="9431" max="9432" width="8.85546875" style="93" hidden="1" customWidth="1"/>
    <col min="9433" max="9446" width="8.85546875" style="93"/>
    <col min="9447" max="9450" width="8.85546875" style="93" hidden="1" customWidth="1"/>
    <col min="9451" max="9452" width="8.85546875" style="93"/>
    <col min="9453" max="9453" width="8.85546875" style="93" hidden="1" customWidth="1"/>
    <col min="9454" max="9454" width="8.85546875" style="93"/>
    <col min="9455" max="9455" width="8.85546875" style="93" hidden="1" customWidth="1"/>
    <col min="9456" max="9664" width="8.85546875" style="93"/>
    <col min="9665" max="9665" width="4.85546875" style="93" customWidth="1"/>
    <col min="9666" max="9666" width="8" style="93" customWidth="1"/>
    <col min="9667" max="9667" width="18" style="93" customWidth="1"/>
    <col min="9668" max="9669" width="5.28515625" style="93" customWidth="1"/>
    <col min="9670" max="9674" width="5" style="93" customWidth="1"/>
    <col min="9675" max="9682" width="7.7109375" style="93" customWidth="1"/>
    <col min="9683" max="9686" width="8.85546875" style="93" customWidth="1"/>
    <col min="9687" max="9688" width="8.85546875" style="93" hidden="1" customWidth="1"/>
    <col min="9689" max="9702" width="8.85546875" style="93"/>
    <col min="9703" max="9706" width="8.85546875" style="93" hidden="1" customWidth="1"/>
    <col min="9707" max="9708" width="8.85546875" style="93"/>
    <col min="9709" max="9709" width="8.85546875" style="93" hidden="1" customWidth="1"/>
    <col min="9710" max="9710" width="8.85546875" style="93"/>
    <col min="9711" max="9711" width="8.85546875" style="93" hidden="1" customWidth="1"/>
    <col min="9712" max="9920" width="8.85546875" style="93"/>
    <col min="9921" max="9921" width="4.85546875" style="93" customWidth="1"/>
    <col min="9922" max="9922" width="8" style="93" customWidth="1"/>
    <col min="9923" max="9923" width="18" style="93" customWidth="1"/>
    <col min="9924" max="9925" width="5.28515625" style="93" customWidth="1"/>
    <col min="9926" max="9930" width="5" style="93" customWidth="1"/>
    <col min="9931" max="9938" width="7.7109375" style="93" customWidth="1"/>
    <col min="9939" max="9942" width="8.85546875" style="93" customWidth="1"/>
    <col min="9943" max="9944" width="8.85546875" style="93" hidden="1" customWidth="1"/>
    <col min="9945" max="9958" width="8.85546875" style="93"/>
    <col min="9959" max="9962" width="8.85546875" style="93" hidden="1" customWidth="1"/>
    <col min="9963" max="9964" width="8.85546875" style="93"/>
    <col min="9965" max="9965" width="8.85546875" style="93" hidden="1" customWidth="1"/>
    <col min="9966" max="9966" width="8.85546875" style="93"/>
    <col min="9967" max="9967" width="8.85546875" style="93" hidden="1" customWidth="1"/>
    <col min="9968" max="10176" width="8.85546875" style="93"/>
    <col min="10177" max="10177" width="4.85546875" style="93" customWidth="1"/>
    <col min="10178" max="10178" width="8" style="93" customWidth="1"/>
    <col min="10179" max="10179" width="18" style="93" customWidth="1"/>
    <col min="10180" max="10181" width="5.28515625" style="93" customWidth="1"/>
    <col min="10182" max="10186" width="5" style="93" customWidth="1"/>
    <col min="10187" max="10194" width="7.7109375" style="93" customWidth="1"/>
    <col min="10195" max="10198" width="8.85546875" style="93" customWidth="1"/>
    <col min="10199" max="10200" width="8.85546875" style="93" hidden="1" customWidth="1"/>
    <col min="10201" max="10214" width="8.85546875" style="93"/>
    <col min="10215" max="10218" width="8.85546875" style="93" hidden="1" customWidth="1"/>
    <col min="10219" max="10220" width="8.85546875" style="93"/>
    <col min="10221" max="10221" width="8.85546875" style="93" hidden="1" customWidth="1"/>
    <col min="10222" max="10222" width="8.85546875" style="93"/>
    <col min="10223" max="10223" width="8.85546875" style="93" hidden="1" customWidth="1"/>
    <col min="10224" max="10432" width="8.85546875" style="93"/>
    <col min="10433" max="10433" width="4.85546875" style="93" customWidth="1"/>
    <col min="10434" max="10434" width="8" style="93" customWidth="1"/>
    <col min="10435" max="10435" width="18" style="93" customWidth="1"/>
    <col min="10436" max="10437" width="5.28515625" style="93" customWidth="1"/>
    <col min="10438" max="10442" width="5" style="93" customWidth="1"/>
    <col min="10443" max="10450" width="7.7109375" style="93" customWidth="1"/>
    <col min="10451" max="10454" width="8.85546875" style="93" customWidth="1"/>
    <col min="10455" max="10456" width="8.85546875" style="93" hidden="1" customWidth="1"/>
    <col min="10457" max="10470" width="8.85546875" style="93"/>
    <col min="10471" max="10474" width="8.85546875" style="93" hidden="1" customWidth="1"/>
    <col min="10475" max="10476" width="8.85546875" style="93"/>
    <col min="10477" max="10477" width="8.85546875" style="93" hidden="1" customWidth="1"/>
    <col min="10478" max="10478" width="8.85546875" style="93"/>
    <col min="10479" max="10479" width="8.85546875" style="93" hidden="1" customWidth="1"/>
    <col min="10480" max="10688" width="8.85546875" style="93"/>
    <col min="10689" max="10689" width="4.85546875" style="93" customWidth="1"/>
    <col min="10690" max="10690" width="8" style="93" customWidth="1"/>
    <col min="10691" max="10691" width="18" style="93" customWidth="1"/>
    <col min="10692" max="10693" width="5.28515625" style="93" customWidth="1"/>
    <col min="10694" max="10698" width="5" style="93" customWidth="1"/>
    <col min="10699" max="10706" width="7.7109375" style="93" customWidth="1"/>
    <col min="10707" max="10710" width="8.85546875" style="93" customWidth="1"/>
    <col min="10711" max="10712" width="8.85546875" style="93" hidden="1" customWidth="1"/>
    <col min="10713" max="10726" width="8.85546875" style="93"/>
    <col min="10727" max="10730" width="8.85546875" style="93" hidden="1" customWidth="1"/>
    <col min="10731" max="10732" width="8.85546875" style="93"/>
    <col min="10733" max="10733" width="8.85546875" style="93" hidden="1" customWidth="1"/>
    <col min="10734" max="10734" width="8.85546875" style="93"/>
    <col min="10735" max="10735" width="8.85546875" style="93" hidden="1" customWidth="1"/>
    <col min="10736" max="10944" width="8.85546875" style="93"/>
    <col min="10945" max="10945" width="4.85546875" style="93" customWidth="1"/>
    <col min="10946" max="10946" width="8" style="93" customWidth="1"/>
    <col min="10947" max="10947" width="18" style="93" customWidth="1"/>
    <col min="10948" max="10949" width="5.28515625" style="93" customWidth="1"/>
    <col min="10950" max="10954" width="5" style="93" customWidth="1"/>
    <col min="10955" max="10962" width="7.7109375" style="93" customWidth="1"/>
    <col min="10963" max="10966" width="8.85546875" style="93" customWidth="1"/>
    <col min="10967" max="10968" width="8.85546875" style="93" hidden="1" customWidth="1"/>
    <col min="10969" max="10982" width="8.85546875" style="93"/>
    <col min="10983" max="10986" width="8.85546875" style="93" hidden="1" customWidth="1"/>
    <col min="10987" max="10988" width="8.85546875" style="93"/>
    <col min="10989" max="10989" width="8.85546875" style="93" hidden="1" customWidth="1"/>
    <col min="10990" max="10990" width="8.85546875" style="93"/>
    <col min="10991" max="10991" width="8.85546875" style="93" hidden="1" customWidth="1"/>
    <col min="10992" max="11200" width="8.85546875" style="93"/>
    <col min="11201" max="11201" width="4.85546875" style="93" customWidth="1"/>
    <col min="11202" max="11202" width="8" style="93" customWidth="1"/>
    <col min="11203" max="11203" width="18" style="93" customWidth="1"/>
    <col min="11204" max="11205" width="5.28515625" style="93" customWidth="1"/>
    <col min="11206" max="11210" width="5" style="93" customWidth="1"/>
    <col min="11211" max="11218" width="7.7109375" style="93" customWidth="1"/>
    <col min="11219" max="11222" width="8.85546875" style="93" customWidth="1"/>
    <col min="11223" max="11224" width="8.85546875" style="93" hidden="1" customWidth="1"/>
    <col min="11225" max="11238" width="8.85546875" style="93"/>
    <col min="11239" max="11242" width="8.85546875" style="93" hidden="1" customWidth="1"/>
    <col min="11243" max="11244" width="8.85546875" style="93"/>
    <col min="11245" max="11245" width="8.85546875" style="93" hidden="1" customWidth="1"/>
    <col min="11246" max="11246" width="8.85546875" style="93"/>
    <col min="11247" max="11247" width="8.85546875" style="93" hidden="1" customWidth="1"/>
    <col min="11248" max="11456" width="8.85546875" style="93"/>
    <col min="11457" max="11457" width="4.85546875" style="93" customWidth="1"/>
    <col min="11458" max="11458" width="8" style="93" customWidth="1"/>
    <col min="11459" max="11459" width="18" style="93" customWidth="1"/>
    <col min="11460" max="11461" width="5.28515625" style="93" customWidth="1"/>
    <col min="11462" max="11466" width="5" style="93" customWidth="1"/>
    <col min="11467" max="11474" width="7.7109375" style="93" customWidth="1"/>
    <col min="11475" max="11478" width="8.85546875" style="93" customWidth="1"/>
    <col min="11479" max="11480" width="8.85546875" style="93" hidden="1" customWidth="1"/>
    <col min="11481" max="11494" width="8.85546875" style="93"/>
    <col min="11495" max="11498" width="8.85546875" style="93" hidden="1" customWidth="1"/>
    <col min="11499" max="11500" width="8.85546875" style="93"/>
    <col min="11501" max="11501" width="8.85546875" style="93" hidden="1" customWidth="1"/>
    <col min="11502" max="11502" width="8.85546875" style="93"/>
    <col min="11503" max="11503" width="8.85546875" style="93" hidden="1" customWidth="1"/>
    <col min="11504" max="11712" width="8.85546875" style="93"/>
    <col min="11713" max="11713" width="4.85546875" style="93" customWidth="1"/>
    <col min="11714" max="11714" width="8" style="93" customWidth="1"/>
    <col min="11715" max="11715" width="18" style="93" customWidth="1"/>
    <col min="11716" max="11717" width="5.28515625" style="93" customWidth="1"/>
    <col min="11718" max="11722" width="5" style="93" customWidth="1"/>
    <col min="11723" max="11730" width="7.7109375" style="93" customWidth="1"/>
    <col min="11731" max="11734" width="8.85546875" style="93" customWidth="1"/>
    <col min="11735" max="11736" width="8.85546875" style="93" hidden="1" customWidth="1"/>
    <col min="11737" max="11750" width="8.85546875" style="93"/>
    <col min="11751" max="11754" width="8.85546875" style="93" hidden="1" customWidth="1"/>
    <col min="11755" max="11756" width="8.85546875" style="93"/>
    <col min="11757" max="11757" width="8.85546875" style="93" hidden="1" customWidth="1"/>
    <col min="11758" max="11758" width="8.85546875" style="93"/>
    <col min="11759" max="11759" width="8.85546875" style="93" hidden="1" customWidth="1"/>
    <col min="11760" max="11968" width="8.85546875" style="93"/>
    <col min="11969" max="11969" width="4.85546875" style="93" customWidth="1"/>
    <col min="11970" max="11970" width="8" style="93" customWidth="1"/>
    <col min="11971" max="11971" width="18" style="93" customWidth="1"/>
    <col min="11972" max="11973" width="5.28515625" style="93" customWidth="1"/>
    <col min="11974" max="11978" width="5" style="93" customWidth="1"/>
    <col min="11979" max="11986" width="7.7109375" style="93" customWidth="1"/>
    <col min="11987" max="11990" width="8.85546875" style="93" customWidth="1"/>
    <col min="11991" max="11992" width="8.85546875" style="93" hidden="1" customWidth="1"/>
    <col min="11993" max="12006" width="8.85546875" style="93"/>
    <col min="12007" max="12010" width="8.85546875" style="93" hidden="1" customWidth="1"/>
    <col min="12011" max="12012" width="8.85546875" style="93"/>
    <col min="12013" max="12013" width="8.85546875" style="93" hidden="1" customWidth="1"/>
    <col min="12014" max="12014" width="8.85546875" style="93"/>
    <col min="12015" max="12015" width="8.85546875" style="93" hidden="1" customWidth="1"/>
    <col min="12016" max="12224" width="8.85546875" style="93"/>
    <col min="12225" max="12225" width="4.85546875" style="93" customWidth="1"/>
    <col min="12226" max="12226" width="8" style="93" customWidth="1"/>
    <col min="12227" max="12227" width="18" style="93" customWidth="1"/>
    <col min="12228" max="12229" width="5.28515625" style="93" customWidth="1"/>
    <col min="12230" max="12234" width="5" style="93" customWidth="1"/>
    <col min="12235" max="12242" width="7.7109375" style="93" customWidth="1"/>
    <col min="12243" max="12246" width="8.85546875" style="93" customWidth="1"/>
    <col min="12247" max="12248" width="8.85546875" style="93" hidden="1" customWidth="1"/>
    <col min="12249" max="12262" width="8.85546875" style="93"/>
    <col min="12263" max="12266" width="8.85546875" style="93" hidden="1" customWidth="1"/>
    <col min="12267" max="12268" width="8.85546875" style="93"/>
    <col min="12269" max="12269" width="8.85546875" style="93" hidden="1" customWidth="1"/>
    <col min="12270" max="12270" width="8.85546875" style="93"/>
    <col min="12271" max="12271" width="8.85546875" style="93" hidden="1" customWidth="1"/>
    <col min="12272" max="12480" width="8.85546875" style="93"/>
    <col min="12481" max="12481" width="4.85546875" style="93" customWidth="1"/>
    <col min="12482" max="12482" width="8" style="93" customWidth="1"/>
    <col min="12483" max="12483" width="18" style="93" customWidth="1"/>
    <col min="12484" max="12485" width="5.28515625" style="93" customWidth="1"/>
    <col min="12486" max="12490" width="5" style="93" customWidth="1"/>
    <col min="12491" max="12498" width="7.7109375" style="93" customWidth="1"/>
    <col min="12499" max="12502" width="8.85546875" style="93" customWidth="1"/>
    <col min="12503" max="12504" width="8.85546875" style="93" hidden="1" customWidth="1"/>
    <col min="12505" max="12518" width="8.85546875" style="93"/>
    <col min="12519" max="12522" width="8.85546875" style="93" hidden="1" customWidth="1"/>
    <col min="12523" max="12524" width="8.85546875" style="93"/>
    <col min="12525" max="12525" width="8.85546875" style="93" hidden="1" customWidth="1"/>
    <col min="12526" max="12526" width="8.85546875" style="93"/>
    <col min="12527" max="12527" width="8.85546875" style="93" hidden="1" customWidth="1"/>
    <col min="12528" max="12736" width="8.85546875" style="93"/>
    <col min="12737" max="12737" width="4.85546875" style="93" customWidth="1"/>
    <col min="12738" max="12738" width="8" style="93" customWidth="1"/>
    <col min="12739" max="12739" width="18" style="93" customWidth="1"/>
    <col min="12740" max="12741" width="5.28515625" style="93" customWidth="1"/>
    <col min="12742" max="12746" width="5" style="93" customWidth="1"/>
    <col min="12747" max="12754" width="7.7109375" style="93" customWidth="1"/>
    <col min="12755" max="12758" width="8.85546875" style="93" customWidth="1"/>
    <col min="12759" max="12760" width="8.85546875" style="93" hidden="1" customWidth="1"/>
    <col min="12761" max="12774" width="8.85546875" style="93"/>
    <col min="12775" max="12778" width="8.85546875" style="93" hidden="1" customWidth="1"/>
    <col min="12779" max="12780" width="8.85546875" style="93"/>
    <col min="12781" max="12781" width="8.85546875" style="93" hidden="1" customWidth="1"/>
    <col min="12782" max="12782" width="8.85546875" style="93"/>
    <col min="12783" max="12783" width="8.85546875" style="93" hidden="1" customWidth="1"/>
    <col min="12784" max="12992" width="8.85546875" style="93"/>
    <col min="12993" max="12993" width="4.85546875" style="93" customWidth="1"/>
    <col min="12994" max="12994" width="8" style="93" customWidth="1"/>
    <col min="12995" max="12995" width="18" style="93" customWidth="1"/>
    <col min="12996" max="12997" width="5.28515625" style="93" customWidth="1"/>
    <col min="12998" max="13002" width="5" style="93" customWidth="1"/>
    <col min="13003" max="13010" width="7.7109375" style="93" customWidth="1"/>
    <col min="13011" max="13014" width="8.85546875" style="93" customWidth="1"/>
    <col min="13015" max="13016" width="8.85546875" style="93" hidden="1" customWidth="1"/>
    <col min="13017" max="13030" width="8.85546875" style="93"/>
    <col min="13031" max="13034" width="8.85546875" style="93" hidden="1" customWidth="1"/>
    <col min="13035" max="13036" width="8.85546875" style="93"/>
    <col min="13037" max="13037" width="8.85546875" style="93" hidden="1" customWidth="1"/>
    <col min="13038" max="13038" width="8.85546875" style="93"/>
    <col min="13039" max="13039" width="8.85546875" style="93" hidden="1" customWidth="1"/>
    <col min="13040" max="13248" width="8.85546875" style="93"/>
    <col min="13249" max="13249" width="4.85546875" style="93" customWidth="1"/>
    <col min="13250" max="13250" width="8" style="93" customWidth="1"/>
    <col min="13251" max="13251" width="18" style="93" customWidth="1"/>
    <col min="13252" max="13253" width="5.28515625" style="93" customWidth="1"/>
    <col min="13254" max="13258" width="5" style="93" customWidth="1"/>
    <col min="13259" max="13266" width="7.7109375" style="93" customWidth="1"/>
    <col min="13267" max="13270" width="8.85546875" style="93" customWidth="1"/>
    <col min="13271" max="13272" width="8.85546875" style="93" hidden="1" customWidth="1"/>
    <col min="13273" max="13286" width="8.85546875" style="93"/>
    <col min="13287" max="13290" width="8.85546875" style="93" hidden="1" customWidth="1"/>
    <col min="13291" max="13292" width="8.85546875" style="93"/>
    <col min="13293" max="13293" width="8.85546875" style="93" hidden="1" customWidth="1"/>
    <col min="13294" max="13294" width="8.85546875" style="93"/>
    <col min="13295" max="13295" width="8.85546875" style="93" hidden="1" customWidth="1"/>
    <col min="13296" max="13504" width="8.85546875" style="93"/>
    <col min="13505" max="13505" width="4.85546875" style="93" customWidth="1"/>
    <col min="13506" max="13506" width="8" style="93" customWidth="1"/>
    <col min="13507" max="13507" width="18" style="93" customWidth="1"/>
    <col min="13508" max="13509" width="5.28515625" style="93" customWidth="1"/>
    <col min="13510" max="13514" width="5" style="93" customWidth="1"/>
    <col min="13515" max="13522" width="7.7109375" style="93" customWidth="1"/>
    <col min="13523" max="13526" width="8.85546875" style="93" customWidth="1"/>
    <col min="13527" max="13528" width="8.85546875" style="93" hidden="1" customWidth="1"/>
    <col min="13529" max="13542" width="8.85546875" style="93"/>
    <col min="13543" max="13546" width="8.85546875" style="93" hidden="1" customWidth="1"/>
    <col min="13547" max="13548" width="8.85546875" style="93"/>
    <col min="13549" max="13549" width="8.85546875" style="93" hidden="1" customWidth="1"/>
    <col min="13550" max="13550" width="8.85546875" style="93"/>
    <col min="13551" max="13551" width="8.85546875" style="93" hidden="1" customWidth="1"/>
    <col min="13552" max="13760" width="8.85546875" style="93"/>
    <col min="13761" max="13761" width="4.85546875" style="93" customWidth="1"/>
    <col min="13762" max="13762" width="8" style="93" customWidth="1"/>
    <col min="13763" max="13763" width="18" style="93" customWidth="1"/>
    <col min="13764" max="13765" width="5.28515625" style="93" customWidth="1"/>
    <col min="13766" max="13770" width="5" style="93" customWidth="1"/>
    <col min="13771" max="13778" width="7.7109375" style="93" customWidth="1"/>
    <col min="13779" max="13782" width="8.85546875" style="93" customWidth="1"/>
    <col min="13783" max="13784" width="8.85546875" style="93" hidden="1" customWidth="1"/>
    <col min="13785" max="13798" width="8.85546875" style="93"/>
    <col min="13799" max="13802" width="8.85546875" style="93" hidden="1" customWidth="1"/>
    <col min="13803" max="13804" width="8.85546875" style="93"/>
    <col min="13805" max="13805" width="8.85546875" style="93" hidden="1" customWidth="1"/>
    <col min="13806" max="13806" width="8.85546875" style="93"/>
    <col min="13807" max="13807" width="8.85546875" style="93" hidden="1" customWidth="1"/>
    <col min="13808" max="14016" width="8.85546875" style="93"/>
    <col min="14017" max="14017" width="4.85546875" style="93" customWidth="1"/>
    <col min="14018" max="14018" width="8" style="93" customWidth="1"/>
    <col min="14019" max="14019" width="18" style="93" customWidth="1"/>
    <col min="14020" max="14021" width="5.28515625" style="93" customWidth="1"/>
    <col min="14022" max="14026" width="5" style="93" customWidth="1"/>
    <col min="14027" max="14034" width="7.7109375" style="93" customWidth="1"/>
    <col min="14035" max="14038" width="8.85546875" style="93" customWidth="1"/>
    <col min="14039" max="14040" width="8.85546875" style="93" hidden="1" customWidth="1"/>
    <col min="14041" max="14054" width="8.85546875" style="93"/>
    <col min="14055" max="14058" width="8.85546875" style="93" hidden="1" customWidth="1"/>
    <col min="14059" max="14060" width="8.85546875" style="93"/>
    <col min="14061" max="14061" width="8.85546875" style="93" hidden="1" customWidth="1"/>
    <col min="14062" max="14062" width="8.85546875" style="93"/>
    <col min="14063" max="14063" width="8.85546875" style="93" hidden="1" customWidth="1"/>
    <col min="14064" max="14272" width="8.85546875" style="93"/>
    <col min="14273" max="14273" width="4.85546875" style="93" customWidth="1"/>
    <col min="14274" max="14274" width="8" style="93" customWidth="1"/>
    <col min="14275" max="14275" width="18" style="93" customWidth="1"/>
    <col min="14276" max="14277" width="5.28515625" style="93" customWidth="1"/>
    <col min="14278" max="14282" width="5" style="93" customWidth="1"/>
    <col min="14283" max="14290" width="7.7109375" style="93" customWidth="1"/>
    <col min="14291" max="14294" width="8.85546875" style="93" customWidth="1"/>
    <col min="14295" max="14296" width="8.85546875" style="93" hidden="1" customWidth="1"/>
    <col min="14297" max="14310" width="8.85546875" style="93"/>
    <col min="14311" max="14314" width="8.85546875" style="93" hidden="1" customWidth="1"/>
    <col min="14315" max="14316" width="8.85546875" style="93"/>
    <col min="14317" max="14317" width="8.85546875" style="93" hidden="1" customWidth="1"/>
    <col min="14318" max="14318" width="8.85546875" style="93"/>
    <col min="14319" max="14319" width="8.85546875" style="93" hidden="1" customWidth="1"/>
    <col min="14320" max="14528" width="8.85546875" style="93"/>
    <col min="14529" max="14529" width="4.85546875" style="93" customWidth="1"/>
    <col min="14530" max="14530" width="8" style="93" customWidth="1"/>
    <col min="14531" max="14531" width="18" style="93" customWidth="1"/>
    <col min="14532" max="14533" width="5.28515625" style="93" customWidth="1"/>
    <col min="14534" max="14538" width="5" style="93" customWidth="1"/>
    <col min="14539" max="14546" width="7.7109375" style="93" customWidth="1"/>
    <col min="14547" max="14550" width="8.85546875" style="93" customWidth="1"/>
    <col min="14551" max="14552" width="8.85546875" style="93" hidden="1" customWidth="1"/>
    <col min="14553" max="14566" width="8.85546875" style="93"/>
    <col min="14567" max="14570" width="8.85546875" style="93" hidden="1" customWidth="1"/>
    <col min="14571" max="14572" width="8.85546875" style="93"/>
    <col min="14573" max="14573" width="8.85546875" style="93" hidden="1" customWidth="1"/>
    <col min="14574" max="14574" width="8.85546875" style="93"/>
    <col min="14575" max="14575" width="8.85546875" style="93" hidden="1" customWidth="1"/>
    <col min="14576" max="14784" width="8.85546875" style="93"/>
    <col min="14785" max="14785" width="4.85546875" style="93" customWidth="1"/>
    <col min="14786" max="14786" width="8" style="93" customWidth="1"/>
    <col min="14787" max="14787" width="18" style="93" customWidth="1"/>
    <col min="14788" max="14789" width="5.28515625" style="93" customWidth="1"/>
    <col min="14790" max="14794" width="5" style="93" customWidth="1"/>
    <col min="14795" max="14802" width="7.7109375" style="93" customWidth="1"/>
    <col min="14803" max="14806" width="8.85546875" style="93" customWidth="1"/>
    <col min="14807" max="14808" width="8.85546875" style="93" hidden="1" customWidth="1"/>
    <col min="14809" max="14822" width="8.85546875" style="93"/>
    <col min="14823" max="14826" width="8.85546875" style="93" hidden="1" customWidth="1"/>
    <col min="14827" max="14828" width="8.85546875" style="93"/>
    <col min="14829" max="14829" width="8.85546875" style="93" hidden="1" customWidth="1"/>
    <col min="14830" max="14830" width="8.85546875" style="93"/>
    <col min="14831" max="14831" width="8.85546875" style="93" hidden="1" customWidth="1"/>
    <col min="14832" max="15040" width="8.85546875" style="93"/>
    <col min="15041" max="15041" width="4.85546875" style="93" customWidth="1"/>
    <col min="15042" max="15042" width="8" style="93" customWidth="1"/>
    <col min="15043" max="15043" width="18" style="93" customWidth="1"/>
    <col min="15044" max="15045" width="5.28515625" style="93" customWidth="1"/>
    <col min="15046" max="15050" width="5" style="93" customWidth="1"/>
    <col min="15051" max="15058" width="7.7109375" style="93" customWidth="1"/>
    <col min="15059" max="15062" width="8.85546875" style="93" customWidth="1"/>
    <col min="15063" max="15064" width="8.85546875" style="93" hidden="1" customWidth="1"/>
    <col min="15065" max="15078" width="8.85546875" style="93"/>
    <col min="15079" max="15082" width="8.85546875" style="93" hidden="1" customWidth="1"/>
    <col min="15083" max="15084" width="8.85546875" style="93"/>
    <col min="15085" max="15085" width="8.85546875" style="93" hidden="1" customWidth="1"/>
    <col min="15086" max="15086" width="8.85546875" style="93"/>
    <col min="15087" max="15087" width="8.85546875" style="93" hidden="1" customWidth="1"/>
    <col min="15088" max="15296" width="8.85546875" style="93"/>
    <col min="15297" max="15297" width="4.85546875" style="93" customWidth="1"/>
    <col min="15298" max="15298" width="8" style="93" customWidth="1"/>
    <col min="15299" max="15299" width="18" style="93" customWidth="1"/>
    <col min="15300" max="15301" width="5.28515625" style="93" customWidth="1"/>
    <col min="15302" max="15306" width="5" style="93" customWidth="1"/>
    <col min="15307" max="15314" width="7.7109375" style="93" customWidth="1"/>
    <col min="15315" max="15318" width="8.85546875" style="93" customWidth="1"/>
    <col min="15319" max="15320" width="8.85546875" style="93" hidden="1" customWidth="1"/>
    <col min="15321" max="15334" width="8.85546875" style="93"/>
    <col min="15335" max="15338" width="8.85546875" style="93" hidden="1" customWidth="1"/>
    <col min="15339" max="15340" width="8.85546875" style="93"/>
    <col min="15341" max="15341" width="8.85546875" style="93" hidden="1" customWidth="1"/>
    <col min="15342" max="15342" width="8.85546875" style="93"/>
    <col min="15343" max="15343" width="8.85546875" style="93" hidden="1" customWidth="1"/>
    <col min="15344" max="15552" width="8.85546875" style="93"/>
    <col min="15553" max="15553" width="4.85546875" style="93" customWidth="1"/>
    <col min="15554" max="15554" width="8" style="93" customWidth="1"/>
    <col min="15555" max="15555" width="18" style="93" customWidth="1"/>
    <col min="15556" max="15557" width="5.28515625" style="93" customWidth="1"/>
    <col min="15558" max="15562" width="5" style="93" customWidth="1"/>
    <col min="15563" max="15570" width="7.7109375" style="93" customWidth="1"/>
    <col min="15571" max="15574" width="8.85546875" style="93" customWidth="1"/>
    <col min="15575" max="15576" width="8.85546875" style="93" hidden="1" customWidth="1"/>
    <col min="15577" max="15590" width="8.85546875" style="93"/>
    <col min="15591" max="15594" width="8.85546875" style="93" hidden="1" customWidth="1"/>
    <col min="15595" max="15596" width="8.85546875" style="93"/>
    <col min="15597" max="15597" width="8.85546875" style="93" hidden="1" customWidth="1"/>
    <col min="15598" max="15598" width="8.85546875" style="93"/>
    <col min="15599" max="15599" width="8.85546875" style="93" hidden="1" customWidth="1"/>
    <col min="15600" max="15808" width="8.85546875" style="93"/>
    <col min="15809" max="15809" width="4.85546875" style="93" customWidth="1"/>
    <col min="15810" max="15810" width="8" style="93" customWidth="1"/>
    <col min="15811" max="15811" width="18" style="93" customWidth="1"/>
    <col min="15812" max="15813" width="5.28515625" style="93" customWidth="1"/>
    <col min="15814" max="15818" width="5" style="93" customWidth="1"/>
    <col min="15819" max="15826" width="7.7109375" style="93" customWidth="1"/>
    <col min="15827" max="15830" width="8.85546875" style="93" customWidth="1"/>
    <col min="15831" max="15832" width="8.85546875" style="93" hidden="1" customWidth="1"/>
    <col min="15833" max="15846" width="8.85546875" style="93"/>
    <col min="15847" max="15850" width="8.85546875" style="93" hidden="1" customWidth="1"/>
    <col min="15851" max="15852" width="8.85546875" style="93"/>
    <col min="15853" max="15853" width="8.85546875" style="93" hidden="1" customWidth="1"/>
    <col min="15854" max="15854" width="8.85546875" style="93"/>
    <col min="15855" max="15855" width="8.85546875" style="93" hidden="1" customWidth="1"/>
    <col min="15856" max="16064" width="8.85546875" style="93"/>
    <col min="16065" max="16065" width="4.85546875" style="93" customWidth="1"/>
    <col min="16066" max="16066" width="8" style="93" customWidth="1"/>
    <col min="16067" max="16067" width="18" style="93" customWidth="1"/>
    <col min="16068" max="16069" width="5.28515625" style="93" customWidth="1"/>
    <col min="16070" max="16074" width="5" style="93" customWidth="1"/>
    <col min="16075" max="16082" width="7.7109375" style="93" customWidth="1"/>
    <col min="16083" max="16086" width="8.85546875" style="93" customWidth="1"/>
    <col min="16087" max="16088" width="8.85546875" style="93" hidden="1" customWidth="1"/>
    <col min="16089" max="16102" width="8.85546875" style="93"/>
    <col min="16103" max="16106" width="8.85546875" style="93" hidden="1" customWidth="1"/>
    <col min="16107" max="16108" width="8.85546875" style="93"/>
    <col min="16109" max="16109" width="8.85546875" style="93" hidden="1" customWidth="1"/>
    <col min="16110" max="16110" width="8.85546875" style="93"/>
    <col min="16111" max="16111" width="8.85546875" style="93" hidden="1" customWidth="1"/>
    <col min="16112" max="16384" width="8.85546875" style="93"/>
  </cols>
  <sheetData>
    <row r="1" spans="1:55" ht="18.75" customHeight="1">
      <c r="V1" s="606" t="s">
        <v>174</v>
      </c>
      <c r="W1" s="606"/>
      <c r="AA1" s="150"/>
      <c r="AB1" s="150"/>
    </row>
    <row r="2" spans="1:55" ht="18.75" customHeight="1"/>
    <row r="3" spans="1:55" ht="18.75" customHeight="1"/>
    <row r="4" spans="1:55" s="130" customFormat="1" ht="51" customHeight="1">
      <c r="A4" s="555" t="s">
        <v>405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152"/>
      <c r="Y4" s="152"/>
      <c r="Z4" s="151"/>
      <c r="AA4" s="151"/>
      <c r="AB4" s="151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T4" s="300"/>
      <c r="AU4" s="300"/>
    </row>
    <row r="5" spans="1:55" ht="22.5" customHeight="1">
      <c r="AS5" s="609" t="s">
        <v>175</v>
      </c>
      <c r="AT5" s="609"/>
      <c r="AU5" s="609"/>
    </row>
    <row r="6" spans="1:55" ht="22.5" customHeight="1">
      <c r="A6" s="83"/>
      <c r="AB6" s="156"/>
      <c r="AC6" s="156"/>
      <c r="AD6" s="156"/>
      <c r="AE6" s="156"/>
      <c r="AF6" s="156"/>
      <c r="AG6" s="156"/>
      <c r="AH6" s="156"/>
    </row>
    <row r="7" spans="1:55" ht="22.5" hidden="1" customHeight="1">
      <c r="A7" s="54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</row>
    <row r="8" spans="1:55" ht="22.5" customHeight="1">
      <c r="A8" s="80"/>
      <c r="B8" s="548"/>
      <c r="C8" s="548"/>
      <c r="D8" s="548"/>
      <c r="E8" s="548"/>
      <c r="F8" s="548"/>
      <c r="G8" s="548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</row>
    <row r="9" spans="1:55" ht="22.5" customHeight="1">
      <c r="A9" s="136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</row>
    <row r="10" spans="1:55" s="75" customFormat="1" ht="12.75">
      <c r="A10" s="137"/>
      <c r="F10" s="76"/>
      <c r="G10" s="76"/>
      <c r="H10" s="76"/>
      <c r="I10" s="76"/>
      <c r="J10" s="76"/>
      <c r="K10" s="76"/>
      <c r="L10" s="76"/>
      <c r="M10" s="76"/>
      <c r="N10" s="76"/>
      <c r="P10" s="76"/>
      <c r="Q10" s="13"/>
      <c r="S10" s="76"/>
      <c r="T10" s="76"/>
      <c r="U10" s="76"/>
      <c r="V10" s="76"/>
      <c r="W10" s="13" t="s">
        <v>2</v>
      </c>
      <c r="X10" s="2"/>
      <c r="Y10" s="2"/>
      <c r="Z10" s="81"/>
      <c r="AA10" s="81"/>
      <c r="AB10" s="13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81"/>
      <c r="AP10" s="81"/>
      <c r="AQ10" s="81"/>
      <c r="AR10" s="81"/>
      <c r="AS10" s="81"/>
      <c r="AT10" s="81"/>
      <c r="AU10" s="13" t="s">
        <v>2</v>
      </c>
    </row>
    <row r="11" spans="1:55" s="131" customFormat="1" ht="15" customHeight="1">
      <c r="A11" s="601" t="s">
        <v>3</v>
      </c>
      <c r="B11" s="601" t="s">
        <v>4</v>
      </c>
      <c r="C11" s="604" t="s">
        <v>176</v>
      </c>
      <c r="D11" s="607"/>
      <c r="E11" s="607"/>
      <c r="F11" s="138"/>
      <c r="G11" s="139"/>
      <c r="H11" s="139"/>
      <c r="I11" s="138"/>
      <c r="J11" s="138"/>
      <c r="K11" s="138"/>
      <c r="L11" s="148"/>
      <c r="M11" s="148"/>
      <c r="N11" s="148"/>
      <c r="O11" s="148"/>
      <c r="P11" s="148"/>
      <c r="Q11" s="153"/>
      <c r="R11" s="148"/>
      <c r="S11" s="148"/>
      <c r="T11" s="148"/>
      <c r="U11" s="148"/>
      <c r="V11" s="148"/>
      <c r="W11" s="154"/>
      <c r="X11" s="601" t="s">
        <v>3</v>
      </c>
      <c r="Y11" s="601" t="s">
        <v>4</v>
      </c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608" t="s">
        <v>112</v>
      </c>
      <c r="AS11" s="608"/>
      <c r="AT11" s="608"/>
      <c r="AU11" s="608"/>
    </row>
    <row r="12" spans="1:55" s="131" customFormat="1" ht="15" customHeight="1">
      <c r="A12" s="602"/>
      <c r="B12" s="602"/>
      <c r="C12" s="610"/>
      <c r="D12" s="604" t="s">
        <v>114</v>
      </c>
      <c r="E12" s="601" t="s">
        <v>116</v>
      </c>
      <c r="F12" s="599" t="s">
        <v>15</v>
      </c>
      <c r="G12" s="139"/>
      <c r="H12" s="140"/>
      <c r="I12" s="599" t="s">
        <v>14</v>
      </c>
      <c r="J12" s="139"/>
      <c r="K12" s="140"/>
      <c r="L12" s="599" t="s">
        <v>16</v>
      </c>
      <c r="M12" s="139"/>
      <c r="N12" s="140"/>
      <c r="O12" s="599" t="s">
        <v>177</v>
      </c>
      <c r="P12" s="139"/>
      <c r="Q12" s="140"/>
      <c r="R12" s="599" t="s">
        <v>178</v>
      </c>
      <c r="S12" s="139"/>
      <c r="T12" s="140"/>
      <c r="U12" s="599" t="s">
        <v>179</v>
      </c>
      <c r="V12" s="139"/>
      <c r="W12" s="140"/>
      <c r="X12" s="602"/>
      <c r="Y12" s="602"/>
      <c r="Z12" s="599" t="s">
        <v>180</v>
      </c>
      <c r="AA12" s="139"/>
      <c r="AB12" s="140"/>
      <c r="AC12" s="599" t="s">
        <v>181</v>
      </c>
      <c r="AD12" s="139"/>
      <c r="AE12" s="140"/>
      <c r="AF12" s="599" t="s">
        <v>182</v>
      </c>
      <c r="AG12" s="139"/>
      <c r="AH12" s="140"/>
      <c r="AI12" s="599" t="s">
        <v>183</v>
      </c>
      <c r="AJ12" s="139"/>
      <c r="AK12" s="140"/>
      <c r="AL12" s="599" t="s">
        <v>184</v>
      </c>
      <c r="AM12" s="139"/>
      <c r="AN12" s="140"/>
      <c r="AO12" s="599" t="s">
        <v>185</v>
      </c>
      <c r="AP12" s="139"/>
      <c r="AQ12" s="140"/>
      <c r="AR12" s="604" t="s">
        <v>120</v>
      </c>
      <c r="AS12" s="138"/>
      <c r="AT12" s="138"/>
      <c r="AU12" s="154"/>
    </row>
    <row r="13" spans="1:55" s="131" customFormat="1" ht="60.75" customHeight="1">
      <c r="A13" s="603"/>
      <c r="B13" s="603"/>
      <c r="C13" s="605"/>
      <c r="D13" s="605"/>
      <c r="E13" s="603"/>
      <c r="F13" s="600"/>
      <c r="G13" s="141" t="s">
        <v>114</v>
      </c>
      <c r="H13" s="141" t="s">
        <v>116</v>
      </c>
      <c r="I13" s="600"/>
      <c r="J13" s="141" t="s">
        <v>114</v>
      </c>
      <c r="K13" s="141" t="s">
        <v>116</v>
      </c>
      <c r="L13" s="600"/>
      <c r="M13" s="141" t="s">
        <v>114</v>
      </c>
      <c r="N13" s="141" t="s">
        <v>116</v>
      </c>
      <c r="O13" s="600"/>
      <c r="P13" s="141" t="s">
        <v>114</v>
      </c>
      <c r="Q13" s="141" t="s">
        <v>116</v>
      </c>
      <c r="R13" s="600"/>
      <c r="S13" s="141" t="s">
        <v>114</v>
      </c>
      <c r="T13" s="141" t="s">
        <v>116</v>
      </c>
      <c r="U13" s="600"/>
      <c r="V13" s="141" t="s">
        <v>114</v>
      </c>
      <c r="W13" s="141" t="s">
        <v>116</v>
      </c>
      <c r="X13" s="603"/>
      <c r="Y13" s="603"/>
      <c r="Z13" s="600"/>
      <c r="AA13" s="141" t="s">
        <v>114</v>
      </c>
      <c r="AB13" s="141" t="s">
        <v>116</v>
      </c>
      <c r="AC13" s="600"/>
      <c r="AD13" s="141" t="s">
        <v>114</v>
      </c>
      <c r="AE13" s="141" t="s">
        <v>116</v>
      </c>
      <c r="AF13" s="600"/>
      <c r="AG13" s="141" t="s">
        <v>114</v>
      </c>
      <c r="AH13" s="141" t="s">
        <v>116</v>
      </c>
      <c r="AI13" s="600"/>
      <c r="AJ13" s="141" t="s">
        <v>114</v>
      </c>
      <c r="AK13" s="141" t="s">
        <v>116</v>
      </c>
      <c r="AL13" s="600"/>
      <c r="AM13" s="141" t="s">
        <v>114</v>
      </c>
      <c r="AN13" s="141" t="s">
        <v>116</v>
      </c>
      <c r="AO13" s="600"/>
      <c r="AP13" s="141" t="s">
        <v>114</v>
      </c>
      <c r="AQ13" s="141" t="s">
        <v>116</v>
      </c>
      <c r="AR13" s="605"/>
      <c r="AS13" s="158" t="s">
        <v>121</v>
      </c>
      <c r="AT13" s="158" t="s">
        <v>122</v>
      </c>
      <c r="AU13" s="158" t="s">
        <v>13</v>
      </c>
    </row>
    <row r="14" spans="1:55" s="132" customFormat="1" ht="18" customHeight="1">
      <c r="A14" s="142" t="s">
        <v>30</v>
      </c>
      <c r="B14" s="143" t="s">
        <v>31</v>
      </c>
      <c r="C14" s="143">
        <v>1</v>
      </c>
      <c r="D14" s="143">
        <v>2</v>
      </c>
      <c r="E14" s="143">
        <v>3</v>
      </c>
      <c r="F14" s="143">
        <v>4</v>
      </c>
      <c r="G14" s="143">
        <v>5</v>
      </c>
      <c r="H14" s="143">
        <v>6</v>
      </c>
      <c r="I14" s="143">
        <v>7</v>
      </c>
      <c r="J14" s="143">
        <v>8</v>
      </c>
      <c r="K14" s="143">
        <v>9</v>
      </c>
      <c r="L14" s="143">
        <v>10</v>
      </c>
      <c r="M14" s="143">
        <v>11</v>
      </c>
      <c r="N14" s="143">
        <v>12</v>
      </c>
      <c r="O14" s="143">
        <v>13</v>
      </c>
      <c r="P14" s="143">
        <v>14</v>
      </c>
      <c r="Q14" s="143">
        <v>15</v>
      </c>
      <c r="R14" s="143">
        <v>16</v>
      </c>
      <c r="S14" s="143">
        <v>17</v>
      </c>
      <c r="T14" s="143">
        <v>18</v>
      </c>
      <c r="U14" s="143">
        <v>19</v>
      </c>
      <c r="V14" s="143">
        <v>20</v>
      </c>
      <c r="W14" s="143">
        <v>21</v>
      </c>
      <c r="X14" s="142" t="s">
        <v>30</v>
      </c>
      <c r="Y14" s="143" t="s">
        <v>31</v>
      </c>
      <c r="Z14" s="143">
        <v>22</v>
      </c>
      <c r="AA14" s="143">
        <v>23</v>
      </c>
      <c r="AB14" s="143">
        <v>24</v>
      </c>
      <c r="AC14" s="143">
        <v>25</v>
      </c>
      <c r="AD14" s="143">
        <v>26</v>
      </c>
      <c r="AE14" s="143">
        <v>27</v>
      </c>
      <c r="AF14" s="143">
        <v>28</v>
      </c>
      <c r="AG14" s="143">
        <v>29</v>
      </c>
      <c r="AH14" s="143">
        <v>30</v>
      </c>
      <c r="AI14" s="143">
        <v>31</v>
      </c>
      <c r="AJ14" s="143">
        <v>32</v>
      </c>
      <c r="AK14" s="143">
        <v>33</v>
      </c>
      <c r="AL14" s="143">
        <v>34</v>
      </c>
      <c r="AM14" s="143">
        <v>35</v>
      </c>
      <c r="AN14" s="143">
        <v>36</v>
      </c>
      <c r="AO14" s="143">
        <v>37</v>
      </c>
      <c r="AP14" s="143">
        <v>38</v>
      </c>
      <c r="AQ14" s="143">
        <v>39</v>
      </c>
      <c r="AR14" s="143">
        <v>40</v>
      </c>
      <c r="AS14" s="143">
        <v>41</v>
      </c>
      <c r="AT14" s="143">
        <v>42</v>
      </c>
      <c r="AU14" s="143">
        <v>43</v>
      </c>
    </row>
    <row r="15" spans="1:55" s="198" customFormat="1" ht="15" customHeight="1">
      <c r="A15" s="430" t="s">
        <v>32</v>
      </c>
      <c r="B15" s="431">
        <v>1</v>
      </c>
      <c r="C15" s="431">
        <v>20989</v>
      </c>
      <c r="D15" s="431">
        <v>13235</v>
      </c>
      <c r="E15" s="431">
        <v>7754</v>
      </c>
      <c r="F15" s="431">
        <v>2004</v>
      </c>
      <c r="G15" s="431">
        <v>1382</v>
      </c>
      <c r="H15" s="431">
        <v>622</v>
      </c>
      <c r="I15" s="431">
        <v>18682</v>
      </c>
      <c r="J15" s="431">
        <v>11677</v>
      </c>
      <c r="K15" s="431">
        <v>7005</v>
      </c>
      <c r="L15" s="431">
        <v>303</v>
      </c>
      <c r="M15" s="431">
        <v>176</v>
      </c>
      <c r="N15" s="431">
        <v>127</v>
      </c>
      <c r="O15" s="431">
        <v>9106</v>
      </c>
      <c r="P15" s="431">
        <v>6336</v>
      </c>
      <c r="Q15" s="431">
        <v>2770</v>
      </c>
      <c r="R15" s="431">
        <v>1865</v>
      </c>
      <c r="S15" s="431">
        <v>1305</v>
      </c>
      <c r="T15" s="431">
        <v>560</v>
      </c>
      <c r="U15" s="431">
        <v>541</v>
      </c>
      <c r="V15" s="431">
        <v>371</v>
      </c>
      <c r="W15" s="431">
        <v>170</v>
      </c>
      <c r="X15" s="430" t="s">
        <v>32</v>
      </c>
      <c r="Y15" s="431">
        <v>1</v>
      </c>
      <c r="Z15" s="431">
        <v>16</v>
      </c>
      <c r="AA15" s="431">
        <v>7</v>
      </c>
      <c r="AB15" s="431">
        <v>9</v>
      </c>
      <c r="AC15" s="431">
        <v>73</v>
      </c>
      <c r="AD15" s="431">
        <v>42</v>
      </c>
      <c r="AE15" s="431">
        <v>31</v>
      </c>
      <c r="AF15" s="431">
        <v>2269</v>
      </c>
      <c r="AG15" s="431">
        <v>1257</v>
      </c>
      <c r="AH15" s="431">
        <v>1012</v>
      </c>
      <c r="AI15" s="431">
        <v>677</v>
      </c>
      <c r="AJ15" s="431">
        <v>677</v>
      </c>
      <c r="AK15" s="431">
        <v>0</v>
      </c>
      <c r="AL15" s="431">
        <v>501</v>
      </c>
      <c r="AM15" s="431">
        <v>501</v>
      </c>
      <c r="AN15" s="431">
        <v>0</v>
      </c>
      <c r="AO15" s="431">
        <v>5941</v>
      </c>
      <c r="AP15" s="431">
        <v>2739</v>
      </c>
      <c r="AQ15" s="431">
        <v>3202</v>
      </c>
      <c r="AR15" s="431">
        <v>13362</v>
      </c>
      <c r="AS15" s="431">
        <v>220</v>
      </c>
      <c r="AT15" s="431">
        <v>7216</v>
      </c>
      <c r="AU15" s="431">
        <v>191</v>
      </c>
      <c r="AW15" s="198">
        <f>+C15-F15-I15-L15</f>
        <v>0</v>
      </c>
      <c r="AX15" s="198">
        <f t="shared" ref="AX15:AY15" si="0">+D15-G15-J15-M15</f>
        <v>0</v>
      </c>
      <c r="AY15" s="198">
        <f t="shared" si="0"/>
        <v>0</v>
      </c>
      <c r="AZ15" s="198">
        <f>+C15-O15-R15-U15-Z15-AC15-AF15-AI15-AL15-AO15</f>
        <v>0</v>
      </c>
      <c r="BA15" s="198">
        <f t="shared" ref="BA15:BB15" si="1">+D15-P15-S15-V15-AA15-AD15-AG15-AJ15-AM15-AP15</f>
        <v>0</v>
      </c>
      <c r="BB15" s="198">
        <f t="shared" si="1"/>
        <v>0</v>
      </c>
      <c r="BC15" s="198">
        <f>+C15-AR15-AS15-AT15-AU15</f>
        <v>0</v>
      </c>
    </row>
    <row r="16" spans="1:55" s="133" customFormat="1" ht="15" customHeight="1">
      <c r="A16" s="430" t="s">
        <v>33</v>
      </c>
      <c r="B16" s="143">
        <v>2</v>
      </c>
      <c r="C16" s="432">
        <v>2178</v>
      </c>
      <c r="D16" s="432">
        <v>1199</v>
      </c>
      <c r="E16" s="432">
        <v>979</v>
      </c>
      <c r="F16" s="432">
        <v>202</v>
      </c>
      <c r="G16" s="432">
        <v>101</v>
      </c>
      <c r="H16" s="432">
        <v>101</v>
      </c>
      <c r="I16" s="432">
        <v>1823</v>
      </c>
      <c r="J16" s="432">
        <v>1039</v>
      </c>
      <c r="K16" s="432">
        <v>784</v>
      </c>
      <c r="L16" s="432">
        <v>153</v>
      </c>
      <c r="M16" s="432">
        <v>59</v>
      </c>
      <c r="N16" s="432">
        <v>94</v>
      </c>
      <c r="O16" s="432">
        <v>711</v>
      </c>
      <c r="P16" s="432">
        <v>462</v>
      </c>
      <c r="Q16" s="432">
        <v>249</v>
      </c>
      <c r="R16" s="432">
        <v>102</v>
      </c>
      <c r="S16" s="432">
        <v>64</v>
      </c>
      <c r="T16" s="432">
        <v>38</v>
      </c>
      <c r="U16" s="432">
        <v>18</v>
      </c>
      <c r="V16" s="432">
        <v>9</v>
      </c>
      <c r="W16" s="432">
        <v>9</v>
      </c>
      <c r="X16" s="430" t="s">
        <v>33</v>
      </c>
      <c r="Y16" s="143">
        <v>2</v>
      </c>
      <c r="Z16" s="432">
        <v>7</v>
      </c>
      <c r="AA16" s="432">
        <v>1</v>
      </c>
      <c r="AB16" s="432">
        <v>6</v>
      </c>
      <c r="AC16" s="432">
        <v>29</v>
      </c>
      <c r="AD16" s="432">
        <v>22</v>
      </c>
      <c r="AE16" s="432">
        <v>7</v>
      </c>
      <c r="AF16" s="432">
        <v>312</v>
      </c>
      <c r="AG16" s="432">
        <v>133</v>
      </c>
      <c r="AH16" s="432">
        <v>179</v>
      </c>
      <c r="AI16" s="432">
        <v>123</v>
      </c>
      <c r="AJ16" s="432">
        <v>123</v>
      </c>
      <c r="AK16" s="432">
        <v>0</v>
      </c>
      <c r="AL16" s="432">
        <v>45</v>
      </c>
      <c r="AM16" s="432">
        <v>45</v>
      </c>
      <c r="AN16" s="432">
        <v>0</v>
      </c>
      <c r="AO16" s="432">
        <v>831</v>
      </c>
      <c r="AP16" s="432">
        <v>340</v>
      </c>
      <c r="AQ16" s="432">
        <v>491</v>
      </c>
      <c r="AR16" s="432">
        <v>2149</v>
      </c>
      <c r="AS16" s="432">
        <v>0</v>
      </c>
      <c r="AT16" s="432">
        <v>29</v>
      </c>
      <c r="AU16" s="432">
        <v>0</v>
      </c>
      <c r="AW16" s="198">
        <f t="shared" ref="AW16:AW52" si="2">+C16-F16-I16-L16</f>
        <v>0</v>
      </c>
      <c r="AX16" s="198">
        <f t="shared" ref="AX16:AX52" si="3">+D16-G16-J16-M16</f>
        <v>0</v>
      </c>
      <c r="AY16" s="198">
        <f t="shared" ref="AY16:AY52" si="4">+E16-H16-K16-N16</f>
        <v>0</v>
      </c>
      <c r="AZ16" s="198">
        <f t="shared" ref="AZ16:AZ52" si="5">+C16-O16-R16-U16-Z16-AC16-AF16-AI16-AL16-AO16</f>
        <v>0</v>
      </c>
      <c r="BA16" s="198">
        <f t="shared" ref="BA16:BA52" si="6">+D16-P16-S16-V16-AA16-AD16-AG16-AJ16-AM16-AP16</f>
        <v>0</v>
      </c>
      <c r="BB16" s="198">
        <f t="shared" ref="BB16:BB52" si="7">+E16-Q16-T16-W16-AB16-AE16-AH16-AK16-AN16-AQ16</f>
        <v>0</v>
      </c>
      <c r="BC16" s="198">
        <f t="shared" ref="BC16:BC52" si="8">+C16-AR16-AS16-AT16-AU16</f>
        <v>0</v>
      </c>
    </row>
    <row r="17" spans="1:55" s="133" customFormat="1" ht="15" customHeight="1">
      <c r="A17" s="433" t="s">
        <v>34</v>
      </c>
      <c r="B17" s="143">
        <v>3</v>
      </c>
      <c r="C17" s="143">
        <v>576</v>
      </c>
      <c r="D17" s="143">
        <v>316</v>
      </c>
      <c r="E17" s="143">
        <v>260</v>
      </c>
      <c r="F17" s="141">
        <v>0</v>
      </c>
      <c r="G17" s="141">
        <v>0</v>
      </c>
      <c r="H17" s="143">
        <v>0</v>
      </c>
      <c r="I17" s="143">
        <v>461</v>
      </c>
      <c r="J17" s="143">
        <v>267</v>
      </c>
      <c r="K17" s="143">
        <v>194</v>
      </c>
      <c r="L17" s="143">
        <v>115</v>
      </c>
      <c r="M17" s="143">
        <v>49</v>
      </c>
      <c r="N17" s="143">
        <v>66</v>
      </c>
      <c r="O17" s="143">
        <v>93</v>
      </c>
      <c r="P17" s="143">
        <v>64</v>
      </c>
      <c r="Q17" s="143">
        <v>29</v>
      </c>
      <c r="R17" s="143">
        <v>43</v>
      </c>
      <c r="S17" s="143">
        <v>25</v>
      </c>
      <c r="T17" s="143">
        <v>18</v>
      </c>
      <c r="U17" s="143">
        <v>0</v>
      </c>
      <c r="V17" s="143">
        <v>0</v>
      </c>
      <c r="W17" s="143">
        <v>0</v>
      </c>
      <c r="X17" s="433" t="s">
        <v>34</v>
      </c>
      <c r="Y17" s="143">
        <v>3</v>
      </c>
      <c r="Z17" s="143">
        <v>0</v>
      </c>
      <c r="AA17" s="143">
        <v>0</v>
      </c>
      <c r="AB17" s="434">
        <v>0</v>
      </c>
      <c r="AC17" s="143">
        <v>0</v>
      </c>
      <c r="AD17" s="143">
        <v>0</v>
      </c>
      <c r="AE17" s="143">
        <v>0</v>
      </c>
      <c r="AF17" s="143">
        <v>0</v>
      </c>
      <c r="AG17" s="143">
        <v>0</v>
      </c>
      <c r="AH17" s="143">
        <v>0</v>
      </c>
      <c r="AI17" s="143">
        <v>75</v>
      </c>
      <c r="AJ17" s="143">
        <v>75</v>
      </c>
      <c r="AK17" s="143">
        <v>0</v>
      </c>
      <c r="AL17" s="143">
        <v>0</v>
      </c>
      <c r="AM17" s="143">
        <v>0</v>
      </c>
      <c r="AN17" s="143">
        <v>0</v>
      </c>
      <c r="AO17" s="143">
        <v>365</v>
      </c>
      <c r="AP17" s="143">
        <v>152</v>
      </c>
      <c r="AQ17" s="143">
        <v>213</v>
      </c>
      <c r="AR17" s="143">
        <v>576</v>
      </c>
      <c r="AS17" s="143">
        <v>0</v>
      </c>
      <c r="AT17" s="143">
        <v>0</v>
      </c>
      <c r="AU17" s="143">
        <v>0</v>
      </c>
      <c r="AW17" s="198">
        <f t="shared" si="2"/>
        <v>0</v>
      </c>
      <c r="AX17" s="198">
        <f t="shared" si="3"/>
        <v>0</v>
      </c>
      <c r="AY17" s="198">
        <f t="shared" si="4"/>
        <v>0</v>
      </c>
      <c r="AZ17" s="198">
        <f t="shared" si="5"/>
        <v>0</v>
      </c>
      <c r="BA17" s="198">
        <f t="shared" si="6"/>
        <v>0</v>
      </c>
      <c r="BB17" s="198">
        <f t="shared" si="7"/>
        <v>0</v>
      </c>
      <c r="BC17" s="198">
        <f t="shared" si="8"/>
        <v>0</v>
      </c>
    </row>
    <row r="18" spans="1:55" s="133" customFormat="1" ht="15" customHeight="1">
      <c r="A18" s="433" t="s">
        <v>35</v>
      </c>
      <c r="B18" s="143">
        <v>4</v>
      </c>
      <c r="C18" s="143">
        <v>153</v>
      </c>
      <c r="D18" s="143">
        <v>88</v>
      </c>
      <c r="E18" s="143">
        <v>65</v>
      </c>
      <c r="F18" s="141">
        <v>0</v>
      </c>
      <c r="G18" s="141">
        <v>0</v>
      </c>
      <c r="H18" s="143">
        <v>0</v>
      </c>
      <c r="I18" s="143">
        <v>153</v>
      </c>
      <c r="J18" s="143">
        <v>88</v>
      </c>
      <c r="K18" s="143">
        <v>65</v>
      </c>
      <c r="L18" s="143">
        <v>0</v>
      </c>
      <c r="M18" s="143">
        <v>0</v>
      </c>
      <c r="N18" s="143">
        <v>0</v>
      </c>
      <c r="O18" s="143">
        <v>104</v>
      </c>
      <c r="P18" s="143">
        <v>64</v>
      </c>
      <c r="Q18" s="143">
        <v>40</v>
      </c>
      <c r="R18" s="143">
        <v>9</v>
      </c>
      <c r="S18" s="143">
        <v>8</v>
      </c>
      <c r="T18" s="143">
        <v>1</v>
      </c>
      <c r="U18" s="143">
        <v>0</v>
      </c>
      <c r="V18" s="143">
        <v>0</v>
      </c>
      <c r="W18" s="143">
        <v>0</v>
      </c>
      <c r="X18" s="433" t="s">
        <v>35</v>
      </c>
      <c r="Y18" s="143">
        <v>4</v>
      </c>
      <c r="Z18" s="143">
        <v>0</v>
      </c>
      <c r="AA18" s="143">
        <v>0</v>
      </c>
      <c r="AB18" s="434">
        <v>0</v>
      </c>
      <c r="AC18" s="143">
        <v>0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43">
        <v>0</v>
      </c>
      <c r="AK18" s="143">
        <v>0</v>
      </c>
      <c r="AL18" s="143">
        <v>0</v>
      </c>
      <c r="AM18" s="143">
        <v>0</v>
      </c>
      <c r="AN18" s="143">
        <v>0</v>
      </c>
      <c r="AO18" s="143">
        <v>40</v>
      </c>
      <c r="AP18" s="143">
        <v>16</v>
      </c>
      <c r="AQ18" s="143">
        <v>24</v>
      </c>
      <c r="AR18" s="143">
        <v>153</v>
      </c>
      <c r="AS18" s="143">
        <v>0</v>
      </c>
      <c r="AT18" s="143">
        <v>0</v>
      </c>
      <c r="AU18" s="143">
        <v>0</v>
      </c>
      <c r="AW18" s="198">
        <f t="shared" si="2"/>
        <v>0</v>
      </c>
      <c r="AX18" s="198">
        <f t="shared" si="3"/>
        <v>0</v>
      </c>
      <c r="AY18" s="198">
        <f t="shared" si="4"/>
        <v>0</v>
      </c>
      <c r="AZ18" s="198">
        <f t="shared" si="5"/>
        <v>0</v>
      </c>
      <c r="BA18" s="198">
        <f t="shared" si="6"/>
        <v>0</v>
      </c>
      <c r="BB18" s="198">
        <f t="shared" si="7"/>
        <v>0</v>
      </c>
      <c r="BC18" s="198">
        <f t="shared" si="8"/>
        <v>0</v>
      </c>
    </row>
    <row r="19" spans="1:55" s="133" customFormat="1" ht="15" customHeight="1">
      <c r="A19" s="433" t="s">
        <v>36</v>
      </c>
      <c r="B19" s="143">
        <v>5</v>
      </c>
      <c r="C19" s="143">
        <v>454</v>
      </c>
      <c r="D19" s="143">
        <v>200</v>
      </c>
      <c r="E19" s="143">
        <v>254</v>
      </c>
      <c r="F19" s="141">
        <v>40</v>
      </c>
      <c r="G19" s="141">
        <v>11</v>
      </c>
      <c r="H19" s="143">
        <v>29</v>
      </c>
      <c r="I19" s="143">
        <v>376</v>
      </c>
      <c r="J19" s="143">
        <v>179</v>
      </c>
      <c r="K19" s="143">
        <v>197</v>
      </c>
      <c r="L19" s="143">
        <v>38</v>
      </c>
      <c r="M19" s="143">
        <v>10</v>
      </c>
      <c r="N19" s="143">
        <v>28</v>
      </c>
      <c r="O19" s="143">
        <v>126</v>
      </c>
      <c r="P19" s="143">
        <v>82</v>
      </c>
      <c r="Q19" s="143">
        <v>44</v>
      </c>
      <c r="R19" s="143">
        <v>0</v>
      </c>
      <c r="S19" s="143">
        <v>0</v>
      </c>
      <c r="T19" s="143">
        <v>0</v>
      </c>
      <c r="U19" s="143">
        <v>0</v>
      </c>
      <c r="V19" s="143">
        <v>0</v>
      </c>
      <c r="W19" s="143">
        <v>0</v>
      </c>
      <c r="X19" s="433" t="s">
        <v>36</v>
      </c>
      <c r="Y19" s="143">
        <v>5</v>
      </c>
      <c r="Z19" s="143">
        <v>5</v>
      </c>
      <c r="AA19" s="143">
        <v>0</v>
      </c>
      <c r="AB19" s="434">
        <v>5</v>
      </c>
      <c r="AC19" s="143">
        <v>0</v>
      </c>
      <c r="AD19" s="143">
        <v>0</v>
      </c>
      <c r="AE19" s="143">
        <v>0</v>
      </c>
      <c r="AF19" s="143">
        <v>138</v>
      </c>
      <c r="AG19" s="143">
        <v>44</v>
      </c>
      <c r="AH19" s="143">
        <v>94</v>
      </c>
      <c r="AI19" s="143">
        <v>3</v>
      </c>
      <c r="AJ19" s="143">
        <v>3</v>
      </c>
      <c r="AK19" s="143">
        <v>0</v>
      </c>
      <c r="AL19" s="143">
        <v>0</v>
      </c>
      <c r="AM19" s="143">
        <v>0</v>
      </c>
      <c r="AN19" s="143">
        <v>0</v>
      </c>
      <c r="AO19" s="143">
        <v>182</v>
      </c>
      <c r="AP19" s="143">
        <v>71</v>
      </c>
      <c r="AQ19" s="143">
        <v>111</v>
      </c>
      <c r="AR19" s="143">
        <v>425</v>
      </c>
      <c r="AS19" s="143">
        <v>0</v>
      </c>
      <c r="AT19" s="143">
        <v>29</v>
      </c>
      <c r="AU19" s="143">
        <v>0</v>
      </c>
      <c r="AW19" s="198">
        <f t="shared" si="2"/>
        <v>0</v>
      </c>
      <c r="AX19" s="198">
        <f t="shared" si="3"/>
        <v>0</v>
      </c>
      <c r="AY19" s="198">
        <f t="shared" si="4"/>
        <v>0</v>
      </c>
      <c r="AZ19" s="198">
        <f t="shared" si="5"/>
        <v>0</v>
      </c>
      <c r="BA19" s="198">
        <f t="shared" si="6"/>
        <v>0</v>
      </c>
      <c r="BB19" s="198">
        <f t="shared" si="7"/>
        <v>0</v>
      </c>
      <c r="BC19" s="198">
        <f t="shared" si="8"/>
        <v>0</v>
      </c>
    </row>
    <row r="20" spans="1:55" s="133" customFormat="1" ht="15" customHeight="1">
      <c r="A20" s="433" t="s">
        <v>37</v>
      </c>
      <c r="B20" s="143">
        <v>6</v>
      </c>
      <c r="C20" s="143">
        <v>331</v>
      </c>
      <c r="D20" s="143">
        <v>177</v>
      </c>
      <c r="E20" s="143">
        <v>154</v>
      </c>
      <c r="F20" s="141">
        <v>63</v>
      </c>
      <c r="G20" s="141">
        <v>35</v>
      </c>
      <c r="H20" s="143">
        <v>28</v>
      </c>
      <c r="I20" s="143">
        <v>268</v>
      </c>
      <c r="J20" s="143">
        <v>142</v>
      </c>
      <c r="K20" s="143">
        <v>126</v>
      </c>
      <c r="L20" s="143">
        <v>0</v>
      </c>
      <c r="M20" s="143">
        <v>0</v>
      </c>
      <c r="N20" s="143">
        <v>0</v>
      </c>
      <c r="O20" s="143">
        <v>214</v>
      </c>
      <c r="P20" s="143">
        <v>124</v>
      </c>
      <c r="Q20" s="143">
        <v>90</v>
      </c>
      <c r="R20" s="143">
        <v>13</v>
      </c>
      <c r="S20" s="143">
        <v>5</v>
      </c>
      <c r="T20" s="143">
        <v>8</v>
      </c>
      <c r="U20" s="143">
        <v>9</v>
      </c>
      <c r="V20" s="143">
        <v>6</v>
      </c>
      <c r="W20" s="143">
        <v>3</v>
      </c>
      <c r="X20" s="433" t="s">
        <v>37</v>
      </c>
      <c r="Y20" s="143">
        <v>6</v>
      </c>
      <c r="Z20" s="143">
        <v>2</v>
      </c>
      <c r="AA20" s="143">
        <v>1</v>
      </c>
      <c r="AB20" s="434">
        <v>1</v>
      </c>
      <c r="AC20" s="143">
        <v>2</v>
      </c>
      <c r="AD20" s="143">
        <v>1</v>
      </c>
      <c r="AE20" s="143">
        <v>1</v>
      </c>
      <c r="AF20" s="143">
        <v>68</v>
      </c>
      <c r="AG20" s="143">
        <v>25</v>
      </c>
      <c r="AH20" s="143">
        <v>43</v>
      </c>
      <c r="AI20" s="143">
        <v>0</v>
      </c>
      <c r="AJ20" s="143">
        <v>0</v>
      </c>
      <c r="AK20" s="143">
        <v>0</v>
      </c>
      <c r="AL20" s="143">
        <v>0</v>
      </c>
      <c r="AM20" s="143">
        <v>0</v>
      </c>
      <c r="AN20" s="143">
        <v>0</v>
      </c>
      <c r="AO20" s="143">
        <v>23</v>
      </c>
      <c r="AP20" s="143">
        <v>15</v>
      </c>
      <c r="AQ20" s="143">
        <v>8</v>
      </c>
      <c r="AR20" s="143">
        <v>331</v>
      </c>
      <c r="AS20" s="143">
        <v>0</v>
      </c>
      <c r="AT20" s="143">
        <v>0</v>
      </c>
      <c r="AU20" s="143">
        <v>0</v>
      </c>
      <c r="AW20" s="198">
        <f t="shared" si="2"/>
        <v>0</v>
      </c>
      <c r="AX20" s="198">
        <f t="shared" si="3"/>
        <v>0</v>
      </c>
      <c r="AY20" s="198">
        <f t="shared" si="4"/>
        <v>0</v>
      </c>
      <c r="AZ20" s="198">
        <f t="shared" si="5"/>
        <v>0</v>
      </c>
      <c r="BA20" s="198">
        <f t="shared" si="6"/>
        <v>0</v>
      </c>
      <c r="BB20" s="198">
        <f t="shared" si="7"/>
        <v>0</v>
      </c>
      <c r="BC20" s="198">
        <f t="shared" si="8"/>
        <v>0</v>
      </c>
    </row>
    <row r="21" spans="1:55" s="133" customFormat="1" ht="15" customHeight="1">
      <c r="A21" s="433" t="s">
        <v>38</v>
      </c>
      <c r="B21" s="143">
        <v>7</v>
      </c>
      <c r="C21" s="143">
        <v>664</v>
      </c>
      <c r="D21" s="143">
        <v>418</v>
      </c>
      <c r="E21" s="143">
        <v>246</v>
      </c>
      <c r="F21" s="141">
        <v>99</v>
      </c>
      <c r="G21" s="141">
        <v>55</v>
      </c>
      <c r="H21" s="143">
        <v>44</v>
      </c>
      <c r="I21" s="143">
        <v>565</v>
      </c>
      <c r="J21" s="143">
        <v>363</v>
      </c>
      <c r="K21" s="143">
        <v>202</v>
      </c>
      <c r="L21" s="143">
        <v>0</v>
      </c>
      <c r="M21" s="143">
        <v>0</v>
      </c>
      <c r="N21" s="143">
        <v>0</v>
      </c>
      <c r="O21" s="143">
        <v>174</v>
      </c>
      <c r="P21" s="143">
        <v>128</v>
      </c>
      <c r="Q21" s="143">
        <v>46</v>
      </c>
      <c r="R21" s="143">
        <v>37</v>
      </c>
      <c r="S21" s="143">
        <v>26</v>
      </c>
      <c r="T21" s="143">
        <v>11</v>
      </c>
      <c r="U21" s="143">
        <v>9</v>
      </c>
      <c r="V21" s="143">
        <v>3</v>
      </c>
      <c r="W21" s="143">
        <v>6</v>
      </c>
      <c r="X21" s="433" t="s">
        <v>38</v>
      </c>
      <c r="Y21" s="143">
        <v>7</v>
      </c>
      <c r="Z21" s="143">
        <v>0</v>
      </c>
      <c r="AA21" s="143">
        <v>0</v>
      </c>
      <c r="AB21" s="434">
        <v>0</v>
      </c>
      <c r="AC21" s="143">
        <v>27</v>
      </c>
      <c r="AD21" s="143">
        <v>21</v>
      </c>
      <c r="AE21" s="143">
        <v>6</v>
      </c>
      <c r="AF21" s="143">
        <v>106</v>
      </c>
      <c r="AG21" s="143">
        <v>64</v>
      </c>
      <c r="AH21" s="143">
        <v>42</v>
      </c>
      <c r="AI21" s="143">
        <v>45</v>
      </c>
      <c r="AJ21" s="143">
        <v>45</v>
      </c>
      <c r="AK21" s="143">
        <v>0</v>
      </c>
      <c r="AL21" s="143">
        <v>45</v>
      </c>
      <c r="AM21" s="143">
        <v>45</v>
      </c>
      <c r="AN21" s="143">
        <v>0</v>
      </c>
      <c r="AO21" s="143">
        <v>221</v>
      </c>
      <c r="AP21" s="143">
        <v>86</v>
      </c>
      <c r="AQ21" s="143">
        <v>135</v>
      </c>
      <c r="AR21" s="143">
        <v>664</v>
      </c>
      <c r="AS21" s="143">
        <v>0</v>
      </c>
      <c r="AT21" s="143">
        <v>0</v>
      </c>
      <c r="AU21" s="143">
        <v>0</v>
      </c>
      <c r="AW21" s="198">
        <f t="shared" si="2"/>
        <v>0</v>
      </c>
      <c r="AX21" s="198">
        <f t="shared" si="3"/>
        <v>0</v>
      </c>
      <c r="AY21" s="198">
        <f t="shared" si="4"/>
        <v>0</v>
      </c>
      <c r="AZ21" s="198">
        <f t="shared" si="5"/>
        <v>0</v>
      </c>
      <c r="BA21" s="198">
        <f t="shared" si="6"/>
        <v>0</v>
      </c>
      <c r="BB21" s="198">
        <f t="shared" si="7"/>
        <v>0</v>
      </c>
      <c r="BC21" s="198">
        <f t="shared" si="8"/>
        <v>0</v>
      </c>
    </row>
    <row r="22" spans="1:55" s="133" customFormat="1" ht="15" customHeight="1">
      <c r="A22" s="430" t="s">
        <v>39</v>
      </c>
      <c r="B22" s="143">
        <v>8</v>
      </c>
      <c r="C22" s="431">
        <v>3418</v>
      </c>
      <c r="D22" s="431">
        <v>1870</v>
      </c>
      <c r="E22" s="431">
        <v>1548</v>
      </c>
      <c r="F22" s="431">
        <v>148</v>
      </c>
      <c r="G22" s="431">
        <v>76</v>
      </c>
      <c r="H22" s="431">
        <v>72</v>
      </c>
      <c r="I22" s="431">
        <v>3270</v>
      </c>
      <c r="J22" s="431">
        <v>1794</v>
      </c>
      <c r="K22" s="431">
        <v>1476</v>
      </c>
      <c r="L22" s="431">
        <v>0</v>
      </c>
      <c r="M22" s="431">
        <v>0</v>
      </c>
      <c r="N22" s="431">
        <v>0</v>
      </c>
      <c r="O22" s="431">
        <v>1002</v>
      </c>
      <c r="P22" s="431">
        <v>681</v>
      </c>
      <c r="Q22" s="431">
        <v>321</v>
      </c>
      <c r="R22" s="431">
        <v>24</v>
      </c>
      <c r="S22" s="431">
        <v>14</v>
      </c>
      <c r="T22" s="431">
        <v>10</v>
      </c>
      <c r="U22" s="431">
        <v>70</v>
      </c>
      <c r="V22" s="431">
        <v>48</v>
      </c>
      <c r="W22" s="431">
        <v>22</v>
      </c>
      <c r="X22" s="430" t="s">
        <v>39</v>
      </c>
      <c r="Y22" s="143">
        <v>8</v>
      </c>
      <c r="Z22" s="431">
        <v>1</v>
      </c>
      <c r="AA22" s="431">
        <v>1</v>
      </c>
      <c r="AB22" s="431">
        <v>0</v>
      </c>
      <c r="AC22" s="431">
        <v>19</v>
      </c>
      <c r="AD22" s="431">
        <v>6</v>
      </c>
      <c r="AE22" s="431">
        <v>13</v>
      </c>
      <c r="AF22" s="431">
        <v>228</v>
      </c>
      <c r="AG22" s="431">
        <v>59</v>
      </c>
      <c r="AH22" s="431">
        <v>169</v>
      </c>
      <c r="AI22" s="431">
        <v>92</v>
      </c>
      <c r="AJ22" s="431">
        <v>92</v>
      </c>
      <c r="AK22" s="431">
        <v>0</v>
      </c>
      <c r="AL22" s="431">
        <v>77</v>
      </c>
      <c r="AM22" s="431">
        <v>77</v>
      </c>
      <c r="AN22" s="431">
        <v>0</v>
      </c>
      <c r="AO22" s="431">
        <v>1905</v>
      </c>
      <c r="AP22" s="431">
        <v>892</v>
      </c>
      <c r="AQ22" s="431">
        <v>1013</v>
      </c>
      <c r="AR22" s="431">
        <v>3270</v>
      </c>
      <c r="AS22" s="431">
        <v>92</v>
      </c>
      <c r="AT22" s="431">
        <v>56</v>
      </c>
      <c r="AU22" s="431">
        <v>0</v>
      </c>
      <c r="AW22" s="198">
        <f t="shared" si="2"/>
        <v>0</v>
      </c>
      <c r="AX22" s="198">
        <f t="shared" si="3"/>
        <v>0</v>
      </c>
      <c r="AY22" s="198">
        <f t="shared" si="4"/>
        <v>0</v>
      </c>
      <c r="AZ22" s="198">
        <f t="shared" si="5"/>
        <v>0</v>
      </c>
      <c r="BA22" s="198">
        <f t="shared" si="6"/>
        <v>0</v>
      </c>
      <c r="BB22" s="198">
        <f t="shared" si="7"/>
        <v>0</v>
      </c>
      <c r="BC22" s="198">
        <f t="shared" si="8"/>
        <v>0</v>
      </c>
    </row>
    <row r="23" spans="1:55" s="133" customFormat="1" ht="22.5" customHeight="1">
      <c r="A23" s="433" t="s">
        <v>40</v>
      </c>
      <c r="B23" s="143">
        <v>9</v>
      </c>
      <c r="C23" s="143">
        <v>1356</v>
      </c>
      <c r="D23" s="143">
        <v>765</v>
      </c>
      <c r="E23" s="143">
        <v>591</v>
      </c>
      <c r="F23" s="141">
        <v>56</v>
      </c>
      <c r="G23" s="435">
        <v>37</v>
      </c>
      <c r="H23" s="435">
        <v>19</v>
      </c>
      <c r="I23" s="143">
        <v>1300</v>
      </c>
      <c r="J23" s="143">
        <v>728</v>
      </c>
      <c r="K23" s="143">
        <v>572</v>
      </c>
      <c r="L23" s="143">
        <v>0</v>
      </c>
      <c r="M23" s="143">
        <v>0</v>
      </c>
      <c r="N23" s="143">
        <v>0</v>
      </c>
      <c r="O23" s="143">
        <v>77</v>
      </c>
      <c r="P23" s="143">
        <v>51</v>
      </c>
      <c r="Q23" s="143">
        <v>26</v>
      </c>
      <c r="R23" s="143">
        <v>22</v>
      </c>
      <c r="S23" s="143">
        <v>14</v>
      </c>
      <c r="T23" s="143">
        <v>8</v>
      </c>
      <c r="U23" s="143">
        <v>42</v>
      </c>
      <c r="V23" s="143">
        <v>32</v>
      </c>
      <c r="W23" s="143">
        <v>10</v>
      </c>
      <c r="X23" s="433" t="s">
        <v>40</v>
      </c>
      <c r="Y23" s="143">
        <v>9</v>
      </c>
      <c r="Z23" s="436">
        <v>0</v>
      </c>
      <c r="AA23" s="436">
        <v>0</v>
      </c>
      <c r="AB23" s="436">
        <v>0</v>
      </c>
      <c r="AC23" s="143">
        <v>0</v>
      </c>
      <c r="AD23" s="143">
        <v>0</v>
      </c>
      <c r="AE23" s="143">
        <v>0</v>
      </c>
      <c r="AF23" s="143">
        <v>0</v>
      </c>
      <c r="AG23" s="143">
        <v>0</v>
      </c>
      <c r="AH23" s="143">
        <v>0</v>
      </c>
      <c r="AI23" s="143">
        <v>82</v>
      </c>
      <c r="AJ23" s="143">
        <v>82</v>
      </c>
      <c r="AK23" s="143">
        <v>0</v>
      </c>
      <c r="AL23" s="143">
        <v>2</v>
      </c>
      <c r="AM23" s="143">
        <v>2</v>
      </c>
      <c r="AN23" s="143">
        <v>0</v>
      </c>
      <c r="AO23" s="143">
        <v>1131</v>
      </c>
      <c r="AP23" s="143">
        <v>584</v>
      </c>
      <c r="AQ23" s="143">
        <v>547</v>
      </c>
      <c r="AR23" s="143">
        <v>1356</v>
      </c>
      <c r="AS23" s="143">
        <v>0</v>
      </c>
      <c r="AT23" s="143">
        <v>0</v>
      </c>
      <c r="AU23" s="143">
        <v>0</v>
      </c>
      <c r="AW23" s="198">
        <f t="shared" si="2"/>
        <v>0</v>
      </c>
      <c r="AX23" s="198">
        <f t="shared" si="3"/>
        <v>0</v>
      </c>
      <c r="AY23" s="198">
        <f t="shared" si="4"/>
        <v>0</v>
      </c>
      <c r="AZ23" s="198">
        <f t="shared" si="5"/>
        <v>0</v>
      </c>
      <c r="BA23" s="198">
        <f t="shared" si="6"/>
        <v>0</v>
      </c>
      <c r="BB23" s="198">
        <f t="shared" si="7"/>
        <v>0</v>
      </c>
      <c r="BC23" s="198">
        <f t="shared" si="8"/>
        <v>0</v>
      </c>
    </row>
    <row r="24" spans="1:55" s="133" customFormat="1" ht="15" customHeight="1">
      <c r="A24" s="433" t="s">
        <v>41</v>
      </c>
      <c r="B24" s="143">
        <v>10</v>
      </c>
      <c r="C24" s="143">
        <v>694</v>
      </c>
      <c r="D24" s="143">
        <v>349</v>
      </c>
      <c r="E24" s="143">
        <v>345</v>
      </c>
      <c r="F24" s="141">
        <v>0</v>
      </c>
      <c r="G24" s="141">
        <v>0</v>
      </c>
      <c r="H24" s="143">
        <v>0</v>
      </c>
      <c r="I24" s="143">
        <v>694</v>
      </c>
      <c r="J24" s="143">
        <v>349</v>
      </c>
      <c r="K24" s="143">
        <v>345</v>
      </c>
      <c r="L24" s="143">
        <v>0</v>
      </c>
      <c r="M24" s="143">
        <v>0</v>
      </c>
      <c r="N24" s="143">
        <v>0</v>
      </c>
      <c r="O24" s="143">
        <v>236</v>
      </c>
      <c r="P24" s="143">
        <v>170</v>
      </c>
      <c r="Q24" s="143">
        <v>66</v>
      </c>
      <c r="R24" s="143">
        <v>0</v>
      </c>
      <c r="S24" s="143">
        <v>0</v>
      </c>
      <c r="T24" s="143">
        <v>0</v>
      </c>
      <c r="U24" s="143">
        <v>0</v>
      </c>
      <c r="V24" s="143">
        <v>0</v>
      </c>
      <c r="W24" s="143">
        <v>0</v>
      </c>
      <c r="X24" s="433" t="s">
        <v>41</v>
      </c>
      <c r="Y24" s="143">
        <v>10</v>
      </c>
      <c r="Z24" s="143">
        <v>0</v>
      </c>
      <c r="AA24" s="143">
        <v>0</v>
      </c>
      <c r="AB24" s="434">
        <v>0</v>
      </c>
      <c r="AC24" s="143">
        <v>0</v>
      </c>
      <c r="AD24" s="143">
        <v>0</v>
      </c>
      <c r="AE24" s="143">
        <v>0</v>
      </c>
      <c r="AF24" s="143">
        <v>5</v>
      </c>
      <c r="AG24" s="143">
        <v>0</v>
      </c>
      <c r="AH24" s="143">
        <v>5</v>
      </c>
      <c r="AI24" s="143">
        <v>0</v>
      </c>
      <c r="AJ24" s="143">
        <v>0</v>
      </c>
      <c r="AK24" s="143">
        <v>0</v>
      </c>
      <c r="AL24" s="143">
        <v>0</v>
      </c>
      <c r="AM24" s="143">
        <v>0</v>
      </c>
      <c r="AN24" s="143">
        <v>0</v>
      </c>
      <c r="AO24" s="143">
        <v>453</v>
      </c>
      <c r="AP24" s="143">
        <v>179</v>
      </c>
      <c r="AQ24" s="143">
        <v>274</v>
      </c>
      <c r="AR24" s="143">
        <v>694</v>
      </c>
      <c r="AS24" s="143">
        <v>0</v>
      </c>
      <c r="AT24" s="143">
        <v>0</v>
      </c>
      <c r="AU24" s="143">
        <v>0</v>
      </c>
      <c r="AW24" s="198">
        <f t="shared" si="2"/>
        <v>0</v>
      </c>
      <c r="AX24" s="198">
        <f t="shared" si="3"/>
        <v>0</v>
      </c>
      <c r="AY24" s="198">
        <f t="shared" si="4"/>
        <v>0</v>
      </c>
      <c r="AZ24" s="198">
        <f t="shared" si="5"/>
        <v>0</v>
      </c>
      <c r="BA24" s="198">
        <f t="shared" si="6"/>
        <v>0</v>
      </c>
      <c r="BB24" s="198">
        <f t="shared" si="7"/>
        <v>0</v>
      </c>
      <c r="BC24" s="198">
        <f t="shared" si="8"/>
        <v>0</v>
      </c>
    </row>
    <row r="25" spans="1:55" s="133" customFormat="1" ht="15" customHeight="1">
      <c r="A25" s="433" t="s">
        <v>42</v>
      </c>
      <c r="B25" s="143">
        <v>11</v>
      </c>
      <c r="C25" s="143">
        <v>364</v>
      </c>
      <c r="D25" s="143">
        <v>191</v>
      </c>
      <c r="E25" s="143">
        <v>173</v>
      </c>
      <c r="F25" s="141">
        <v>0</v>
      </c>
      <c r="G25" s="141">
        <v>0</v>
      </c>
      <c r="H25" s="143">
        <v>0</v>
      </c>
      <c r="I25" s="143">
        <v>364</v>
      </c>
      <c r="J25" s="143">
        <v>191</v>
      </c>
      <c r="K25" s="143">
        <v>173</v>
      </c>
      <c r="L25" s="143">
        <v>0</v>
      </c>
      <c r="M25" s="143">
        <v>0</v>
      </c>
      <c r="N25" s="143">
        <v>0</v>
      </c>
      <c r="O25" s="143">
        <v>124</v>
      </c>
      <c r="P25" s="143">
        <v>94</v>
      </c>
      <c r="Q25" s="143">
        <v>30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433" t="s">
        <v>42</v>
      </c>
      <c r="Y25" s="143">
        <v>11</v>
      </c>
      <c r="Z25" s="143">
        <v>0</v>
      </c>
      <c r="AA25" s="143">
        <v>0</v>
      </c>
      <c r="AB25" s="434">
        <v>0</v>
      </c>
      <c r="AC25" s="143">
        <v>0</v>
      </c>
      <c r="AD25" s="143">
        <v>0</v>
      </c>
      <c r="AE25" s="143">
        <v>0</v>
      </c>
      <c r="AF25" s="143">
        <v>59</v>
      </c>
      <c r="AG25" s="143">
        <v>20</v>
      </c>
      <c r="AH25" s="143">
        <v>39</v>
      </c>
      <c r="AI25" s="143">
        <v>0</v>
      </c>
      <c r="AJ25" s="143">
        <v>0</v>
      </c>
      <c r="AK25" s="143">
        <v>0</v>
      </c>
      <c r="AL25" s="143">
        <v>0</v>
      </c>
      <c r="AM25" s="143">
        <v>0</v>
      </c>
      <c r="AN25" s="143">
        <v>0</v>
      </c>
      <c r="AO25" s="143">
        <v>181</v>
      </c>
      <c r="AP25" s="143">
        <v>77</v>
      </c>
      <c r="AQ25" s="143">
        <v>104</v>
      </c>
      <c r="AR25" s="143">
        <v>364</v>
      </c>
      <c r="AS25" s="143">
        <v>0</v>
      </c>
      <c r="AT25" s="143">
        <v>0</v>
      </c>
      <c r="AU25" s="143">
        <v>0</v>
      </c>
      <c r="AW25" s="198">
        <f t="shared" si="2"/>
        <v>0</v>
      </c>
      <c r="AX25" s="198">
        <f t="shared" si="3"/>
        <v>0</v>
      </c>
      <c r="AY25" s="198">
        <f t="shared" si="4"/>
        <v>0</v>
      </c>
      <c r="AZ25" s="198">
        <f t="shared" si="5"/>
        <v>0</v>
      </c>
      <c r="BA25" s="198">
        <f t="shared" si="6"/>
        <v>0</v>
      </c>
      <c r="BB25" s="198">
        <f t="shared" si="7"/>
        <v>0</v>
      </c>
      <c r="BC25" s="198">
        <f t="shared" si="8"/>
        <v>0</v>
      </c>
    </row>
    <row r="26" spans="1:55" s="133" customFormat="1" ht="15" customHeight="1">
      <c r="A26" s="433" t="s">
        <v>43</v>
      </c>
      <c r="B26" s="143">
        <v>12</v>
      </c>
      <c r="C26" s="143">
        <v>209</v>
      </c>
      <c r="D26" s="143">
        <v>117</v>
      </c>
      <c r="E26" s="143">
        <v>92</v>
      </c>
      <c r="F26" s="141">
        <v>5</v>
      </c>
      <c r="G26" s="141">
        <v>1</v>
      </c>
      <c r="H26" s="143">
        <v>4</v>
      </c>
      <c r="I26" s="143">
        <v>204</v>
      </c>
      <c r="J26" s="143">
        <v>116</v>
      </c>
      <c r="K26" s="143">
        <v>88</v>
      </c>
      <c r="L26" s="143">
        <v>0</v>
      </c>
      <c r="M26" s="143">
        <v>0</v>
      </c>
      <c r="N26" s="143">
        <v>0</v>
      </c>
      <c r="O26" s="143">
        <v>165</v>
      </c>
      <c r="P26" s="143">
        <v>110</v>
      </c>
      <c r="Q26" s="143">
        <v>55</v>
      </c>
      <c r="R26" s="143">
        <v>1</v>
      </c>
      <c r="S26" s="143">
        <v>0</v>
      </c>
      <c r="T26" s="143">
        <v>1</v>
      </c>
      <c r="U26" s="143">
        <v>0</v>
      </c>
      <c r="V26" s="143">
        <v>0</v>
      </c>
      <c r="W26" s="143">
        <v>0</v>
      </c>
      <c r="X26" s="433" t="s">
        <v>43</v>
      </c>
      <c r="Y26" s="143">
        <v>12</v>
      </c>
      <c r="Z26" s="143">
        <v>0</v>
      </c>
      <c r="AA26" s="143">
        <v>0</v>
      </c>
      <c r="AB26" s="434">
        <v>0</v>
      </c>
      <c r="AC26" s="143">
        <v>1</v>
      </c>
      <c r="AD26" s="143">
        <v>0</v>
      </c>
      <c r="AE26" s="143">
        <v>1</v>
      </c>
      <c r="AF26" s="143">
        <v>30</v>
      </c>
      <c r="AG26" s="143">
        <v>3</v>
      </c>
      <c r="AH26" s="143">
        <v>27</v>
      </c>
      <c r="AI26" s="143">
        <v>0</v>
      </c>
      <c r="AJ26" s="143">
        <v>0</v>
      </c>
      <c r="AK26" s="143">
        <v>0</v>
      </c>
      <c r="AL26" s="143">
        <v>0</v>
      </c>
      <c r="AM26" s="143">
        <v>0</v>
      </c>
      <c r="AN26" s="143">
        <v>0</v>
      </c>
      <c r="AO26" s="143">
        <v>12</v>
      </c>
      <c r="AP26" s="143">
        <v>4</v>
      </c>
      <c r="AQ26" s="143">
        <v>8</v>
      </c>
      <c r="AR26" s="143">
        <v>117</v>
      </c>
      <c r="AS26" s="143">
        <v>92</v>
      </c>
      <c r="AT26" s="143">
        <v>0</v>
      </c>
      <c r="AU26" s="143">
        <v>0</v>
      </c>
      <c r="AW26" s="198">
        <f t="shared" si="2"/>
        <v>0</v>
      </c>
      <c r="AX26" s="198">
        <f t="shared" si="3"/>
        <v>0</v>
      </c>
      <c r="AY26" s="198">
        <f t="shared" si="4"/>
        <v>0</v>
      </c>
      <c r="AZ26" s="198">
        <f t="shared" si="5"/>
        <v>0</v>
      </c>
      <c r="BA26" s="198">
        <f t="shared" si="6"/>
        <v>0</v>
      </c>
      <c r="BB26" s="198">
        <f t="shared" si="7"/>
        <v>0</v>
      </c>
      <c r="BC26" s="198">
        <f t="shared" si="8"/>
        <v>0</v>
      </c>
    </row>
    <row r="27" spans="1:55" s="133" customFormat="1" ht="15" customHeight="1">
      <c r="A27" s="433" t="s">
        <v>44</v>
      </c>
      <c r="B27" s="143">
        <v>13</v>
      </c>
      <c r="C27" s="143">
        <v>498</v>
      </c>
      <c r="D27" s="143">
        <v>285</v>
      </c>
      <c r="E27" s="143">
        <v>213</v>
      </c>
      <c r="F27" s="141">
        <v>56</v>
      </c>
      <c r="G27" s="141">
        <v>21</v>
      </c>
      <c r="H27" s="143">
        <v>35</v>
      </c>
      <c r="I27" s="143">
        <v>442</v>
      </c>
      <c r="J27" s="143">
        <v>264</v>
      </c>
      <c r="K27" s="143">
        <v>178</v>
      </c>
      <c r="L27" s="143">
        <v>0</v>
      </c>
      <c r="M27" s="143">
        <v>0</v>
      </c>
      <c r="N27" s="143">
        <v>0</v>
      </c>
      <c r="O27" s="143">
        <v>229</v>
      </c>
      <c r="P27" s="143">
        <v>156</v>
      </c>
      <c r="Q27" s="143">
        <v>73</v>
      </c>
      <c r="R27" s="143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433" t="s">
        <v>44</v>
      </c>
      <c r="Y27" s="143">
        <v>13</v>
      </c>
      <c r="Z27" s="143">
        <v>0</v>
      </c>
      <c r="AA27" s="143">
        <v>0</v>
      </c>
      <c r="AB27" s="434">
        <v>0</v>
      </c>
      <c r="AC27" s="143">
        <v>0</v>
      </c>
      <c r="AD27" s="143">
        <v>0</v>
      </c>
      <c r="AE27" s="143">
        <v>0</v>
      </c>
      <c r="AF27" s="143">
        <v>120</v>
      </c>
      <c r="AG27" s="143">
        <v>34</v>
      </c>
      <c r="AH27" s="143">
        <v>86</v>
      </c>
      <c r="AI27" s="143">
        <v>0</v>
      </c>
      <c r="AJ27" s="143">
        <v>0</v>
      </c>
      <c r="AK27" s="143">
        <v>0</v>
      </c>
      <c r="AL27" s="143">
        <v>75</v>
      </c>
      <c r="AM27" s="143">
        <v>75</v>
      </c>
      <c r="AN27" s="143">
        <v>0</v>
      </c>
      <c r="AO27" s="143">
        <v>74</v>
      </c>
      <c r="AP27" s="143">
        <v>20</v>
      </c>
      <c r="AQ27" s="143">
        <v>54</v>
      </c>
      <c r="AR27" s="143">
        <v>442</v>
      </c>
      <c r="AS27" s="143">
        <v>0</v>
      </c>
      <c r="AT27" s="143">
        <v>56</v>
      </c>
      <c r="AU27" s="143">
        <v>0</v>
      </c>
      <c r="AW27" s="198">
        <f t="shared" si="2"/>
        <v>0</v>
      </c>
      <c r="AX27" s="198">
        <f t="shared" si="3"/>
        <v>0</v>
      </c>
      <c r="AY27" s="198">
        <f t="shared" si="4"/>
        <v>0</v>
      </c>
      <c r="AZ27" s="198">
        <f t="shared" si="5"/>
        <v>0</v>
      </c>
      <c r="BA27" s="198">
        <f t="shared" si="6"/>
        <v>0</v>
      </c>
      <c r="BB27" s="198">
        <f t="shared" si="7"/>
        <v>0</v>
      </c>
      <c r="BC27" s="198">
        <f t="shared" si="8"/>
        <v>0</v>
      </c>
    </row>
    <row r="28" spans="1:55" s="133" customFormat="1" ht="15" customHeight="1">
      <c r="A28" s="433" t="s">
        <v>45</v>
      </c>
      <c r="B28" s="143">
        <v>14</v>
      </c>
      <c r="C28" s="143">
        <v>297</v>
      </c>
      <c r="D28" s="143">
        <v>163</v>
      </c>
      <c r="E28" s="143">
        <v>134</v>
      </c>
      <c r="F28" s="141">
        <v>31</v>
      </c>
      <c r="G28" s="141">
        <v>17</v>
      </c>
      <c r="H28" s="143">
        <v>14</v>
      </c>
      <c r="I28" s="143">
        <v>266</v>
      </c>
      <c r="J28" s="143">
        <v>146</v>
      </c>
      <c r="K28" s="143">
        <v>120</v>
      </c>
      <c r="L28" s="143">
        <v>0</v>
      </c>
      <c r="M28" s="143">
        <v>0</v>
      </c>
      <c r="N28" s="143">
        <v>0</v>
      </c>
      <c r="O28" s="143">
        <v>171</v>
      </c>
      <c r="P28" s="143">
        <v>100</v>
      </c>
      <c r="Q28" s="143">
        <v>71</v>
      </c>
      <c r="R28" s="143">
        <v>1</v>
      </c>
      <c r="S28" s="143">
        <v>0</v>
      </c>
      <c r="T28" s="143">
        <v>1</v>
      </c>
      <c r="U28" s="143">
        <v>28</v>
      </c>
      <c r="V28" s="143">
        <v>16</v>
      </c>
      <c r="W28" s="143">
        <v>12</v>
      </c>
      <c r="X28" s="433" t="s">
        <v>45</v>
      </c>
      <c r="Y28" s="143">
        <v>14</v>
      </c>
      <c r="Z28" s="143">
        <v>1</v>
      </c>
      <c r="AA28" s="143">
        <v>1</v>
      </c>
      <c r="AB28" s="434">
        <v>0</v>
      </c>
      <c r="AC28" s="143">
        <v>18</v>
      </c>
      <c r="AD28" s="143">
        <v>6</v>
      </c>
      <c r="AE28" s="143">
        <v>12</v>
      </c>
      <c r="AF28" s="143">
        <v>14</v>
      </c>
      <c r="AG28" s="143">
        <v>2</v>
      </c>
      <c r="AH28" s="143">
        <v>12</v>
      </c>
      <c r="AI28" s="143">
        <v>10</v>
      </c>
      <c r="AJ28" s="143">
        <v>10</v>
      </c>
      <c r="AK28" s="143">
        <v>0</v>
      </c>
      <c r="AL28" s="143">
        <v>0</v>
      </c>
      <c r="AM28" s="143">
        <v>0</v>
      </c>
      <c r="AN28" s="143">
        <v>0</v>
      </c>
      <c r="AO28" s="143">
        <v>54</v>
      </c>
      <c r="AP28" s="143">
        <v>28</v>
      </c>
      <c r="AQ28" s="143">
        <v>26</v>
      </c>
      <c r="AR28" s="143">
        <v>297</v>
      </c>
      <c r="AS28" s="143">
        <v>0</v>
      </c>
      <c r="AT28" s="143">
        <v>0</v>
      </c>
      <c r="AU28" s="143">
        <v>0</v>
      </c>
      <c r="AW28" s="198">
        <f t="shared" si="2"/>
        <v>0</v>
      </c>
      <c r="AX28" s="198">
        <f t="shared" si="3"/>
        <v>0</v>
      </c>
      <c r="AY28" s="198">
        <f t="shared" si="4"/>
        <v>0</v>
      </c>
      <c r="AZ28" s="198">
        <f t="shared" si="5"/>
        <v>0</v>
      </c>
      <c r="BA28" s="198">
        <f t="shared" si="6"/>
        <v>0</v>
      </c>
      <c r="BB28" s="198">
        <f t="shared" si="7"/>
        <v>0</v>
      </c>
      <c r="BC28" s="198">
        <f t="shared" si="8"/>
        <v>0</v>
      </c>
    </row>
    <row r="29" spans="1:55" s="133" customFormat="1" ht="15" customHeight="1">
      <c r="A29" s="430" t="s">
        <v>46</v>
      </c>
      <c r="B29" s="143">
        <v>15</v>
      </c>
      <c r="C29" s="431">
        <v>4284</v>
      </c>
      <c r="D29" s="431">
        <v>2968</v>
      </c>
      <c r="E29" s="431">
        <v>1316</v>
      </c>
      <c r="F29" s="431">
        <v>464</v>
      </c>
      <c r="G29" s="431">
        <v>351</v>
      </c>
      <c r="H29" s="431">
        <v>113</v>
      </c>
      <c r="I29" s="431">
        <v>3758</v>
      </c>
      <c r="J29" s="431">
        <v>2573</v>
      </c>
      <c r="K29" s="431">
        <v>1185</v>
      </c>
      <c r="L29" s="431">
        <v>62</v>
      </c>
      <c r="M29" s="431">
        <v>44</v>
      </c>
      <c r="N29" s="431">
        <v>18</v>
      </c>
      <c r="O29" s="431">
        <v>1884</v>
      </c>
      <c r="P29" s="431">
        <v>1428</v>
      </c>
      <c r="Q29" s="431">
        <v>456</v>
      </c>
      <c r="R29" s="431">
        <v>182</v>
      </c>
      <c r="S29" s="431">
        <v>131</v>
      </c>
      <c r="T29" s="431">
        <v>51</v>
      </c>
      <c r="U29" s="431">
        <v>152</v>
      </c>
      <c r="V29" s="431">
        <v>110</v>
      </c>
      <c r="W29" s="431">
        <v>42</v>
      </c>
      <c r="X29" s="430" t="s">
        <v>46</v>
      </c>
      <c r="Y29" s="143">
        <v>15</v>
      </c>
      <c r="Z29" s="431">
        <v>6</v>
      </c>
      <c r="AA29" s="431">
        <v>3</v>
      </c>
      <c r="AB29" s="431">
        <v>3</v>
      </c>
      <c r="AC29" s="431">
        <v>2</v>
      </c>
      <c r="AD29" s="431">
        <v>1</v>
      </c>
      <c r="AE29" s="431">
        <v>1</v>
      </c>
      <c r="AF29" s="431">
        <v>759</v>
      </c>
      <c r="AG29" s="431">
        <v>491</v>
      </c>
      <c r="AH29" s="431">
        <v>268</v>
      </c>
      <c r="AI29" s="431">
        <v>164</v>
      </c>
      <c r="AJ29" s="431">
        <v>164</v>
      </c>
      <c r="AK29" s="431">
        <v>0</v>
      </c>
      <c r="AL29" s="431">
        <v>126</v>
      </c>
      <c r="AM29" s="431">
        <v>126</v>
      </c>
      <c r="AN29" s="431">
        <v>0</v>
      </c>
      <c r="AO29" s="431">
        <v>1009</v>
      </c>
      <c r="AP29" s="431">
        <v>514</v>
      </c>
      <c r="AQ29" s="431">
        <v>495</v>
      </c>
      <c r="AR29" s="431">
        <v>3979</v>
      </c>
      <c r="AS29" s="431">
        <v>75</v>
      </c>
      <c r="AT29" s="431">
        <v>220</v>
      </c>
      <c r="AU29" s="431">
        <v>10</v>
      </c>
      <c r="AW29" s="198">
        <f t="shared" si="2"/>
        <v>0</v>
      </c>
      <c r="AX29" s="198">
        <f t="shared" si="3"/>
        <v>0</v>
      </c>
      <c r="AY29" s="198">
        <f t="shared" si="4"/>
        <v>0</v>
      </c>
      <c r="AZ29" s="198">
        <f t="shared" si="5"/>
        <v>0</v>
      </c>
      <c r="BA29" s="198">
        <f t="shared" si="6"/>
        <v>0</v>
      </c>
      <c r="BB29" s="198">
        <f t="shared" si="7"/>
        <v>0</v>
      </c>
      <c r="BC29" s="198">
        <f t="shared" si="8"/>
        <v>0</v>
      </c>
    </row>
    <row r="30" spans="1:55" s="133" customFormat="1" ht="15" customHeight="1">
      <c r="A30" s="433" t="s">
        <v>47</v>
      </c>
      <c r="B30" s="143">
        <v>16</v>
      </c>
      <c r="C30" s="143">
        <v>360</v>
      </c>
      <c r="D30" s="143">
        <v>294</v>
      </c>
      <c r="E30" s="143">
        <v>66</v>
      </c>
      <c r="F30" s="141">
        <v>129</v>
      </c>
      <c r="G30" s="141">
        <v>104</v>
      </c>
      <c r="H30" s="143">
        <v>25</v>
      </c>
      <c r="I30" s="143">
        <v>231</v>
      </c>
      <c r="J30" s="143">
        <v>190</v>
      </c>
      <c r="K30" s="143">
        <v>41</v>
      </c>
      <c r="L30" s="143">
        <v>0</v>
      </c>
      <c r="M30" s="143">
        <v>0</v>
      </c>
      <c r="N30" s="143">
        <v>0</v>
      </c>
      <c r="O30" s="143">
        <v>109</v>
      </c>
      <c r="P30" s="143">
        <v>91</v>
      </c>
      <c r="Q30" s="143">
        <v>18</v>
      </c>
      <c r="R30" s="143">
        <v>9</v>
      </c>
      <c r="S30" s="143">
        <v>9</v>
      </c>
      <c r="T30" s="143">
        <v>0</v>
      </c>
      <c r="U30" s="143">
        <v>7</v>
      </c>
      <c r="V30" s="143">
        <v>4</v>
      </c>
      <c r="W30" s="143">
        <v>3</v>
      </c>
      <c r="X30" s="433" t="s">
        <v>47</v>
      </c>
      <c r="Y30" s="143">
        <v>16</v>
      </c>
      <c r="Z30" s="143">
        <v>0</v>
      </c>
      <c r="AA30" s="143">
        <v>0</v>
      </c>
      <c r="AB30" s="434">
        <v>0</v>
      </c>
      <c r="AC30" s="143">
        <v>0</v>
      </c>
      <c r="AD30" s="143">
        <v>0</v>
      </c>
      <c r="AE30" s="143">
        <v>0</v>
      </c>
      <c r="AF30" s="143">
        <v>143</v>
      </c>
      <c r="AG30" s="143">
        <v>124</v>
      </c>
      <c r="AH30" s="143">
        <v>19</v>
      </c>
      <c r="AI30" s="143">
        <v>1</v>
      </c>
      <c r="AJ30" s="143">
        <v>1</v>
      </c>
      <c r="AK30" s="143">
        <v>0</v>
      </c>
      <c r="AL30" s="143">
        <v>54</v>
      </c>
      <c r="AM30" s="143">
        <v>54</v>
      </c>
      <c r="AN30" s="143">
        <v>0</v>
      </c>
      <c r="AO30" s="143">
        <v>37</v>
      </c>
      <c r="AP30" s="143">
        <v>11</v>
      </c>
      <c r="AQ30" s="143">
        <v>26</v>
      </c>
      <c r="AR30" s="143">
        <v>360</v>
      </c>
      <c r="AS30" s="143">
        <v>0</v>
      </c>
      <c r="AT30" s="143">
        <v>0</v>
      </c>
      <c r="AU30" s="143">
        <v>0</v>
      </c>
      <c r="AW30" s="198">
        <f t="shared" si="2"/>
        <v>0</v>
      </c>
      <c r="AX30" s="198">
        <f t="shared" si="3"/>
        <v>0</v>
      </c>
      <c r="AY30" s="198">
        <f t="shared" si="4"/>
        <v>0</v>
      </c>
      <c r="AZ30" s="198">
        <f t="shared" si="5"/>
        <v>0</v>
      </c>
      <c r="BA30" s="198">
        <f t="shared" si="6"/>
        <v>0</v>
      </c>
      <c r="BB30" s="198">
        <f t="shared" si="7"/>
        <v>0</v>
      </c>
      <c r="BC30" s="198">
        <f t="shared" si="8"/>
        <v>0</v>
      </c>
    </row>
    <row r="31" spans="1:55" s="133" customFormat="1" ht="15" customHeight="1">
      <c r="A31" s="433" t="s">
        <v>48</v>
      </c>
      <c r="B31" s="143">
        <v>17</v>
      </c>
      <c r="C31" s="143">
        <v>907</v>
      </c>
      <c r="D31" s="143">
        <v>663</v>
      </c>
      <c r="E31" s="143">
        <v>244</v>
      </c>
      <c r="F31" s="141">
        <v>135</v>
      </c>
      <c r="G31" s="141">
        <v>108</v>
      </c>
      <c r="H31" s="143">
        <v>27</v>
      </c>
      <c r="I31" s="143">
        <v>772</v>
      </c>
      <c r="J31" s="143">
        <v>555</v>
      </c>
      <c r="K31" s="143">
        <v>217</v>
      </c>
      <c r="L31" s="143">
        <v>0</v>
      </c>
      <c r="M31" s="143">
        <v>0</v>
      </c>
      <c r="N31" s="143">
        <v>0</v>
      </c>
      <c r="O31" s="143">
        <v>651</v>
      </c>
      <c r="P31" s="143">
        <v>485</v>
      </c>
      <c r="Q31" s="143">
        <v>166</v>
      </c>
      <c r="R31" s="143">
        <v>58</v>
      </c>
      <c r="S31" s="143">
        <v>49</v>
      </c>
      <c r="T31" s="143">
        <v>9</v>
      </c>
      <c r="U31" s="143">
        <v>39</v>
      </c>
      <c r="V31" s="143">
        <v>28</v>
      </c>
      <c r="W31" s="143">
        <v>11</v>
      </c>
      <c r="X31" s="433" t="s">
        <v>48</v>
      </c>
      <c r="Y31" s="143">
        <v>17</v>
      </c>
      <c r="Z31" s="143">
        <v>0</v>
      </c>
      <c r="AA31" s="143">
        <v>0</v>
      </c>
      <c r="AB31" s="434">
        <v>0</v>
      </c>
      <c r="AC31" s="143">
        <v>0</v>
      </c>
      <c r="AD31" s="143">
        <v>0</v>
      </c>
      <c r="AE31" s="143">
        <v>0</v>
      </c>
      <c r="AF31" s="143">
        <v>32</v>
      </c>
      <c r="AG31" s="143">
        <v>26</v>
      </c>
      <c r="AH31" s="143">
        <v>6</v>
      </c>
      <c r="AI31" s="143">
        <v>0</v>
      </c>
      <c r="AJ31" s="143">
        <v>0</v>
      </c>
      <c r="AK31" s="143">
        <v>0</v>
      </c>
      <c r="AL31" s="143">
        <v>0</v>
      </c>
      <c r="AM31" s="143">
        <v>0</v>
      </c>
      <c r="AN31" s="143">
        <v>0</v>
      </c>
      <c r="AO31" s="143">
        <v>127</v>
      </c>
      <c r="AP31" s="143">
        <v>75</v>
      </c>
      <c r="AQ31" s="143">
        <v>52</v>
      </c>
      <c r="AR31" s="143">
        <v>907</v>
      </c>
      <c r="AS31" s="143">
        <v>0</v>
      </c>
      <c r="AT31" s="143">
        <v>0</v>
      </c>
      <c r="AU31" s="143">
        <v>0</v>
      </c>
      <c r="AW31" s="198">
        <f t="shared" si="2"/>
        <v>0</v>
      </c>
      <c r="AX31" s="198">
        <f t="shared" si="3"/>
        <v>0</v>
      </c>
      <c r="AY31" s="198">
        <f t="shared" si="4"/>
        <v>0</v>
      </c>
      <c r="AZ31" s="198">
        <f t="shared" si="5"/>
        <v>0</v>
      </c>
      <c r="BA31" s="198">
        <f t="shared" si="6"/>
        <v>0</v>
      </c>
      <c r="BB31" s="198">
        <f t="shared" si="7"/>
        <v>0</v>
      </c>
      <c r="BC31" s="198">
        <f t="shared" si="8"/>
        <v>0</v>
      </c>
    </row>
    <row r="32" spans="1:55" s="133" customFormat="1" ht="15" customHeight="1">
      <c r="A32" s="433" t="s">
        <v>49</v>
      </c>
      <c r="B32" s="143">
        <v>18</v>
      </c>
      <c r="C32" s="143">
        <v>735</v>
      </c>
      <c r="D32" s="143">
        <v>454</v>
      </c>
      <c r="E32" s="143">
        <v>281</v>
      </c>
      <c r="F32" s="141">
        <v>0</v>
      </c>
      <c r="G32" s="141">
        <v>0</v>
      </c>
      <c r="H32" s="143">
        <v>0</v>
      </c>
      <c r="I32" s="143">
        <v>735</v>
      </c>
      <c r="J32" s="143">
        <v>454</v>
      </c>
      <c r="K32" s="143">
        <v>281</v>
      </c>
      <c r="L32" s="143">
        <v>0</v>
      </c>
      <c r="M32" s="143">
        <v>0</v>
      </c>
      <c r="N32" s="143">
        <v>0</v>
      </c>
      <c r="O32" s="143">
        <v>230</v>
      </c>
      <c r="P32" s="143">
        <v>171</v>
      </c>
      <c r="Q32" s="143">
        <v>59</v>
      </c>
      <c r="R32" s="143">
        <v>67</v>
      </c>
      <c r="S32" s="143">
        <v>33</v>
      </c>
      <c r="T32" s="143">
        <v>34</v>
      </c>
      <c r="U32" s="143">
        <v>15</v>
      </c>
      <c r="V32" s="143">
        <v>7</v>
      </c>
      <c r="W32" s="143">
        <v>8</v>
      </c>
      <c r="X32" s="433" t="s">
        <v>49</v>
      </c>
      <c r="Y32" s="143">
        <v>18</v>
      </c>
      <c r="Z32" s="143">
        <v>5</v>
      </c>
      <c r="AA32" s="143">
        <v>2</v>
      </c>
      <c r="AB32" s="434">
        <v>3</v>
      </c>
      <c r="AC32" s="143">
        <v>2</v>
      </c>
      <c r="AD32" s="143">
        <v>1</v>
      </c>
      <c r="AE32" s="143">
        <v>1</v>
      </c>
      <c r="AF32" s="143">
        <v>220</v>
      </c>
      <c r="AG32" s="143">
        <v>142</v>
      </c>
      <c r="AH32" s="143">
        <v>78</v>
      </c>
      <c r="AI32" s="143">
        <v>7</v>
      </c>
      <c r="AJ32" s="143">
        <v>7</v>
      </c>
      <c r="AK32" s="143">
        <v>0</v>
      </c>
      <c r="AL32" s="143">
        <v>0</v>
      </c>
      <c r="AM32" s="143">
        <v>0</v>
      </c>
      <c r="AN32" s="143">
        <v>0</v>
      </c>
      <c r="AO32" s="143">
        <v>189</v>
      </c>
      <c r="AP32" s="143">
        <v>91</v>
      </c>
      <c r="AQ32" s="143">
        <v>98</v>
      </c>
      <c r="AR32" s="143">
        <v>505</v>
      </c>
      <c r="AS32" s="143">
        <v>30</v>
      </c>
      <c r="AT32" s="143">
        <v>190</v>
      </c>
      <c r="AU32" s="143">
        <v>10</v>
      </c>
      <c r="AW32" s="198">
        <f t="shared" si="2"/>
        <v>0</v>
      </c>
      <c r="AX32" s="198">
        <f t="shared" si="3"/>
        <v>0</v>
      </c>
      <c r="AY32" s="198">
        <f t="shared" si="4"/>
        <v>0</v>
      </c>
      <c r="AZ32" s="198">
        <f t="shared" si="5"/>
        <v>0</v>
      </c>
      <c r="BA32" s="198">
        <f t="shared" si="6"/>
        <v>0</v>
      </c>
      <c r="BB32" s="198">
        <f t="shared" si="7"/>
        <v>0</v>
      </c>
      <c r="BC32" s="198">
        <f t="shared" si="8"/>
        <v>0</v>
      </c>
    </row>
    <row r="33" spans="1:55" s="133" customFormat="1" ht="15" customHeight="1">
      <c r="A33" s="433" t="s">
        <v>50</v>
      </c>
      <c r="B33" s="143">
        <v>19</v>
      </c>
      <c r="C33" s="143">
        <v>275</v>
      </c>
      <c r="D33" s="143">
        <v>175</v>
      </c>
      <c r="E33" s="143">
        <v>100</v>
      </c>
      <c r="F33" s="141">
        <v>22</v>
      </c>
      <c r="G33" s="141">
        <v>14</v>
      </c>
      <c r="H33" s="143">
        <v>8</v>
      </c>
      <c r="I33" s="143">
        <v>223</v>
      </c>
      <c r="J33" s="143">
        <v>131</v>
      </c>
      <c r="K33" s="143">
        <v>92</v>
      </c>
      <c r="L33" s="143">
        <v>30</v>
      </c>
      <c r="M33" s="143">
        <v>30</v>
      </c>
      <c r="N33" s="143">
        <v>0</v>
      </c>
      <c r="O33" s="143">
        <v>98</v>
      </c>
      <c r="P33" s="143">
        <v>65</v>
      </c>
      <c r="Q33" s="143">
        <v>33</v>
      </c>
      <c r="R33" s="143">
        <v>2</v>
      </c>
      <c r="S33" s="143">
        <v>2</v>
      </c>
      <c r="T33" s="143">
        <v>0</v>
      </c>
      <c r="U33" s="143">
        <v>0</v>
      </c>
      <c r="V33" s="143">
        <v>0</v>
      </c>
      <c r="W33" s="143">
        <v>0</v>
      </c>
      <c r="X33" s="433" t="s">
        <v>50</v>
      </c>
      <c r="Y33" s="143">
        <v>19</v>
      </c>
      <c r="Z33" s="143">
        <v>0</v>
      </c>
      <c r="AA33" s="143">
        <v>0</v>
      </c>
      <c r="AB33" s="434">
        <v>0</v>
      </c>
      <c r="AC33" s="143">
        <v>0</v>
      </c>
      <c r="AD33" s="143">
        <v>0</v>
      </c>
      <c r="AE33" s="143">
        <v>0</v>
      </c>
      <c r="AF33" s="143">
        <v>118</v>
      </c>
      <c r="AG33" s="143">
        <v>74</v>
      </c>
      <c r="AH33" s="143">
        <v>44</v>
      </c>
      <c r="AI33" s="143">
        <v>0</v>
      </c>
      <c r="AJ33" s="143">
        <v>0</v>
      </c>
      <c r="AK33" s="143">
        <v>0</v>
      </c>
      <c r="AL33" s="143">
        <v>2</v>
      </c>
      <c r="AM33" s="143">
        <v>2</v>
      </c>
      <c r="AN33" s="143">
        <v>0</v>
      </c>
      <c r="AO33" s="143">
        <v>55</v>
      </c>
      <c r="AP33" s="143">
        <v>32</v>
      </c>
      <c r="AQ33" s="143">
        <v>23</v>
      </c>
      <c r="AR33" s="143">
        <v>245</v>
      </c>
      <c r="AS33" s="143">
        <v>0</v>
      </c>
      <c r="AT33" s="143">
        <v>30</v>
      </c>
      <c r="AU33" s="143">
        <v>0</v>
      </c>
      <c r="AW33" s="198">
        <f t="shared" si="2"/>
        <v>0</v>
      </c>
      <c r="AX33" s="198">
        <f t="shared" si="3"/>
        <v>0</v>
      </c>
      <c r="AY33" s="198">
        <f t="shared" si="4"/>
        <v>0</v>
      </c>
      <c r="AZ33" s="198">
        <f t="shared" si="5"/>
        <v>0</v>
      </c>
      <c r="BA33" s="198">
        <f t="shared" si="6"/>
        <v>0</v>
      </c>
      <c r="BB33" s="198">
        <f t="shared" si="7"/>
        <v>0</v>
      </c>
      <c r="BC33" s="198">
        <f t="shared" si="8"/>
        <v>0</v>
      </c>
    </row>
    <row r="34" spans="1:55" s="133" customFormat="1" ht="15" customHeight="1">
      <c r="A34" s="433" t="s">
        <v>51</v>
      </c>
      <c r="B34" s="143">
        <v>20</v>
      </c>
      <c r="C34" s="143">
        <v>504</v>
      </c>
      <c r="D34" s="143">
        <v>350</v>
      </c>
      <c r="E34" s="143">
        <v>154</v>
      </c>
      <c r="F34" s="141">
        <v>58</v>
      </c>
      <c r="G34" s="141">
        <v>38</v>
      </c>
      <c r="H34" s="143">
        <v>20</v>
      </c>
      <c r="I34" s="143">
        <v>414</v>
      </c>
      <c r="J34" s="143">
        <v>298</v>
      </c>
      <c r="K34" s="143">
        <v>116</v>
      </c>
      <c r="L34" s="143">
        <v>32</v>
      </c>
      <c r="M34" s="143">
        <v>14</v>
      </c>
      <c r="N34" s="143">
        <v>18</v>
      </c>
      <c r="O34" s="143">
        <v>257</v>
      </c>
      <c r="P34" s="143">
        <v>194</v>
      </c>
      <c r="Q34" s="143">
        <v>63</v>
      </c>
      <c r="R34" s="143">
        <v>24</v>
      </c>
      <c r="S34" s="143">
        <v>17</v>
      </c>
      <c r="T34" s="143">
        <v>7</v>
      </c>
      <c r="U34" s="143">
        <v>14</v>
      </c>
      <c r="V34" s="143">
        <v>11</v>
      </c>
      <c r="W34" s="143">
        <v>3</v>
      </c>
      <c r="X34" s="433" t="s">
        <v>51</v>
      </c>
      <c r="Y34" s="143">
        <v>20</v>
      </c>
      <c r="Z34" s="143">
        <v>0</v>
      </c>
      <c r="AA34" s="143">
        <v>0</v>
      </c>
      <c r="AB34" s="434">
        <v>0</v>
      </c>
      <c r="AC34" s="143">
        <v>0</v>
      </c>
      <c r="AD34" s="143">
        <v>0</v>
      </c>
      <c r="AE34" s="143">
        <v>0</v>
      </c>
      <c r="AF34" s="143">
        <v>57</v>
      </c>
      <c r="AG34" s="143">
        <v>29</v>
      </c>
      <c r="AH34" s="143">
        <v>28</v>
      </c>
      <c r="AI34" s="143">
        <v>37</v>
      </c>
      <c r="AJ34" s="143">
        <v>37</v>
      </c>
      <c r="AK34" s="143">
        <v>0</v>
      </c>
      <c r="AL34" s="143">
        <v>0</v>
      </c>
      <c r="AM34" s="143">
        <v>0</v>
      </c>
      <c r="AN34" s="143">
        <v>0</v>
      </c>
      <c r="AO34" s="143">
        <v>115</v>
      </c>
      <c r="AP34" s="143">
        <v>62</v>
      </c>
      <c r="AQ34" s="143">
        <v>53</v>
      </c>
      <c r="AR34" s="143">
        <v>459</v>
      </c>
      <c r="AS34" s="143">
        <v>45</v>
      </c>
      <c r="AT34" s="143">
        <v>0</v>
      </c>
      <c r="AU34" s="143">
        <v>0</v>
      </c>
      <c r="AW34" s="198">
        <f t="shared" si="2"/>
        <v>0</v>
      </c>
      <c r="AX34" s="198">
        <f t="shared" si="3"/>
        <v>0</v>
      </c>
      <c r="AY34" s="198">
        <f t="shared" si="4"/>
        <v>0</v>
      </c>
      <c r="AZ34" s="198">
        <f t="shared" si="5"/>
        <v>0</v>
      </c>
      <c r="BA34" s="198">
        <f t="shared" si="6"/>
        <v>0</v>
      </c>
      <c r="BB34" s="198">
        <f t="shared" si="7"/>
        <v>0</v>
      </c>
      <c r="BC34" s="198">
        <f t="shared" si="8"/>
        <v>0</v>
      </c>
    </row>
    <row r="35" spans="1:55" s="133" customFormat="1" ht="15" customHeight="1">
      <c r="A35" s="433" t="s">
        <v>52</v>
      </c>
      <c r="B35" s="143">
        <v>21</v>
      </c>
      <c r="C35" s="143">
        <v>476</v>
      </c>
      <c r="D35" s="143">
        <v>339</v>
      </c>
      <c r="E35" s="143">
        <v>137</v>
      </c>
      <c r="F35" s="141">
        <v>38</v>
      </c>
      <c r="G35" s="141">
        <v>25</v>
      </c>
      <c r="H35" s="143">
        <v>13</v>
      </c>
      <c r="I35" s="143">
        <v>438</v>
      </c>
      <c r="J35" s="143">
        <v>314</v>
      </c>
      <c r="K35" s="143">
        <v>124</v>
      </c>
      <c r="L35" s="143">
        <v>0</v>
      </c>
      <c r="M35" s="143">
        <v>0</v>
      </c>
      <c r="N35" s="143">
        <v>0</v>
      </c>
      <c r="O35" s="143">
        <v>139</v>
      </c>
      <c r="P35" s="143">
        <v>109</v>
      </c>
      <c r="Q35" s="143">
        <v>30</v>
      </c>
      <c r="R35" s="143">
        <v>17</v>
      </c>
      <c r="S35" s="143">
        <v>17</v>
      </c>
      <c r="T35" s="143">
        <v>0</v>
      </c>
      <c r="U35" s="143">
        <v>19</v>
      </c>
      <c r="V35" s="143">
        <v>15</v>
      </c>
      <c r="W35" s="143">
        <v>4</v>
      </c>
      <c r="X35" s="433" t="s">
        <v>52</v>
      </c>
      <c r="Y35" s="143">
        <v>21</v>
      </c>
      <c r="Z35" s="143">
        <v>1</v>
      </c>
      <c r="AA35" s="143">
        <v>1</v>
      </c>
      <c r="AB35" s="434">
        <v>0</v>
      </c>
      <c r="AC35" s="143">
        <v>0</v>
      </c>
      <c r="AD35" s="143">
        <v>0</v>
      </c>
      <c r="AE35" s="143">
        <v>0</v>
      </c>
      <c r="AF35" s="143">
        <v>90</v>
      </c>
      <c r="AG35" s="143">
        <v>37</v>
      </c>
      <c r="AH35" s="143">
        <v>53</v>
      </c>
      <c r="AI35" s="143">
        <v>59</v>
      </c>
      <c r="AJ35" s="143">
        <v>59</v>
      </c>
      <c r="AK35" s="143">
        <v>0</v>
      </c>
      <c r="AL35" s="143">
        <v>50</v>
      </c>
      <c r="AM35" s="143">
        <v>50</v>
      </c>
      <c r="AN35" s="143">
        <v>0</v>
      </c>
      <c r="AO35" s="143">
        <v>101</v>
      </c>
      <c r="AP35" s="143">
        <v>51</v>
      </c>
      <c r="AQ35" s="143">
        <v>50</v>
      </c>
      <c r="AR35" s="143">
        <v>476</v>
      </c>
      <c r="AS35" s="143">
        <v>0</v>
      </c>
      <c r="AT35" s="143">
        <v>0</v>
      </c>
      <c r="AU35" s="143">
        <v>0</v>
      </c>
      <c r="AW35" s="198">
        <f t="shared" si="2"/>
        <v>0</v>
      </c>
      <c r="AX35" s="198">
        <f t="shared" si="3"/>
        <v>0</v>
      </c>
      <c r="AY35" s="198">
        <f t="shared" si="4"/>
        <v>0</v>
      </c>
      <c r="AZ35" s="198">
        <f t="shared" si="5"/>
        <v>0</v>
      </c>
      <c r="BA35" s="198">
        <f t="shared" si="6"/>
        <v>0</v>
      </c>
      <c r="BB35" s="198">
        <f t="shared" si="7"/>
        <v>0</v>
      </c>
      <c r="BC35" s="198">
        <f t="shared" si="8"/>
        <v>0</v>
      </c>
    </row>
    <row r="36" spans="1:55" s="133" customFormat="1" ht="15" customHeight="1">
      <c r="A36" s="433" t="s">
        <v>53</v>
      </c>
      <c r="B36" s="143">
        <v>22</v>
      </c>
      <c r="C36" s="143">
        <v>1027</v>
      </c>
      <c r="D36" s="143">
        <v>693</v>
      </c>
      <c r="E36" s="143">
        <v>334</v>
      </c>
      <c r="F36" s="141">
        <v>82</v>
      </c>
      <c r="G36" s="141">
        <v>62</v>
      </c>
      <c r="H36" s="143">
        <v>20</v>
      </c>
      <c r="I36" s="143">
        <v>945</v>
      </c>
      <c r="J36" s="143">
        <v>631</v>
      </c>
      <c r="K36" s="143">
        <v>314</v>
      </c>
      <c r="L36" s="143">
        <v>0</v>
      </c>
      <c r="M36" s="143">
        <v>0</v>
      </c>
      <c r="N36" s="143">
        <v>0</v>
      </c>
      <c r="O36" s="143">
        <v>400</v>
      </c>
      <c r="P36" s="143">
        <v>313</v>
      </c>
      <c r="Q36" s="143">
        <v>87</v>
      </c>
      <c r="R36" s="143">
        <v>5</v>
      </c>
      <c r="S36" s="143">
        <v>4</v>
      </c>
      <c r="T36" s="143">
        <v>1</v>
      </c>
      <c r="U36" s="143">
        <v>58</v>
      </c>
      <c r="V36" s="143">
        <v>45</v>
      </c>
      <c r="W36" s="143">
        <v>13</v>
      </c>
      <c r="X36" s="433" t="s">
        <v>53</v>
      </c>
      <c r="Y36" s="143">
        <v>22</v>
      </c>
      <c r="Z36" s="143">
        <v>0</v>
      </c>
      <c r="AA36" s="143">
        <v>0</v>
      </c>
      <c r="AB36" s="434">
        <v>0</v>
      </c>
      <c r="AC36" s="143">
        <v>0</v>
      </c>
      <c r="AD36" s="143">
        <v>0</v>
      </c>
      <c r="AE36" s="143">
        <v>0</v>
      </c>
      <c r="AF36" s="143">
        <v>99</v>
      </c>
      <c r="AG36" s="143">
        <v>59</v>
      </c>
      <c r="AH36" s="143">
        <v>40</v>
      </c>
      <c r="AI36" s="143">
        <v>60</v>
      </c>
      <c r="AJ36" s="143">
        <v>60</v>
      </c>
      <c r="AK36" s="143">
        <v>0</v>
      </c>
      <c r="AL36" s="143">
        <v>20</v>
      </c>
      <c r="AM36" s="143">
        <v>20</v>
      </c>
      <c r="AN36" s="143">
        <v>0</v>
      </c>
      <c r="AO36" s="143">
        <v>385</v>
      </c>
      <c r="AP36" s="143">
        <v>192</v>
      </c>
      <c r="AQ36" s="143">
        <v>193</v>
      </c>
      <c r="AR36" s="143">
        <v>1027</v>
      </c>
      <c r="AS36" s="143">
        <v>0</v>
      </c>
      <c r="AT36" s="143">
        <v>0</v>
      </c>
      <c r="AU36" s="143">
        <v>0</v>
      </c>
      <c r="AW36" s="198">
        <f t="shared" si="2"/>
        <v>0</v>
      </c>
      <c r="AX36" s="198">
        <f t="shared" si="3"/>
        <v>0</v>
      </c>
      <c r="AY36" s="198">
        <f t="shared" si="4"/>
        <v>0</v>
      </c>
      <c r="AZ36" s="198">
        <f t="shared" si="5"/>
        <v>0</v>
      </c>
      <c r="BA36" s="198">
        <f t="shared" si="6"/>
        <v>0</v>
      </c>
      <c r="BB36" s="198">
        <f t="shared" si="7"/>
        <v>0</v>
      </c>
      <c r="BC36" s="198">
        <f t="shared" si="8"/>
        <v>0</v>
      </c>
    </row>
    <row r="37" spans="1:55" s="133" customFormat="1" ht="15" customHeight="1">
      <c r="A37" s="430" t="s">
        <v>54</v>
      </c>
      <c r="B37" s="143">
        <v>23</v>
      </c>
      <c r="C37" s="431">
        <v>1184</v>
      </c>
      <c r="D37" s="431">
        <v>727</v>
      </c>
      <c r="E37" s="431">
        <v>457</v>
      </c>
      <c r="F37" s="431">
        <v>60</v>
      </c>
      <c r="G37" s="431">
        <v>14</v>
      </c>
      <c r="H37" s="431">
        <v>46</v>
      </c>
      <c r="I37" s="431">
        <v>1124</v>
      </c>
      <c r="J37" s="431">
        <v>713</v>
      </c>
      <c r="K37" s="431">
        <v>411</v>
      </c>
      <c r="L37" s="431">
        <v>0</v>
      </c>
      <c r="M37" s="431">
        <v>0</v>
      </c>
      <c r="N37" s="431">
        <v>0</v>
      </c>
      <c r="O37" s="431">
        <v>747</v>
      </c>
      <c r="P37" s="431">
        <v>528</v>
      </c>
      <c r="Q37" s="431">
        <v>219</v>
      </c>
      <c r="R37" s="431">
        <v>14</v>
      </c>
      <c r="S37" s="431">
        <v>4</v>
      </c>
      <c r="T37" s="431">
        <v>10</v>
      </c>
      <c r="U37" s="431">
        <v>14</v>
      </c>
      <c r="V37" s="431">
        <v>8</v>
      </c>
      <c r="W37" s="431">
        <v>6</v>
      </c>
      <c r="X37" s="430" t="s">
        <v>54</v>
      </c>
      <c r="Y37" s="143">
        <v>23</v>
      </c>
      <c r="Z37" s="431">
        <v>0</v>
      </c>
      <c r="AA37" s="431">
        <v>0</v>
      </c>
      <c r="AB37" s="431">
        <v>0</v>
      </c>
      <c r="AC37" s="431">
        <v>5</v>
      </c>
      <c r="AD37" s="431">
        <v>0</v>
      </c>
      <c r="AE37" s="431">
        <v>5</v>
      </c>
      <c r="AF37" s="431">
        <v>123</v>
      </c>
      <c r="AG37" s="431">
        <v>65</v>
      </c>
      <c r="AH37" s="431">
        <v>58</v>
      </c>
      <c r="AI37" s="431">
        <v>0</v>
      </c>
      <c r="AJ37" s="431">
        <v>0</v>
      </c>
      <c r="AK37" s="431">
        <v>0</v>
      </c>
      <c r="AL37" s="431">
        <v>43</v>
      </c>
      <c r="AM37" s="431">
        <v>43</v>
      </c>
      <c r="AN37" s="431">
        <v>0</v>
      </c>
      <c r="AO37" s="431">
        <v>238</v>
      </c>
      <c r="AP37" s="431">
        <v>79</v>
      </c>
      <c r="AQ37" s="431">
        <v>159</v>
      </c>
      <c r="AR37" s="431">
        <v>790</v>
      </c>
      <c r="AS37" s="431">
        <v>0</v>
      </c>
      <c r="AT37" s="431">
        <v>394</v>
      </c>
      <c r="AU37" s="431">
        <v>0</v>
      </c>
      <c r="AW37" s="198">
        <f t="shared" si="2"/>
        <v>0</v>
      </c>
      <c r="AX37" s="198">
        <f t="shared" si="3"/>
        <v>0</v>
      </c>
      <c r="AY37" s="198">
        <f t="shared" si="4"/>
        <v>0</v>
      </c>
      <c r="AZ37" s="198">
        <f t="shared" si="5"/>
        <v>0</v>
      </c>
      <c r="BA37" s="198">
        <f t="shared" si="6"/>
        <v>0</v>
      </c>
      <c r="BB37" s="198">
        <f t="shared" si="7"/>
        <v>0</v>
      </c>
      <c r="BC37" s="198">
        <f t="shared" si="8"/>
        <v>0</v>
      </c>
    </row>
    <row r="38" spans="1:55" s="133" customFormat="1" ht="15" customHeight="1">
      <c r="A38" s="433" t="s">
        <v>55</v>
      </c>
      <c r="B38" s="143">
        <v>24</v>
      </c>
      <c r="C38" s="143">
        <v>414</v>
      </c>
      <c r="D38" s="143">
        <v>276</v>
      </c>
      <c r="E38" s="143">
        <v>138</v>
      </c>
      <c r="F38" s="141">
        <v>17</v>
      </c>
      <c r="G38" s="141">
        <v>6</v>
      </c>
      <c r="H38" s="143">
        <v>11</v>
      </c>
      <c r="I38" s="143">
        <v>397</v>
      </c>
      <c r="J38" s="143">
        <v>270</v>
      </c>
      <c r="K38" s="143">
        <v>127</v>
      </c>
      <c r="L38" s="143">
        <v>0</v>
      </c>
      <c r="M38" s="143">
        <v>0</v>
      </c>
      <c r="N38" s="143">
        <v>0</v>
      </c>
      <c r="O38" s="143">
        <v>332</v>
      </c>
      <c r="P38" s="143">
        <v>244</v>
      </c>
      <c r="Q38" s="143">
        <v>88</v>
      </c>
      <c r="R38" s="143">
        <v>13</v>
      </c>
      <c r="S38" s="143">
        <v>4</v>
      </c>
      <c r="T38" s="143">
        <v>9</v>
      </c>
      <c r="U38" s="143">
        <v>13</v>
      </c>
      <c r="V38" s="143">
        <v>8</v>
      </c>
      <c r="W38" s="143">
        <v>5</v>
      </c>
      <c r="X38" s="433" t="s">
        <v>55</v>
      </c>
      <c r="Y38" s="143">
        <v>24</v>
      </c>
      <c r="Z38" s="143">
        <v>0</v>
      </c>
      <c r="AA38" s="143">
        <v>0</v>
      </c>
      <c r="AB38" s="434">
        <v>0</v>
      </c>
      <c r="AC38" s="143">
        <v>5</v>
      </c>
      <c r="AD38" s="143">
        <v>0</v>
      </c>
      <c r="AE38" s="143">
        <v>5</v>
      </c>
      <c r="AF38" s="143">
        <v>10</v>
      </c>
      <c r="AG38" s="143">
        <v>8</v>
      </c>
      <c r="AH38" s="143">
        <v>2</v>
      </c>
      <c r="AI38" s="143">
        <v>0</v>
      </c>
      <c r="AJ38" s="143">
        <v>0</v>
      </c>
      <c r="AK38" s="143">
        <v>0</v>
      </c>
      <c r="AL38" s="143">
        <v>0</v>
      </c>
      <c r="AM38" s="143">
        <v>0</v>
      </c>
      <c r="AN38" s="143">
        <v>0</v>
      </c>
      <c r="AO38" s="143">
        <v>41</v>
      </c>
      <c r="AP38" s="143">
        <v>12</v>
      </c>
      <c r="AQ38" s="143">
        <v>29</v>
      </c>
      <c r="AR38" s="143">
        <v>358</v>
      </c>
      <c r="AS38" s="143">
        <v>0</v>
      </c>
      <c r="AT38" s="143">
        <v>56</v>
      </c>
      <c r="AU38" s="143">
        <v>0</v>
      </c>
      <c r="AW38" s="198">
        <f t="shared" si="2"/>
        <v>0</v>
      </c>
      <c r="AX38" s="198">
        <f t="shared" si="3"/>
        <v>0</v>
      </c>
      <c r="AY38" s="198">
        <f t="shared" si="4"/>
        <v>0</v>
      </c>
      <c r="AZ38" s="198">
        <f t="shared" si="5"/>
        <v>0</v>
      </c>
      <c r="BA38" s="198">
        <f t="shared" si="6"/>
        <v>0</v>
      </c>
      <c r="BB38" s="198">
        <f t="shared" si="7"/>
        <v>0</v>
      </c>
      <c r="BC38" s="198">
        <f t="shared" si="8"/>
        <v>0</v>
      </c>
    </row>
    <row r="39" spans="1:55" s="133" customFormat="1" ht="15" customHeight="1">
      <c r="A39" s="433" t="s">
        <v>56</v>
      </c>
      <c r="B39" s="143">
        <v>25</v>
      </c>
      <c r="C39" s="143">
        <v>224</v>
      </c>
      <c r="D39" s="143">
        <v>118</v>
      </c>
      <c r="E39" s="143">
        <v>106</v>
      </c>
      <c r="F39" s="141">
        <v>0</v>
      </c>
      <c r="G39" s="141">
        <v>0</v>
      </c>
      <c r="H39" s="143">
        <v>0</v>
      </c>
      <c r="I39" s="143">
        <v>224</v>
      </c>
      <c r="J39" s="143">
        <v>118</v>
      </c>
      <c r="K39" s="143">
        <v>106</v>
      </c>
      <c r="L39" s="143">
        <v>0</v>
      </c>
      <c r="M39" s="143">
        <v>0</v>
      </c>
      <c r="N39" s="143">
        <v>0</v>
      </c>
      <c r="O39" s="143">
        <v>144</v>
      </c>
      <c r="P39" s="143">
        <v>93</v>
      </c>
      <c r="Q39" s="143">
        <v>51</v>
      </c>
      <c r="R39" s="143">
        <v>1</v>
      </c>
      <c r="S39" s="143">
        <v>0</v>
      </c>
      <c r="T39" s="143">
        <v>1</v>
      </c>
      <c r="U39" s="143">
        <v>1</v>
      </c>
      <c r="V39" s="143">
        <v>0</v>
      </c>
      <c r="W39" s="143">
        <v>1</v>
      </c>
      <c r="X39" s="433" t="s">
        <v>56</v>
      </c>
      <c r="Y39" s="143">
        <v>25</v>
      </c>
      <c r="Z39" s="143">
        <v>0</v>
      </c>
      <c r="AA39" s="143">
        <v>0</v>
      </c>
      <c r="AB39" s="434">
        <v>0</v>
      </c>
      <c r="AC39" s="143">
        <v>0</v>
      </c>
      <c r="AD39" s="143">
        <v>0</v>
      </c>
      <c r="AE39" s="143">
        <v>0</v>
      </c>
      <c r="AF39" s="143">
        <v>14</v>
      </c>
      <c r="AG39" s="143">
        <v>3</v>
      </c>
      <c r="AH39" s="143">
        <v>11</v>
      </c>
      <c r="AI39" s="143">
        <v>0</v>
      </c>
      <c r="AJ39" s="143">
        <v>0</v>
      </c>
      <c r="AK39" s="143">
        <v>0</v>
      </c>
      <c r="AL39" s="143">
        <v>0</v>
      </c>
      <c r="AM39" s="143">
        <v>0</v>
      </c>
      <c r="AN39" s="143">
        <v>0</v>
      </c>
      <c r="AO39" s="143">
        <v>64</v>
      </c>
      <c r="AP39" s="143">
        <v>22</v>
      </c>
      <c r="AQ39" s="143">
        <v>42</v>
      </c>
      <c r="AR39" s="143">
        <v>224</v>
      </c>
      <c r="AS39" s="143">
        <v>0</v>
      </c>
      <c r="AT39" s="143">
        <v>0</v>
      </c>
      <c r="AU39" s="143">
        <v>0</v>
      </c>
      <c r="AW39" s="198">
        <f t="shared" si="2"/>
        <v>0</v>
      </c>
      <c r="AX39" s="198">
        <f t="shared" si="3"/>
        <v>0</v>
      </c>
      <c r="AY39" s="198">
        <f t="shared" si="4"/>
        <v>0</v>
      </c>
      <c r="AZ39" s="198">
        <f t="shared" si="5"/>
        <v>0</v>
      </c>
      <c r="BA39" s="198">
        <f t="shared" si="6"/>
        <v>0</v>
      </c>
      <c r="BB39" s="198">
        <f t="shared" si="7"/>
        <v>0</v>
      </c>
      <c r="BC39" s="198">
        <f t="shared" si="8"/>
        <v>0</v>
      </c>
    </row>
    <row r="40" spans="1:55" s="133" customFormat="1" ht="15" customHeight="1">
      <c r="A40" s="433" t="s">
        <v>57</v>
      </c>
      <c r="B40" s="143">
        <v>26</v>
      </c>
      <c r="C40" s="143">
        <v>546</v>
      </c>
      <c r="D40" s="143">
        <v>333</v>
      </c>
      <c r="E40" s="143">
        <v>213</v>
      </c>
      <c r="F40" s="141">
        <v>43</v>
      </c>
      <c r="G40" s="141">
        <v>8</v>
      </c>
      <c r="H40" s="143">
        <v>35</v>
      </c>
      <c r="I40" s="143">
        <v>503</v>
      </c>
      <c r="J40" s="143">
        <v>325</v>
      </c>
      <c r="K40" s="143">
        <v>178</v>
      </c>
      <c r="L40" s="143">
        <v>0</v>
      </c>
      <c r="M40" s="143">
        <v>0</v>
      </c>
      <c r="N40" s="143">
        <v>0</v>
      </c>
      <c r="O40" s="143">
        <v>271</v>
      </c>
      <c r="P40" s="143">
        <v>191</v>
      </c>
      <c r="Q40" s="143">
        <v>80</v>
      </c>
      <c r="R40" s="143">
        <v>0</v>
      </c>
      <c r="S40" s="143">
        <v>0</v>
      </c>
      <c r="T40" s="143">
        <v>0</v>
      </c>
      <c r="U40" s="143">
        <v>0</v>
      </c>
      <c r="V40" s="143">
        <v>0</v>
      </c>
      <c r="W40" s="143">
        <v>0</v>
      </c>
      <c r="X40" s="433" t="s">
        <v>57</v>
      </c>
      <c r="Y40" s="143">
        <v>26</v>
      </c>
      <c r="Z40" s="143">
        <v>0</v>
      </c>
      <c r="AA40" s="143">
        <v>0</v>
      </c>
      <c r="AB40" s="434">
        <v>0</v>
      </c>
      <c r="AC40" s="143">
        <v>0</v>
      </c>
      <c r="AD40" s="143">
        <v>0</v>
      </c>
      <c r="AE40" s="143">
        <v>0</v>
      </c>
      <c r="AF40" s="143">
        <v>99</v>
      </c>
      <c r="AG40" s="143">
        <v>54</v>
      </c>
      <c r="AH40" s="143">
        <v>45</v>
      </c>
      <c r="AI40" s="143">
        <v>0</v>
      </c>
      <c r="AJ40" s="143">
        <v>0</v>
      </c>
      <c r="AK40" s="143">
        <v>0</v>
      </c>
      <c r="AL40" s="143">
        <v>43</v>
      </c>
      <c r="AM40" s="143">
        <v>43</v>
      </c>
      <c r="AN40" s="143">
        <v>0</v>
      </c>
      <c r="AO40" s="143">
        <v>133</v>
      </c>
      <c r="AP40" s="143">
        <v>45</v>
      </c>
      <c r="AQ40" s="143">
        <v>88</v>
      </c>
      <c r="AR40" s="143">
        <v>208</v>
      </c>
      <c r="AS40" s="143">
        <v>0</v>
      </c>
      <c r="AT40" s="143">
        <v>338</v>
      </c>
      <c r="AU40" s="143">
        <v>0</v>
      </c>
      <c r="AW40" s="198">
        <f t="shared" si="2"/>
        <v>0</v>
      </c>
      <c r="AX40" s="198">
        <f t="shared" si="3"/>
        <v>0</v>
      </c>
      <c r="AY40" s="198">
        <f t="shared" si="4"/>
        <v>0</v>
      </c>
      <c r="AZ40" s="198">
        <f t="shared" si="5"/>
        <v>0</v>
      </c>
      <c r="BA40" s="198">
        <f t="shared" si="6"/>
        <v>0</v>
      </c>
      <c r="BB40" s="198">
        <f t="shared" si="7"/>
        <v>0</v>
      </c>
      <c r="BC40" s="198">
        <f t="shared" si="8"/>
        <v>0</v>
      </c>
    </row>
    <row r="41" spans="1:55" s="133" customFormat="1" ht="15" customHeight="1">
      <c r="A41" s="437" t="s">
        <v>58</v>
      </c>
      <c r="B41" s="143">
        <v>27</v>
      </c>
      <c r="C41" s="431">
        <v>9925</v>
      </c>
      <c r="D41" s="431">
        <v>6471</v>
      </c>
      <c r="E41" s="431">
        <v>3454</v>
      </c>
      <c r="F41" s="431">
        <v>1130</v>
      </c>
      <c r="G41" s="431">
        <v>840</v>
      </c>
      <c r="H41" s="431">
        <v>290</v>
      </c>
      <c r="I41" s="431">
        <v>8707</v>
      </c>
      <c r="J41" s="431">
        <v>5558</v>
      </c>
      <c r="K41" s="431">
        <v>3149</v>
      </c>
      <c r="L41" s="431">
        <v>88</v>
      </c>
      <c r="M41" s="431">
        <v>73</v>
      </c>
      <c r="N41" s="431">
        <v>15</v>
      </c>
      <c r="O41" s="431">
        <v>4762</v>
      </c>
      <c r="P41" s="431">
        <v>3237</v>
      </c>
      <c r="Q41" s="431">
        <v>1525</v>
      </c>
      <c r="R41" s="431">
        <v>1543</v>
      </c>
      <c r="S41" s="431">
        <v>1092</v>
      </c>
      <c r="T41" s="431">
        <v>451</v>
      </c>
      <c r="U41" s="431">
        <v>287</v>
      </c>
      <c r="V41" s="431">
        <v>196</v>
      </c>
      <c r="W41" s="431">
        <v>91</v>
      </c>
      <c r="X41" s="437" t="s">
        <v>58</v>
      </c>
      <c r="Y41" s="143">
        <v>27</v>
      </c>
      <c r="Z41" s="431">
        <v>2</v>
      </c>
      <c r="AA41" s="431">
        <v>2</v>
      </c>
      <c r="AB41" s="431">
        <v>0</v>
      </c>
      <c r="AC41" s="431">
        <v>18</v>
      </c>
      <c r="AD41" s="431">
        <v>13</v>
      </c>
      <c r="AE41" s="431">
        <v>5</v>
      </c>
      <c r="AF41" s="431">
        <v>847</v>
      </c>
      <c r="AG41" s="431">
        <v>509</v>
      </c>
      <c r="AH41" s="431">
        <v>338</v>
      </c>
      <c r="AI41" s="431">
        <v>298</v>
      </c>
      <c r="AJ41" s="431">
        <v>298</v>
      </c>
      <c r="AK41" s="431">
        <v>0</v>
      </c>
      <c r="AL41" s="431">
        <v>210</v>
      </c>
      <c r="AM41" s="431">
        <v>210</v>
      </c>
      <c r="AN41" s="431">
        <v>0</v>
      </c>
      <c r="AO41" s="431">
        <v>1958</v>
      </c>
      <c r="AP41" s="431">
        <v>914</v>
      </c>
      <c r="AQ41" s="431">
        <v>1044</v>
      </c>
      <c r="AR41" s="431">
        <v>3174</v>
      </c>
      <c r="AS41" s="431">
        <v>53</v>
      </c>
      <c r="AT41" s="431">
        <v>6517</v>
      </c>
      <c r="AU41" s="431">
        <v>181</v>
      </c>
      <c r="AW41" s="198">
        <f t="shared" si="2"/>
        <v>0</v>
      </c>
      <c r="AX41" s="198">
        <f t="shared" si="3"/>
        <v>0</v>
      </c>
      <c r="AY41" s="198">
        <f t="shared" si="4"/>
        <v>0</v>
      </c>
      <c r="AZ41" s="198">
        <f t="shared" si="5"/>
        <v>0</v>
      </c>
      <c r="BA41" s="198">
        <f t="shared" si="6"/>
        <v>0</v>
      </c>
      <c r="BB41" s="198">
        <f t="shared" si="7"/>
        <v>0</v>
      </c>
      <c r="BC41" s="198">
        <f t="shared" si="8"/>
        <v>0</v>
      </c>
    </row>
    <row r="42" spans="1:55" s="133" customFormat="1" ht="15" customHeight="1">
      <c r="A42" s="438" t="s">
        <v>59</v>
      </c>
      <c r="B42" s="143">
        <v>28</v>
      </c>
      <c r="C42" s="143">
        <v>199</v>
      </c>
      <c r="D42" s="143">
        <v>112</v>
      </c>
      <c r="E42" s="143">
        <v>87</v>
      </c>
      <c r="F42" s="141">
        <v>0</v>
      </c>
      <c r="G42" s="141">
        <v>0</v>
      </c>
      <c r="H42" s="143">
        <v>0</v>
      </c>
      <c r="I42" s="143">
        <v>199</v>
      </c>
      <c r="J42" s="143">
        <v>112</v>
      </c>
      <c r="K42" s="143">
        <v>87</v>
      </c>
      <c r="L42" s="143">
        <v>0</v>
      </c>
      <c r="M42" s="143">
        <v>0</v>
      </c>
      <c r="N42" s="143">
        <v>0</v>
      </c>
      <c r="O42" s="143">
        <v>44</v>
      </c>
      <c r="P42" s="143">
        <v>28</v>
      </c>
      <c r="Q42" s="143">
        <v>16</v>
      </c>
      <c r="R42" s="143">
        <v>0</v>
      </c>
      <c r="S42" s="143">
        <v>0</v>
      </c>
      <c r="T42" s="143">
        <v>0</v>
      </c>
      <c r="U42" s="143">
        <v>0</v>
      </c>
      <c r="V42" s="143">
        <v>0</v>
      </c>
      <c r="W42" s="143">
        <v>0</v>
      </c>
      <c r="X42" s="438" t="s">
        <v>59</v>
      </c>
      <c r="Y42" s="143">
        <v>28</v>
      </c>
      <c r="Z42" s="143">
        <v>0</v>
      </c>
      <c r="AA42" s="143">
        <v>0</v>
      </c>
      <c r="AB42" s="434">
        <v>0</v>
      </c>
      <c r="AC42" s="143">
        <v>0</v>
      </c>
      <c r="AD42" s="143">
        <v>0</v>
      </c>
      <c r="AE42" s="143">
        <v>0</v>
      </c>
      <c r="AF42" s="143">
        <v>54</v>
      </c>
      <c r="AG42" s="143">
        <v>39</v>
      </c>
      <c r="AH42" s="143">
        <v>15</v>
      </c>
      <c r="AI42" s="143">
        <v>0</v>
      </c>
      <c r="AJ42" s="143">
        <v>0</v>
      </c>
      <c r="AK42" s="143">
        <v>0</v>
      </c>
      <c r="AL42" s="143">
        <v>0</v>
      </c>
      <c r="AM42" s="143">
        <v>0</v>
      </c>
      <c r="AN42" s="143">
        <v>0</v>
      </c>
      <c r="AO42" s="143">
        <v>101</v>
      </c>
      <c r="AP42" s="143">
        <v>45</v>
      </c>
      <c r="AQ42" s="143">
        <v>56</v>
      </c>
      <c r="AR42" s="143">
        <v>0</v>
      </c>
      <c r="AS42" s="143">
        <v>0</v>
      </c>
      <c r="AT42" s="143">
        <v>199</v>
      </c>
      <c r="AU42" s="143">
        <v>0</v>
      </c>
      <c r="AW42" s="198">
        <f t="shared" si="2"/>
        <v>0</v>
      </c>
      <c r="AX42" s="198">
        <f t="shared" si="3"/>
        <v>0</v>
      </c>
      <c r="AY42" s="198">
        <f t="shared" si="4"/>
        <v>0</v>
      </c>
      <c r="AZ42" s="198">
        <f t="shared" si="5"/>
        <v>0</v>
      </c>
      <c r="BA42" s="198">
        <f t="shared" si="6"/>
        <v>0</v>
      </c>
      <c r="BB42" s="198">
        <f t="shared" si="7"/>
        <v>0</v>
      </c>
      <c r="BC42" s="198">
        <f t="shared" si="8"/>
        <v>0</v>
      </c>
    </row>
    <row r="43" spans="1:55" s="133" customFormat="1" ht="15" customHeight="1">
      <c r="A43" s="438" t="s">
        <v>60</v>
      </c>
      <c r="B43" s="143">
        <v>29</v>
      </c>
      <c r="C43" s="143"/>
      <c r="D43" s="143"/>
      <c r="E43" s="143"/>
      <c r="F43" s="141">
        <v>0</v>
      </c>
      <c r="G43" s="141">
        <v>0</v>
      </c>
      <c r="H43" s="141">
        <v>0</v>
      </c>
      <c r="I43" s="141">
        <v>0</v>
      </c>
      <c r="J43" s="141">
        <v>0</v>
      </c>
      <c r="K43" s="141">
        <v>0</v>
      </c>
      <c r="L43" s="141"/>
      <c r="M43" s="141"/>
      <c r="N43" s="141"/>
      <c r="O43" s="143"/>
      <c r="P43" s="143"/>
      <c r="Q43" s="143"/>
      <c r="R43" s="143"/>
      <c r="S43" s="143"/>
      <c r="T43" s="143"/>
      <c r="U43" s="143">
        <v>0</v>
      </c>
      <c r="V43" s="143">
        <v>0</v>
      </c>
      <c r="W43" s="143">
        <v>0</v>
      </c>
      <c r="X43" s="438" t="s">
        <v>60</v>
      </c>
      <c r="Y43" s="143">
        <v>29</v>
      </c>
      <c r="Z43" s="143">
        <v>0</v>
      </c>
      <c r="AA43" s="143">
        <v>0</v>
      </c>
      <c r="AB43" s="434">
        <v>0</v>
      </c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W43" s="198">
        <f t="shared" si="2"/>
        <v>0</v>
      </c>
      <c r="AX43" s="198">
        <f t="shared" si="3"/>
        <v>0</v>
      </c>
      <c r="AY43" s="198">
        <f t="shared" si="4"/>
        <v>0</v>
      </c>
      <c r="AZ43" s="198">
        <f t="shared" si="5"/>
        <v>0</v>
      </c>
      <c r="BA43" s="198">
        <f t="shared" si="6"/>
        <v>0</v>
      </c>
      <c r="BB43" s="198">
        <f t="shared" si="7"/>
        <v>0</v>
      </c>
      <c r="BC43" s="198">
        <f t="shared" si="8"/>
        <v>0</v>
      </c>
    </row>
    <row r="44" spans="1:55" s="133" customFormat="1" ht="15" customHeight="1">
      <c r="A44" s="438" t="s">
        <v>61</v>
      </c>
      <c r="B44" s="143">
        <v>30</v>
      </c>
      <c r="C44" s="143">
        <v>3254</v>
      </c>
      <c r="D44" s="143">
        <v>2328</v>
      </c>
      <c r="E44" s="143">
        <v>926</v>
      </c>
      <c r="F44" s="141">
        <v>673</v>
      </c>
      <c r="G44" s="141">
        <v>526</v>
      </c>
      <c r="H44" s="143">
        <v>147</v>
      </c>
      <c r="I44" s="143">
        <v>2522</v>
      </c>
      <c r="J44" s="143">
        <v>1747</v>
      </c>
      <c r="K44" s="143">
        <v>775</v>
      </c>
      <c r="L44" s="143">
        <v>59</v>
      </c>
      <c r="M44" s="143">
        <v>55</v>
      </c>
      <c r="N44" s="143">
        <v>4</v>
      </c>
      <c r="O44" s="143">
        <v>1429</v>
      </c>
      <c r="P44" s="143">
        <v>1226</v>
      </c>
      <c r="Q44" s="143">
        <v>203</v>
      </c>
      <c r="R44" s="143">
        <v>607</v>
      </c>
      <c r="S44" s="143">
        <v>437</v>
      </c>
      <c r="T44" s="143">
        <v>170</v>
      </c>
      <c r="U44" s="143">
        <v>123</v>
      </c>
      <c r="V44" s="143">
        <v>97</v>
      </c>
      <c r="W44" s="143">
        <v>26</v>
      </c>
      <c r="X44" s="438" t="s">
        <v>61</v>
      </c>
      <c r="Y44" s="143">
        <v>30</v>
      </c>
      <c r="Z44" s="143">
        <v>1</v>
      </c>
      <c r="AA44" s="143">
        <v>1</v>
      </c>
      <c r="AB44" s="434">
        <v>0</v>
      </c>
      <c r="AC44" s="143">
        <v>5</v>
      </c>
      <c r="AD44" s="143">
        <v>2</v>
      </c>
      <c r="AE44" s="143">
        <v>3</v>
      </c>
      <c r="AF44" s="143">
        <v>385</v>
      </c>
      <c r="AG44" s="143">
        <v>217</v>
      </c>
      <c r="AH44" s="143">
        <v>168</v>
      </c>
      <c r="AI44" s="143">
        <v>8</v>
      </c>
      <c r="AJ44" s="143">
        <v>8</v>
      </c>
      <c r="AK44" s="143">
        <v>0</v>
      </c>
      <c r="AL44" s="143">
        <v>0</v>
      </c>
      <c r="AM44" s="143">
        <v>0</v>
      </c>
      <c r="AN44" s="143">
        <v>0</v>
      </c>
      <c r="AO44" s="143">
        <v>696</v>
      </c>
      <c r="AP44" s="143">
        <v>340</v>
      </c>
      <c r="AQ44" s="143">
        <v>356</v>
      </c>
      <c r="AR44" s="143">
        <v>839</v>
      </c>
      <c r="AS44" s="143">
        <v>0</v>
      </c>
      <c r="AT44" s="143">
        <v>2415</v>
      </c>
      <c r="AU44" s="143">
        <v>0</v>
      </c>
      <c r="AW44" s="198">
        <f t="shared" si="2"/>
        <v>0</v>
      </c>
      <c r="AX44" s="198">
        <f t="shared" si="3"/>
        <v>0</v>
      </c>
      <c r="AY44" s="198">
        <f t="shared" si="4"/>
        <v>0</v>
      </c>
      <c r="AZ44" s="198">
        <f t="shared" si="5"/>
        <v>0</v>
      </c>
      <c r="BA44" s="198">
        <f t="shared" si="6"/>
        <v>0</v>
      </c>
      <c r="BB44" s="198">
        <f t="shared" si="7"/>
        <v>0</v>
      </c>
      <c r="BC44" s="198">
        <f t="shared" si="8"/>
        <v>0</v>
      </c>
    </row>
    <row r="45" spans="1:55" s="133" customFormat="1" ht="15" customHeight="1">
      <c r="A45" s="438" t="s">
        <v>62</v>
      </c>
      <c r="B45" s="143">
        <v>31</v>
      </c>
      <c r="C45" s="143">
        <v>1765</v>
      </c>
      <c r="D45" s="143">
        <v>1405</v>
      </c>
      <c r="E45" s="143">
        <v>360</v>
      </c>
      <c r="F45" s="141">
        <v>76</v>
      </c>
      <c r="G45" s="141">
        <v>51</v>
      </c>
      <c r="H45" s="143">
        <v>25</v>
      </c>
      <c r="I45" s="143">
        <v>1689</v>
      </c>
      <c r="J45" s="143">
        <v>1354</v>
      </c>
      <c r="K45" s="143">
        <v>335</v>
      </c>
      <c r="L45" s="143">
        <v>0</v>
      </c>
      <c r="M45" s="143">
        <v>0</v>
      </c>
      <c r="N45" s="143">
        <v>0</v>
      </c>
      <c r="O45" s="143">
        <v>465</v>
      </c>
      <c r="P45" s="143">
        <v>330</v>
      </c>
      <c r="Q45" s="143">
        <v>135</v>
      </c>
      <c r="R45" s="143">
        <v>350</v>
      </c>
      <c r="S45" s="143">
        <v>316</v>
      </c>
      <c r="T45" s="143">
        <v>34</v>
      </c>
      <c r="U45" s="143">
        <v>29</v>
      </c>
      <c r="V45" s="143">
        <v>25</v>
      </c>
      <c r="W45" s="143">
        <v>4</v>
      </c>
      <c r="X45" s="438" t="s">
        <v>62</v>
      </c>
      <c r="Y45" s="143">
        <v>31</v>
      </c>
      <c r="Z45" s="143">
        <v>0</v>
      </c>
      <c r="AA45" s="143">
        <v>0</v>
      </c>
      <c r="AB45" s="434">
        <v>0</v>
      </c>
      <c r="AC45" s="143">
        <v>6</v>
      </c>
      <c r="AD45" s="143">
        <v>6</v>
      </c>
      <c r="AE45" s="143">
        <v>0</v>
      </c>
      <c r="AF45" s="143">
        <v>115</v>
      </c>
      <c r="AG45" s="143">
        <v>74</v>
      </c>
      <c r="AH45" s="143">
        <v>41</v>
      </c>
      <c r="AI45" s="143">
        <v>286</v>
      </c>
      <c r="AJ45" s="143">
        <v>286</v>
      </c>
      <c r="AK45" s="143">
        <v>0</v>
      </c>
      <c r="AL45" s="143">
        <v>210</v>
      </c>
      <c r="AM45" s="143">
        <v>210</v>
      </c>
      <c r="AN45" s="143">
        <v>0</v>
      </c>
      <c r="AO45" s="143">
        <v>304</v>
      </c>
      <c r="AP45" s="143">
        <v>158</v>
      </c>
      <c r="AQ45" s="143">
        <v>146</v>
      </c>
      <c r="AR45" s="143">
        <v>873</v>
      </c>
      <c r="AS45" s="143">
        <v>0</v>
      </c>
      <c r="AT45" s="143">
        <v>891</v>
      </c>
      <c r="AU45" s="143">
        <v>1</v>
      </c>
      <c r="AW45" s="198">
        <f t="shared" si="2"/>
        <v>0</v>
      </c>
      <c r="AX45" s="198">
        <f t="shared" si="3"/>
        <v>0</v>
      </c>
      <c r="AY45" s="198">
        <f t="shared" si="4"/>
        <v>0</v>
      </c>
      <c r="AZ45" s="198">
        <f t="shared" si="5"/>
        <v>0</v>
      </c>
      <c r="BA45" s="198">
        <f t="shared" si="6"/>
        <v>0</v>
      </c>
      <c r="BB45" s="198">
        <f t="shared" si="7"/>
        <v>0</v>
      </c>
      <c r="BC45" s="198">
        <f t="shared" si="8"/>
        <v>0</v>
      </c>
    </row>
    <row r="46" spans="1:55" s="133" customFormat="1" ht="15" customHeight="1">
      <c r="A46" s="438" t="s">
        <v>63</v>
      </c>
      <c r="B46" s="143">
        <v>32</v>
      </c>
      <c r="C46" s="143">
        <v>386</v>
      </c>
      <c r="D46" s="143">
        <v>300</v>
      </c>
      <c r="E46" s="143">
        <v>86</v>
      </c>
      <c r="F46" s="141">
        <v>46</v>
      </c>
      <c r="G46" s="141">
        <v>39</v>
      </c>
      <c r="H46" s="143">
        <v>7</v>
      </c>
      <c r="I46" s="143">
        <v>326</v>
      </c>
      <c r="J46" s="143">
        <v>247</v>
      </c>
      <c r="K46" s="143">
        <v>79</v>
      </c>
      <c r="L46" s="143">
        <v>14</v>
      </c>
      <c r="M46" s="143">
        <v>14</v>
      </c>
      <c r="N46" s="143">
        <v>0</v>
      </c>
      <c r="O46" s="143">
        <v>302</v>
      </c>
      <c r="P46" s="143">
        <v>234</v>
      </c>
      <c r="Q46" s="143">
        <v>68</v>
      </c>
      <c r="R46" s="143">
        <v>29</v>
      </c>
      <c r="S46" s="143">
        <v>21</v>
      </c>
      <c r="T46" s="143">
        <v>8</v>
      </c>
      <c r="U46" s="143">
        <v>11</v>
      </c>
      <c r="V46" s="143">
        <v>11</v>
      </c>
      <c r="W46" s="143">
        <v>0</v>
      </c>
      <c r="X46" s="438" t="s">
        <v>63</v>
      </c>
      <c r="Y46" s="143">
        <v>32</v>
      </c>
      <c r="Z46" s="143">
        <v>0</v>
      </c>
      <c r="AA46" s="143">
        <v>0</v>
      </c>
      <c r="AB46" s="434">
        <v>0</v>
      </c>
      <c r="AC46" s="143">
        <v>1</v>
      </c>
      <c r="AD46" s="143">
        <v>1</v>
      </c>
      <c r="AE46" s="143">
        <v>0</v>
      </c>
      <c r="AF46" s="143">
        <v>26</v>
      </c>
      <c r="AG46" s="143">
        <v>25</v>
      </c>
      <c r="AH46" s="143">
        <v>1</v>
      </c>
      <c r="AI46" s="143">
        <v>0</v>
      </c>
      <c r="AJ46" s="143">
        <v>0</v>
      </c>
      <c r="AK46" s="143">
        <v>0</v>
      </c>
      <c r="AL46" s="143">
        <v>0</v>
      </c>
      <c r="AM46" s="143">
        <v>0</v>
      </c>
      <c r="AN46" s="143">
        <v>0</v>
      </c>
      <c r="AO46" s="143">
        <v>17</v>
      </c>
      <c r="AP46" s="143">
        <v>8</v>
      </c>
      <c r="AQ46" s="143">
        <v>9</v>
      </c>
      <c r="AR46" s="143">
        <v>351</v>
      </c>
      <c r="AS46" s="143">
        <v>35</v>
      </c>
      <c r="AT46" s="143">
        <v>0</v>
      </c>
      <c r="AU46" s="143">
        <v>0</v>
      </c>
      <c r="AW46" s="198">
        <f t="shared" si="2"/>
        <v>0</v>
      </c>
      <c r="AX46" s="198">
        <f t="shared" si="3"/>
        <v>0</v>
      </c>
      <c r="AY46" s="198">
        <f t="shared" si="4"/>
        <v>0</v>
      </c>
      <c r="AZ46" s="198">
        <f t="shared" si="5"/>
        <v>0</v>
      </c>
      <c r="BA46" s="198">
        <f t="shared" si="6"/>
        <v>0</v>
      </c>
      <c r="BB46" s="198">
        <f t="shared" si="7"/>
        <v>0</v>
      </c>
      <c r="BC46" s="198">
        <f t="shared" si="8"/>
        <v>0</v>
      </c>
    </row>
    <row r="47" spans="1:55" s="133" customFormat="1" ht="15" customHeight="1">
      <c r="A47" s="438" t="s">
        <v>64</v>
      </c>
      <c r="B47" s="143">
        <v>33</v>
      </c>
      <c r="C47" s="143">
        <v>791</v>
      </c>
      <c r="D47" s="143">
        <v>323</v>
      </c>
      <c r="E47" s="143">
        <v>468</v>
      </c>
      <c r="F47" s="141">
        <v>0</v>
      </c>
      <c r="G47" s="141">
        <v>0</v>
      </c>
      <c r="H47" s="143">
        <v>0</v>
      </c>
      <c r="I47" s="143">
        <v>791</v>
      </c>
      <c r="J47" s="143">
        <v>323</v>
      </c>
      <c r="K47" s="143">
        <v>468</v>
      </c>
      <c r="L47" s="143">
        <v>0</v>
      </c>
      <c r="M47" s="143">
        <v>0</v>
      </c>
      <c r="N47" s="143">
        <v>0</v>
      </c>
      <c r="O47" s="143">
        <v>457</v>
      </c>
      <c r="P47" s="143">
        <v>156</v>
      </c>
      <c r="Q47" s="143">
        <v>301</v>
      </c>
      <c r="R47" s="143">
        <v>14</v>
      </c>
      <c r="S47" s="143">
        <v>1</v>
      </c>
      <c r="T47" s="143">
        <v>13</v>
      </c>
      <c r="U47" s="143">
        <v>0</v>
      </c>
      <c r="V47" s="143">
        <v>0</v>
      </c>
      <c r="W47" s="143">
        <v>0</v>
      </c>
      <c r="X47" s="438" t="s">
        <v>64</v>
      </c>
      <c r="Y47" s="143">
        <v>33</v>
      </c>
      <c r="Z47" s="143">
        <v>0</v>
      </c>
      <c r="AA47" s="143">
        <v>0</v>
      </c>
      <c r="AB47" s="434">
        <v>0</v>
      </c>
      <c r="AC47" s="143">
        <v>0</v>
      </c>
      <c r="AD47" s="143">
        <v>0</v>
      </c>
      <c r="AE47" s="143">
        <v>0</v>
      </c>
      <c r="AF47" s="143">
        <v>0</v>
      </c>
      <c r="AG47" s="143">
        <v>0</v>
      </c>
      <c r="AH47" s="143">
        <v>0</v>
      </c>
      <c r="AI47" s="143">
        <v>0</v>
      </c>
      <c r="AJ47" s="143">
        <v>0</v>
      </c>
      <c r="AK47" s="143">
        <v>0</v>
      </c>
      <c r="AL47" s="143">
        <v>0</v>
      </c>
      <c r="AM47" s="143">
        <v>0</v>
      </c>
      <c r="AN47" s="143">
        <v>0</v>
      </c>
      <c r="AO47" s="143">
        <v>320</v>
      </c>
      <c r="AP47" s="143">
        <v>166</v>
      </c>
      <c r="AQ47" s="143">
        <v>154</v>
      </c>
      <c r="AR47" s="143">
        <v>0</v>
      </c>
      <c r="AS47" s="143">
        <v>0</v>
      </c>
      <c r="AT47" s="143">
        <v>791</v>
      </c>
      <c r="AU47" s="143">
        <v>0</v>
      </c>
      <c r="AW47" s="198">
        <f t="shared" si="2"/>
        <v>0</v>
      </c>
      <c r="AX47" s="198">
        <f t="shared" si="3"/>
        <v>0</v>
      </c>
      <c r="AY47" s="198">
        <f t="shared" si="4"/>
        <v>0</v>
      </c>
      <c r="AZ47" s="198">
        <f t="shared" si="5"/>
        <v>0</v>
      </c>
      <c r="BA47" s="198">
        <f t="shared" si="6"/>
        <v>0</v>
      </c>
      <c r="BB47" s="198">
        <f t="shared" si="7"/>
        <v>0</v>
      </c>
      <c r="BC47" s="198">
        <f t="shared" si="8"/>
        <v>0</v>
      </c>
    </row>
    <row r="48" spans="1:55" s="133" customFormat="1" ht="15" customHeight="1">
      <c r="A48" s="438" t="s">
        <v>65</v>
      </c>
      <c r="B48" s="143">
        <v>34</v>
      </c>
      <c r="C48" s="143">
        <v>1134</v>
      </c>
      <c r="D48" s="143">
        <v>548</v>
      </c>
      <c r="E48" s="143">
        <v>586</v>
      </c>
      <c r="F48" s="141">
        <v>85</v>
      </c>
      <c r="G48" s="141">
        <v>47</v>
      </c>
      <c r="H48" s="143">
        <v>38</v>
      </c>
      <c r="I48" s="143">
        <v>1049</v>
      </c>
      <c r="J48" s="143">
        <v>501</v>
      </c>
      <c r="K48" s="143">
        <v>548</v>
      </c>
      <c r="L48" s="143">
        <v>0</v>
      </c>
      <c r="M48" s="143">
        <v>0</v>
      </c>
      <c r="N48" s="143">
        <v>0</v>
      </c>
      <c r="O48" s="143">
        <v>760</v>
      </c>
      <c r="P48" s="143">
        <v>411</v>
      </c>
      <c r="Q48" s="143">
        <v>349</v>
      </c>
      <c r="R48" s="143">
        <v>57</v>
      </c>
      <c r="S48" s="143">
        <v>20</v>
      </c>
      <c r="T48" s="143">
        <v>37</v>
      </c>
      <c r="U48" s="143">
        <v>22</v>
      </c>
      <c r="V48" s="143">
        <v>5</v>
      </c>
      <c r="W48" s="143">
        <v>17</v>
      </c>
      <c r="X48" s="438" t="s">
        <v>65</v>
      </c>
      <c r="Y48" s="143">
        <v>34</v>
      </c>
      <c r="Z48" s="143">
        <v>0</v>
      </c>
      <c r="AA48" s="143">
        <v>0</v>
      </c>
      <c r="AB48" s="434">
        <v>0</v>
      </c>
      <c r="AC48" s="143">
        <v>0</v>
      </c>
      <c r="AD48" s="143">
        <v>0</v>
      </c>
      <c r="AE48" s="143">
        <v>0</v>
      </c>
      <c r="AF48" s="143">
        <v>84</v>
      </c>
      <c r="AG48" s="143">
        <v>40</v>
      </c>
      <c r="AH48" s="143">
        <v>44</v>
      </c>
      <c r="AI48" s="143">
        <v>0</v>
      </c>
      <c r="AJ48" s="143">
        <v>0</v>
      </c>
      <c r="AK48" s="143">
        <v>0</v>
      </c>
      <c r="AL48" s="143">
        <v>0</v>
      </c>
      <c r="AM48" s="143">
        <v>0</v>
      </c>
      <c r="AN48" s="143">
        <v>0</v>
      </c>
      <c r="AO48" s="143">
        <v>211</v>
      </c>
      <c r="AP48" s="143">
        <v>72</v>
      </c>
      <c r="AQ48" s="143">
        <v>139</v>
      </c>
      <c r="AR48" s="143">
        <v>76</v>
      </c>
      <c r="AS48" s="143">
        <v>2</v>
      </c>
      <c r="AT48" s="143">
        <v>1052</v>
      </c>
      <c r="AU48" s="143">
        <v>4</v>
      </c>
      <c r="AW48" s="198">
        <f t="shared" si="2"/>
        <v>0</v>
      </c>
      <c r="AX48" s="198">
        <f t="shared" si="3"/>
        <v>0</v>
      </c>
      <c r="AY48" s="198">
        <f t="shared" si="4"/>
        <v>0</v>
      </c>
      <c r="AZ48" s="198">
        <f t="shared" si="5"/>
        <v>0</v>
      </c>
      <c r="BA48" s="198">
        <f t="shared" si="6"/>
        <v>0</v>
      </c>
      <c r="BB48" s="198">
        <f t="shared" si="7"/>
        <v>0</v>
      </c>
      <c r="BC48" s="198">
        <f t="shared" si="8"/>
        <v>0</v>
      </c>
    </row>
    <row r="49" spans="1:55" s="133" customFormat="1" ht="15" customHeight="1">
      <c r="A49" s="438" t="s">
        <v>66</v>
      </c>
      <c r="B49" s="143">
        <v>35</v>
      </c>
      <c r="C49" s="143">
        <v>266</v>
      </c>
      <c r="D49" s="143">
        <v>81</v>
      </c>
      <c r="E49" s="143">
        <v>185</v>
      </c>
      <c r="F49" s="141">
        <v>0</v>
      </c>
      <c r="G49" s="141">
        <v>0</v>
      </c>
      <c r="H49" s="143">
        <v>0</v>
      </c>
      <c r="I49" s="143">
        <v>251</v>
      </c>
      <c r="J49" s="143">
        <v>77</v>
      </c>
      <c r="K49" s="143">
        <v>174</v>
      </c>
      <c r="L49" s="143">
        <v>15</v>
      </c>
      <c r="M49" s="143">
        <v>4</v>
      </c>
      <c r="N49" s="143">
        <v>11</v>
      </c>
      <c r="O49" s="143">
        <v>78</v>
      </c>
      <c r="P49" s="143">
        <v>56</v>
      </c>
      <c r="Q49" s="143">
        <v>22</v>
      </c>
      <c r="R49" s="143">
        <v>11</v>
      </c>
      <c r="S49" s="143">
        <v>3</v>
      </c>
      <c r="T49" s="143">
        <v>8</v>
      </c>
      <c r="U49" s="143">
        <v>0</v>
      </c>
      <c r="V49" s="143">
        <v>0</v>
      </c>
      <c r="W49" s="143">
        <v>0</v>
      </c>
      <c r="X49" s="438" t="s">
        <v>66</v>
      </c>
      <c r="Y49" s="143">
        <v>35</v>
      </c>
      <c r="Z49" s="143">
        <v>1</v>
      </c>
      <c r="AA49" s="143">
        <v>1</v>
      </c>
      <c r="AB49" s="434">
        <v>0</v>
      </c>
      <c r="AC49" s="143">
        <v>0</v>
      </c>
      <c r="AD49" s="143">
        <v>0</v>
      </c>
      <c r="AE49" s="143">
        <v>0</v>
      </c>
      <c r="AF49" s="143">
        <v>41</v>
      </c>
      <c r="AG49" s="143">
        <v>4</v>
      </c>
      <c r="AH49" s="143">
        <v>37</v>
      </c>
      <c r="AI49" s="143">
        <v>0</v>
      </c>
      <c r="AJ49" s="143">
        <v>0</v>
      </c>
      <c r="AK49" s="143">
        <v>0</v>
      </c>
      <c r="AL49" s="143">
        <v>0</v>
      </c>
      <c r="AM49" s="143">
        <v>0</v>
      </c>
      <c r="AN49" s="143">
        <v>0</v>
      </c>
      <c r="AO49" s="143">
        <v>135</v>
      </c>
      <c r="AP49" s="143">
        <v>17</v>
      </c>
      <c r="AQ49" s="143">
        <v>118</v>
      </c>
      <c r="AR49" s="143">
        <v>15</v>
      </c>
      <c r="AS49" s="143">
        <v>15</v>
      </c>
      <c r="AT49" s="143">
        <v>236</v>
      </c>
      <c r="AU49" s="143">
        <v>0</v>
      </c>
      <c r="AW49" s="198">
        <f t="shared" si="2"/>
        <v>0</v>
      </c>
      <c r="AX49" s="198">
        <f t="shared" si="3"/>
        <v>0</v>
      </c>
      <c r="AY49" s="198">
        <f t="shared" si="4"/>
        <v>0</v>
      </c>
      <c r="AZ49" s="198">
        <f t="shared" si="5"/>
        <v>0</v>
      </c>
      <c r="BA49" s="198">
        <f t="shared" si="6"/>
        <v>0</v>
      </c>
      <c r="BB49" s="198">
        <f t="shared" si="7"/>
        <v>0</v>
      </c>
      <c r="BC49" s="198">
        <f t="shared" si="8"/>
        <v>0</v>
      </c>
    </row>
    <row r="50" spans="1:55" s="133" customFormat="1" ht="15" customHeight="1">
      <c r="A50" s="438" t="s">
        <v>67</v>
      </c>
      <c r="B50" s="143">
        <v>36</v>
      </c>
      <c r="C50" s="143">
        <v>2130</v>
      </c>
      <c r="D50" s="143">
        <v>1374</v>
      </c>
      <c r="E50" s="143">
        <v>756</v>
      </c>
      <c r="F50" s="141">
        <v>250</v>
      </c>
      <c r="G50" s="141">
        <v>177</v>
      </c>
      <c r="H50" s="143">
        <v>73</v>
      </c>
      <c r="I50" s="143">
        <v>1880</v>
      </c>
      <c r="J50" s="143">
        <v>1197</v>
      </c>
      <c r="K50" s="143">
        <v>683</v>
      </c>
      <c r="L50" s="143">
        <v>0</v>
      </c>
      <c r="M50" s="143">
        <v>0</v>
      </c>
      <c r="N50" s="143">
        <v>0</v>
      </c>
      <c r="O50" s="143">
        <v>1227</v>
      </c>
      <c r="P50" s="143">
        <v>796</v>
      </c>
      <c r="Q50" s="143">
        <v>431</v>
      </c>
      <c r="R50" s="143">
        <v>475</v>
      </c>
      <c r="S50" s="143">
        <v>294</v>
      </c>
      <c r="T50" s="143">
        <v>181</v>
      </c>
      <c r="U50" s="143">
        <v>102</v>
      </c>
      <c r="V50" s="143">
        <v>58</v>
      </c>
      <c r="W50" s="143">
        <v>44</v>
      </c>
      <c r="X50" s="438" t="s">
        <v>67</v>
      </c>
      <c r="Y50" s="143">
        <v>36</v>
      </c>
      <c r="Z50" s="143">
        <v>0</v>
      </c>
      <c r="AA50" s="143">
        <v>0</v>
      </c>
      <c r="AB50" s="434">
        <v>0</v>
      </c>
      <c r="AC50" s="143">
        <v>6</v>
      </c>
      <c r="AD50" s="143">
        <v>4</v>
      </c>
      <c r="AE50" s="143">
        <v>2</v>
      </c>
      <c r="AF50" s="143">
        <v>142</v>
      </c>
      <c r="AG50" s="143">
        <v>110</v>
      </c>
      <c r="AH50" s="143">
        <v>32</v>
      </c>
      <c r="AI50" s="143">
        <v>4</v>
      </c>
      <c r="AJ50" s="143">
        <v>4</v>
      </c>
      <c r="AK50" s="143">
        <v>0</v>
      </c>
      <c r="AL50" s="143">
        <v>0</v>
      </c>
      <c r="AM50" s="143">
        <v>0</v>
      </c>
      <c r="AN50" s="143">
        <v>0</v>
      </c>
      <c r="AO50" s="143">
        <v>174</v>
      </c>
      <c r="AP50" s="143">
        <v>108</v>
      </c>
      <c r="AQ50" s="143">
        <v>66</v>
      </c>
      <c r="AR50" s="143">
        <v>1020</v>
      </c>
      <c r="AS50" s="143">
        <v>1</v>
      </c>
      <c r="AT50" s="143">
        <v>933</v>
      </c>
      <c r="AU50" s="143">
        <v>176</v>
      </c>
      <c r="AW50" s="198">
        <f t="shared" si="2"/>
        <v>0</v>
      </c>
      <c r="AX50" s="198">
        <f t="shared" si="3"/>
        <v>0</v>
      </c>
      <c r="AY50" s="198">
        <f t="shared" si="4"/>
        <v>0</v>
      </c>
      <c r="AZ50" s="198">
        <f t="shared" si="5"/>
        <v>0</v>
      </c>
      <c r="BA50" s="198">
        <f t="shared" si="6"/>
        <v>0</v>
      </c>
      <c r="BB50" s="198">
        <f t="shared" si="7"/>
        <v>0</v>
      </c>
      <c r="BC50" s="198">
        <f t="shared" si="8"/>
        <v>0</v>
      </c>
    </row>
    <row r="51" spans="1:55" s="43" customFormat="1" ht="12.75">
      <c r="A51" s="31" t="s">
        <v>17</v>
      </c>
      <c r="B51" s="280">
        <v>37</v>
      </c>
      <c r="C51" s="284">
        <v>14223</v>
      </c>
      <c r="D51" s="284">
        <v>9480</v>
      </c>
      <c r="E51" s="284">
        <v>4743</v>
      </c>
      <c r="F51" s="282">
        <v>1454</v>
      </c>
      <c r="G51" s="282">
        <v>965</v>
      </c>
      <c r="H51" s="282">
        <v>489</v>
      </c>
      <c r="I51" s="282">
        <v>12481</v>
      </c>
      <c r="J51" s="282">
        <v>8343</v>
      </c>
      <c r="K51" s="282">
        <v>4138</v>
      </c>
      <c r="L51" s="282">
        <v>288</v>
      </c>
      <c r="M51" s="282">
        <v>172</v>
      </c>
      <c r="N51" s="282">
        <v>116</v>
      </c>
      <c r="O51" s="282">
        <v>6679</v>
      </c>
      <c r="P51" s="282">
        <v>4803</v>
      </c>
      <c r="Q51" s="282">
        <v>1876</v>
      </c>
      <c r="R51" s="282">
        <v>1316</v>
      </c>
      <c r="S51" s="282">
        <v>970</v>
      </c>
      <c r="T51" s="282">
        <v>346</v>
      </c>
      <c r="U51" s="282">
        <v>324</v>
      </c>
      <c r="V51" s="283">
        <v>222</v>
      </c>
      <c r="W51" s="282">
        <v>102</v>
      </c>
      <c r="X51" s="31" t="s">
        <v>17</v>
      </c>
      <c r="Y51" s="280">
        <v>37</v>
      </c>
      <c r="Z51" s="283">
        <v>9</v>
      </c>
      <c r="AA51" s="283">
        <v>3</v>
      </c>
      <c r="AB51" s="283">
        <v>6</v>
      </c>
      <c r="AC51" s="284">
        <v>60</v>
      </c>
      <c r="AD51" s="284">
        <v>33</v>
      </c>
      <c r="AE51" s="284">
        <v>27</v>
      </c>
      <c r="AF51" s="285">
        <v>1734</v>
      </c>
      <c r="AG51" s="286">
        <v>973</v>
      </c>
      <c r="AH51" s="286">
        <v>761</v>
      </c>
      <c r="AI51" s="286">
        <v>667</v>
      </c>
      <c r="AJ51" s="286">
        <v>667</v>
      </c>
      <c r="AK51" s="286">
        <v>0</v>
      </c>
      <c r="AL51" s="286">
        <v>499</v>
      </c>
      <c r="AM51" s="286">
        <v>499</v>
      </c>
      <c r="AN51" s="287">
        <v>0</v>
      </c>
      <c r="AO51" s="287">
        <v>2935</v>
      </c>
      <c r="AP51" s="286">
        <v>1310</v>
      </c>
      <c r="AQ51" s="286">
        <v>1625</v>
      </c>
      <c r="AR51" s="286">
        <v>11694</v>
      </c>
      <c r="AS51" s="286">
        <v>129</v>
      </c>
      <c r="AT51" s="286">
        <v>2396</v>
      </c>
      <c r="AU51" s="286">
        <v>4</v>
      </c>
      <c r="AW51" s="198">
        <f t="shared" si="2"/>
        <v>0</v>
      </c>
      <c r="AX51" s="198">
        <f t="shared" si="3"/>
        <v>0</v>
      </c>
      <c r="AY51" s="198">
        <f t="shared" si="4"/>
        <v>0</v>
      </c>
      <c r="AZ51" s="198">
        <f t="shared" si="5"/>
        <v>0</v>
      </c>
      <c r="BA51" s="198">
        <f t="shared" si="6"/>
        <v>0</v>
      </c>
      <c r="BB51" s="198">
        <f t="shared" si="7"/>
        <v>0</v>
      </c>
      <c r="BC51" s="198">
        <f t="shared" si="8"/>
        <v>0</v>
      </c>
    </row>
    <row r="52" spans="1:55" s="43" customFormat="1" ht="12.75">
      <c r="A52" s="31" t="s">
        <v>18</v>
      </c>
      <c r="B52" s="280">
        <v>38</v>
      </c>
      <c r="C52" s="284">
        <v>6766</v>
      </c>
      <c r="D52" s="284">
        <v>3755</v>
      </c>
      <c r="E52" s="284">
        <v>3011</v>
      </c>
      <c r="F52" s="282">
        <v>550</v>
      </c>
      <c r="G52" s="282">
        <v>417</v>
      </c>
      <c r="H52" s="282">
        <v>133</v>
      </c>
      <c r="I52" s="282">
        <v>6201</v>
      </c>
      <c r="J52" s="282">
        <v>3334</v>
      </c>
      <c r="K52" s="282">
        <v>2867</v>
      </c>
      <c r="L52" s="282">
        <v>15</v>
      </c>
      <c r="M52" s="282">
        <v>4</v>
      </c>
      <c r="N52" s="282">
        <v>11</v>
      </c>
      <c r="O52" s="282">
        <v>2427</v>
      </c>
      <c r="P52" s="282">
        <v>1533</v>
      </c>
      <c r="Q52" s="282">
        <v>894</v>
      </c>
      <c r="R52" s="282">
        <v>549</v>
      </c>
      <c r="S52" s="282">
        <v>335</v>
      </c>
      <c r="T52" s="282">
        <v>214</v>
      </c>
      <c r="U52" s="282">
        <v>217</v>
      </c>
      <c r="V52" s="283">
        <v>149</v>
      </c>
      <c r="W52" s="282">
        <v>68</v>
      </c>
      <c r="X52" s="31" t="s">
        <v>18</v>
      </c>
      <c r="Y52" s="280">
        <v>38</v>
      </c>
      <c r="Z52" s="283">
        <v>7</v>
      </c>
      <c r="AA52" s="283">
        <v>4</v>
      </c>
      <c r="AB52" s="283">
        <v>3</v>
      </c>
      <c r="AC52" s="284">
        <v>13</v>
      </c>
      <c r="AD52" s="284">
        <v>9</v>
      </c>
      <c r="AE52" s="284">
        <v>4</v>
      </c>
      <c r="AF52" s="285">
        <v>535</v>
      </c>
      <c r="AG52" s="286">
        <v>284</v>
      </c>
      <c r="AH52" s="286">
        <v>251</v>
      </c>
      <c r="AI52" s="286">
        <v>10</v>
      </c>
      <c r="AJ52" s="286">
        <v>10</v>
      </c>
      <c r="AK52" s="286">
        <v>0</v>
      </c>
      <c r="AL52" s="286">
        <v>2</v>
      </c>
      <c r="AM52" s="286">
        <v>2</v>
      </c>
      <c r="AN52" s="287">
        <v>0</v>
      </c>
      <c r="AO52" s="287">
        <v>3006</v>
      </c>
      <c r="AP52" s="286">
        <v>1429</v>
      </c>
      <c r="AQ52" s="286">
        <v>1577</v>
      </c>
      <c r="AR52" s="286">
        <v>1668</v>
      </c>
      <c r="AS52" s="286">
        <v>91</v>
      </c>
      <c r="AT52" s="286">
        <v>4820</v>
      </c>
      <c r="AU52" s="286">
        <v>187</v>
      </c>
      <c r="AW52" s="198">
        <f t="shared" si="2"/>
        <v>0</v>
      </c>
      <c r="AX52" s="198">
        <f t="shared" si="3"/>
        <v>0</v>
      </c>
      <c r="AY52" s="198">
        <f t="shared" si="4"/>
        <v>0</v>
      </c>
      <c r="AZ52" s="198">
        <f t="shared" si="5"/>
        <v>0</v>
      </c>
      <c r="BA52" s="198">
        <f t="shared" si="6"/>
        <v>0</v>
      </c>
      <c r="BB52" s="198">
        <f t="shared" si="7"/>
        <v>0</v>
      </c>
      <c r="BC52" s="198">
        <f t="shared" si="8"/>
        <v>0</v>
      </c>
    </row>
    <row r="53" spans="1:55" ht="13.5" customHeight="1">
      <c r="A53" s="92" t="s">
        <v>186</v>
      </c>
      <c r="B53" s="92"/>
      <c r="C53" s="92" t="s">
        <v>187</v>
      </c>
      <c r="D53" s="92"/>
      <c r="E53" s="75"/>
      <c r="F53" s="144"/>
      <c r="G53" s="144"/>
      <c r="H53" s="144"/>
      <c r="I53" s="144"/>
      <c r="J53" s="144"/>
      <c r="K53" s="144"/>
      <c r="L53" s="76"/>
      <c r="M53" s="76"/>
      <c r="N53" s="144"/>
      <c r="O53" s="75"/>
      <c r="P53" s="76"/>
      <c r="Q53" s="76"/>
      <c r="T53" s="144"/>
      <c r="U53" s="144"/>
      <c r="V53" s="144"/>
      <c r="W53" s="144"/>
      <c r="X53" s="144"/>
      <c r="Y53" s="144"/>
      <c r="Z53" s="144"/>
      <c r="AA53" s="144"/>
      <c r="AB53" s="144"/>
      <c r="AD53" s="157"/>
      <c r="AE53" s="41"/>
      <c r="AF53" s="15"/>
      <c r="AG53" s="15"/>
      <c r="AH53" s="48"/>
      <c r="AI53" s="15"/>
      <c r="AJ53" s="48"/>
      <c r="AK53" s="48"/>
      <c r="AL53" s="38"/>
      <c r="AM53" s="38"/>
      <c r="AN53" s="38"/>
      <c r="AO53" s="45"/>
      <c r="AP53" s="45"/>
      <c r="AQ53" s="64"/>
      <c r="AR53" s="64"/>
      <c r="AS53" s="74"/>
    </row>
    <row r="54" spans="1:55" ht="13.5" customHeight="1">
      <c r="A54" s="92"/>
      <c r="C54" s="92" t="s">
        <v>188</v>
      </c>
      <c r="D54" s="92"/>
      <c r="E54" s="75"/>
      <c r="F54" s="144"/>
      <c r="G54" s="144"/>
      <c r="H54" s="144"/>
      <c r="I54" s="144"/>
      <c r="J54" s="144"/>
      <c r="K54" s="144"/>
      <c r="L54" s="76"/>
      <c r="M54" s="76"/>
      <c r="N54" s="144"/>
      <c r="O54" s="75"/>
      <c r="P54" s="76"/>
      <c r="Q54" s="76"/>
      <c r="T54" s="144"/>
      <c r="U54" s="144"/>
      <c r="V54" s="144"/>
      <c r="W54" s="144"/>
      <c r="X54" s="144"/>
      <c r="Y54" s="144"/>
      <c r="Z54" s="144"/>
      <c r="AA54" s="144"/>
      <c r="AB54" s="144"/>
      <c r="AC54" s="15"/>
      <c r="AD54" s="15"/>
      <c r="AE54" s="48"/>
      <c r="AF54" s="47"/>
      <c r="AG54" s="54"/>
      <c r="AH54" s="54"/>
      <c r="AI54" s="15"/>
      <c r="AJ54" s="15"/>
      <c r="AK54" s="15"/>
      <c r="AL54" s="45"/>
      <c r="AM54" s="45"/>
      <c r="AN54" s="64"/>
      <c r="AO54" s="64"/>
      <c r="AP54" s="65"/>
      <c r="AQ54" s="65"/>
      <c r="AR54" s="40"/>
      <c r="AS54" s="81"/>
    </row>
    <row r="55" spans="1:55" ht="13.5" customHeight="1">
      <c r="A55" s="145"/>
      <c r="C55" s="44" t="s">
        <v>189</v>
      </c>
      <c r="D55" s="92"/>
      <c r="E55" s="75"/>
      <c r="F55" s="144"/>
      <c r="G55" s="144"/>
      <c r="H55" s="144"/>
      <c r="I55" s="144"/>
      <c r="J55" s="144"/>
      <c r="K55" s="144"/>
      <c r="L55" s="76"/>
      <c r="M55" s="76"/>
      <c r="N55" s="144"/>
      <c r="O55" s="75"/>
      <c r="P55" s="76"/>
      <c r="Q55" s="76"/>
      <c r="T55" s="144"/>
      <c r="U55" s="144"/>
      <c r="V55" s="144"/>
      <c r="W55" s="144"/>
      <c r="X55" s="144"/>
      <c r="Y55" s="144"/>
      <c r="Z55" s="144"/>
      <c r="AA55" s="144"/>
      <c r="AB55" s="144"/>
      <c r="AC55" s="46"/>
      <c r="AD55" s="47"/>
      <c r="AE55" s="46"/>
      <c r="AF55" s="47"/>
      <c r="AG55" s="46"/>
      <c r="AH55" s="46"/>
      <c r="AI55" s="38"/>
      <c r="AJ55" s="38"/>
      <c r="AK55" s="38"/>
      <c r="AL55" s="45"/>
      <c r="AM55" s="45"/>
      <c r="AN55" s="64"/>
      <c r="AO55" s="64"/>
      <c r="AP55" s="65"/>
      <c r="AQ55" s="65"/>
      <c r="AR55" s="40"/>
      <c r="AS55" s="45"/>
    </row>
    <row r="56" spans="1:55" s="92" customFormat="1" ht="13.5" customHeight="1">
      <c r="A56" s="146"/>
      <c r="F56" s="81"/>
      <c r="G56" s="81"/>
      <c r="H56" s="81"/>
      <c r="I56" s="81"/>
      <c r="J56" s="81"/>
      <c r="K56" s="81"/>
      <c r="L56" s="74"/>
      <c r="M56" s="74"/>
      <c r="N56" s="149"/>
      <c r="P56" s="144"/>
      <c r="Q56" s="144"/>
      <c r="S56" s="144"/>
      <c r="T56" s="144"/>
      <c r="U56" s="144"/>
      <c r="V56" s="144"/>
      <c r="W56" s="144"/>
      <c r="Z56" s="144"/>
      <c r="AA56" s="144"/>
      <c r="AB56" s="144"/>
      <c r="AC56" s="2"/>
      <c r="AD56" s="47"/>
      <c r="AE56" s="46"/>
      <c r="AF56" s="47"/>
      <c r="AG56" s="46"/>
      <c r="AH56" s="46"/>
      <c r="AI56" s="47"/>
      <c r="AJ56" s="47"/>
      <c r="AK56" s="47"/>
      <c r="AL56" s="58"/>
      <c r="AM56" s="58"/>
      <c r="AN56" s="58"/>
      <c r="AO56" s="58"/>
      <c r="AP56" s="65"/>
      <c r="AQ56" s="65"/>
      <c r="AR56" s="66"/>
      <c r="AS56" s="81"/>
      <c r="AT56" s="134"/>
      <c r="AU56" s="134"/>
    </row>
    <row r="57" spans="1:55" s="92" customFormat="1" ht="13.5" customHeight="1">
      <c r="A57" s="145"/>
      <c r="F57" s="74"/>
      <c r="G57" s="74"/>
      <c r="H57" s="45"/>
      <c r="I57" s="45"/>
      <c r="J57" s="45"/>
      <c r="K57" s="45"/>
      <c r="L57" s="74"/>
      <c r="M57" s="74"/>
      <c r="N57" s="149"/>
      <c r="O57" s="75"/>
      <c r="P57" s="144"/>
      <c r="Q57" s="144"/>
      <c r="R57" s="93"/>
      <c r="S57" s="134"/>
      <c r="T57" s="144"/>
      <c r="U57" s="144"/>
      <c r="V57" s="144"/>
      <c r="W57" s="144"/>
      <c r="Z57" s="144"/>
      <c r="AA57" s="144"/>
      <c r="AB57" s="144"/>
      <c r="AC57" s="2"/>
      <c r="AD57" s="47"/>
      <c r="AE57" s="48"/>
      <c r="AF57" s="47"/>
      <c r="AG57" s="46"/>
      <c r="AH57" s="46"/>
      <c r="AI57" s="47"/>
      <c r="AJ57" s="47"/>
      <c r="AK57" s="47"/>
      <c r="AL57" s="59"/>
      <c r="AM57" s="59"/>
      <c r="AN57" s="59"/>
      <c r="AO57" s="59"/>
      <c r="AP57" s="65"/>
      <c r="AQ57" s="65"/>
      <c r="AR57" s="66"/>
      <c r="AS57" s="45"/>
      <c r="AT57" s="134"/>
      <c r="AU57" s="134"/>
    </row>
    <row r="58" spans="1:55" ht="13.5" customHeight="1">
      <c r="A58" s="145"/>
      <c r="B58" s="92"/>
      <c r="C58" s="92"/>
      <c r="D58" s="92"/>
      <c r="E58" s="75"/>
      <c r="F58" s="81"/>
      <c r="G58" s="81"/>
      <c r="H58" s="81"/>
      <c r="I58" s="81"/>
      <c r="J58" s="81"/>
      <c r="K58" s="81"/>
      <c r="L58" s="74"/>
      <c r="M58" s="74"/>
      <c r="N58" s="149"/>
      <c r="O58" s="92"/>
      <c r="P58" s="76"/>
      <c r="Q58" s="76"/>
      <c r="T58" s="144"/>
      <c r="U58" s="144"/>
      <c r="V58" s="144"/>
      <c r="W58" s="144"/>
      <c r="X58" s="144"/>
      <c r="Y58" s="144"/>
      <c r="Z58" s="144"/>
      <c r="AA58" s="144"/>
      <c r="AB58" s="144"/>
      <c r="AC58" s="47"/>
      <c r="AD58" s="47"/>
      <c r="AE58" s="46"/>
      <c r="AF58" s="47"/>
      <c r="AG58" s="54"/>
      <c r="AH58" s="54"/>
      <c r="AI58" s="47"/>
      <c r="AJ58" s="47"/>
      <c r="AK58" s="47"/>
      <c r="AL58" s="59"/>
      <c r="AM58" s="59"/>
      <c r="AN58" s="59"/>
      <c r="AO58" s="59"/>
      <c r="AP58" s="65"/>
      <c r="AQ58" s="65"/>
      <c r="AR58" s="66"/>
    </row>
    <row r="59" spans="1:55" ht="13.5" customHeight="1">
      <c r="A59" s="92"/>
      <c r="B59" s="92"/>
      <c r="C59" s="92"/>
      <c r="D59" s="92"/>
      <c r="E59" s="92"/>
      <c r="F59" s="74"/>
      <c r="G59" s="74"/>
      <c r="H59" s="81"/>
      <c r="I59" s="81"/>
      <c r="J59" s="81"/>
      <c r="K59" s="81"/>
      <c r="L59" s="74"/>
      <c r="M59" s="74"/>
      <c r="N59" s="149"/>
      <c r="P59" s="144"/>
      <c r="Q59" s="144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48"/>
      <c r="AD59" s="48"/>
      <c r="AE59" s="47"/>
      <c r="AF59" s="272"/>
      <c r="AG59" s="47"/>
      <c r="AH59" s="47"/>
      <c r="AI59" s="47"/>
      <c r="AJ59" s="47"/>
      <c r="AK59" s="47"/>
      <c r="AL59" s="59"/>
      <c r="AM59" s="59"/>
      <c r="AN59" s="59"/>
      <c r="AO59" s="59"/>
      <c r="AP59" s="48"/>
      <c r="AQ59" s="65"/>
      <c r="AR59" s="65"/>
    </row>
    <row r="60" spans="1:55">
      <c r="AC60" s="2"/>
      <c r="AD60" s="2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</row>
    <row r="65" spans="3:47" ht="42" customHeight="1" thickBot="1"/>
    <row r="66" spans="3:47" ht="15.75" thickBot="1">
      <c r="C66" s="439">
        <v>20989</v>
      </c>
      <c r="D66" s="440">
        <v>13235</v>
      </c>
      <c r="E66" s="440">
        <v>7754</v>
      </c>
      <c r="F66" s="441">
        <v>2004</v>
      </c>
      <c r="G66" s="441">
        <v>1382</v>
      </c>
      <c r="H66" s="441">
        <v>622</v>
      </c>
      <c r="I66" s="441">
        <v>18682</v>
      </c>
      <c r="J66" s="441">
        <v>11677</v>
      </c>
      <c r="K66" s="441">
        <v>7005</v>
      </c>
      <c r="L66" s="442">
        <v>303</v>
      </c>
      <c r="M66" s="443">
        <v>176</v>
      </c>
      <c r="N66" s="443">
        <v>127</v>
      </c>
      <c r="O66" s="442">
        <v>9106</v>
      </c>
      <c r="P66" s="443">
        <v>6336</v>
      </c>
      <c r="Q66" s="443">
        <v>2770</v>
      </c>
      <c r="R66" s="443">
        <v>1865</v>
      </c>
      <c r="S66" s="443">
        <v>1305</v>
      </c>
      <c r="T66" s="443">
        <v>560</v>
      </c>
      <c r="U66" s="441">
        <v>541</v>
      </c>
      <c r="V66" s="441">
        <v>371</v>
      </c>
      <c r="W66" s="441">
        <v>170</v>
      </c>
      <c r="Z66" s="444">
        <v>16</v>
      </c>
      <c r="AA66" s="444">
        <v>7</v>
      </c>
      <c r="AB66" s="444">
        <v>9</v>
      </c>
      <c r="AC66" s="442">
        <v>73</v>
      </c>
      <c r="AD66" s="443">
        <v>42</v>
      </c>
      <c r="AE66" s="443">
        <v>31</v>
      </c>
      <c r="AF66" s="443">
        <v>2269</v>
      </c>
      <c r="AG66" s="443">
        <v>1257</v>
      </c>
      <c r="AH66" s="443">
        <v>1012</v>
      </c>
      <c r="AI66" s="443">
        <v>677</v>
      </c>
      <c r="AJ66" s="443">
        <v>677</v>
      </c>
      <c r="AK66" s="443">
        <v>0</v>
      </c>
      <c r="AL66" s="443">
        <v>501</v>
      </c>
      <c r="AM66" s="443">
        <v>501</v>
      </c>
      <c r="AN66" s="443">
        <v>0</v>
      </c>
      <c r="AO66" s="443">
        <v>5941</v>
      </c>
      <c r="AP66" s="443">
        <v>2739</v>
      </c>
      <c r="AQ66" s="443">
        <v>3202</v>
      </c>
      <c r="AR66" s="442">
        <v>13362</v>
      </c>
      <c r="AS66" s="443">
        <v>220</v>
      </c>
      <c r="AT66" s="443">
        <v>7216</v>
      </c>
      <c r="AU66" s="443">
        <v>191</v>
      </c>
    </row>
    <row r="67" spans="3:47">
      <c r="C67" s="93">
        <f>+C66-C15</f>
        <v>0</v>
      </c>
      <c r="D67" s="93">
        <f t="shared" ref="D67:AU67" si="9">+D66-D15</f>
        <v>0</v>
      </c>
      <c r="E67" s="93">
        <f t="shared" si="9"/>
        <v>0</v>
      </c>
      <c r="F67" s="93">
        <f t="shared" si="9"/>
        <v>0</v>
      </c>
      <c r="G67" s="93">
        <f t="shared" si="9"/>
        <v>0</v>
      </c>
      <c r="H67" s="93">
        <f t="shared" si="9"/>
        <v>0</v>
      </c>
      <c r="I67" s="93">
        <f t="shared" si="9"/>
        <v>0</v>
      </c>
      <c r="J67" s="93">
        <f t="shared" si="9"/>
        <v>0</v>
      </c>
      <c r="K67" s="93">
        <f t="shared" si="9"/>
        <v>0</v>
      </c>
      <c r="L67" s="93">
        <f t="shared" si="9"/>
        <v>0</v>
      </c>
      <c r="M67" s="93">
        <f t="shared" si="9"/>
        <v>0</v>
      </c>
      <c r="N67" s="93">
        <f t="shared" si="9"/>
        <v>0</v>
      </c>
      <c r="O67" s="93">
        <f t="shared" si="9"/>
        <v>0</v>
      </c>
      <c r="P67" s="93">
        <f t="shared" si="9"/>
        <v>0</v>
      </c>
      <c r="Q67" s="93">
        <f t="shared" si="9"/>
        <v>0</v>
      </c>
      <c r="R67" s="93">
        <f t="shared" si="9"/>
        <v>0</v>
      </c>
      <c r="S67" s="93">
        <f t="shared" si="9"/>
        <v>0</v>
      </c>
      <c r="T67" s="93">
        <f t="shared" si="9"/>
        <v>0</v>
      </c>
      <c r="U67" s="93">
        <f t="shared" si="9"/>
        <v>0</v>
      </c>
      <c r="V67" s="93">
        <f t="shared" si="9"/>
        <v>0</v>
      </c>
      <c r="W67" s="93">
        <f t="shared" si="9"/>
        <v>0</v>
      </c>
      <c r="Z67" s="93">
        <f t="shared" si="9"/>
        <v>0</v>
      </c>
      <c r="AA67" s="93">
        <f t="shared" si="9"/>
        <v>0</v>
      </c>
      <c r="AB67" s="93">
        <f t="shared" si="9"/>
        <v>0</v>
      </c>
      <c r="AC67" s="93">
        <f t="shared" si="9"/>
        <v>0</v>
      </c>
      <c r="AD67" s="93">
        <f t="shared" si="9"/>
        <v>0</v>
      </c>
      <c r="AE67" s="93">
        <f t="shared" si="9"/>
        <v>0</v>
      </c>
      <c r="AF67" s="93">
        <f t="shared" si="9"/>
        <v>0</v>
      </c>
      <c r="AG67" s="93">
        <f t="shared" si="9"/>
        <v>0</v>
      </c>
      <c r="AH67" s="93">
        <f t="shared" si="9"/>
        <v>0</v>
      </c>
      <c r="AI67" s="93">
        <f t="shared" si="9"/>
        <v>0</v>
      </c>
      <c r="AJ67" s="93">
        <f t="shared" si="9"/>
        <v>0</v>
      </c>
      <c r="AK67" s="93">
        <f t="shared" si="9"/>
        <v>0</v>
      </c>
      <c r="AL67" s="93">
        <f t="shared" si="9"/>
        <v>0</v>
      </c>
      <c r="AM67" s="93">
        <f t="shared" si="9"/>
        <v>0</v>
      </c>
      <c r="AN67" s="93">
        <f t="shared" si="9"/>
        <v>0</v>
      </c>
      <c r="AO67" s="93">
        <f t="shared" si="9"/>
        <v>0</v>
      </c>
      <c r="AP67" s="93">
        <f t="shared" si="9"/>
        <v>0</v>
      </c>
      <c r="AQ67" s="93">
        <f t="shared" si="9"/>
        <v>0</v>
      </c>
      <c r="AR67" s="93">
        <f t="shared" si="9"/>
        <v>0</v>
      </c>
      <c r="AS67" s="93">
        <f t="shared" si="9"/>
        <v>0</v>
      </c>
      <c r="AT67" s="93">
        <f t="shared" si="9"/>
        <v>0</v>
      </c>
      <c r="AU67" s="93">
        <f t="shared" si="9"/>
        <v>0</v>
      </c>
    </row>
  </sheetData>
  <mergeCells count="26">
    <mergeCell ref="V1:W1"/>
    <mergeCell ref="B8:G8"/>
    <mergeCell ref="D11:E11"/>
    <mergeCell ref="AR11:AU11"/>
    <mergeCell ref="A4:W4"/>
    <mergeCell ref="AS5:AU5"/>
    <mergeCell ref="A11:A13"/>
    <mergeCell ref="B11:B13"/>
    <mergeCell ref="C11:C13"/>
    <mergeCell ref="D12:D13"/>
    <mergeCell ref="E12:E13"/>
    <mergeCell ref="F12:F13"/>
    <mergeCell ref="I12:I13"/>
    <mergeCell ref="L12:L13"/>
    <mergeCell ref="O12:O13"/>
    <mergeCell ref="R12:R13"/>
    <mergeCell ref="U12:U13"/>
    <mergeCell ref="X11:X13"/>
    <mergeCell ref="Y11:Y13"/>
    <mergeCell ref="Z12:Z13"/>
    <mergeCell ref="AR12:AR13"/>
    <mergeCell ref="AC12:AC13"/>
    <mergeCell ref="AF12:AF13"/>
    <mergeCell ref="AI12:AI13"/>
    <mergeCell ref="AL12:AL13"/>
    <mergeCell ref="AO12:AO13"/>
  </mergeCells>
  <printOptions horizontalCentered="1"/>
  <pageMargins left="0.5" right="0.25" top="0.52" bottom="0" header="0.45" footer="0.2"/>
  <pageSetup paperSize="9" scale="53" orientation="landscape" r:id="rId1"/>
  <rowBreaks count="1" manualBreakCount="1">
    <brk id="64" max="46" man="1"/>
  </rowBreaks>
  <colBreaks count="1" manualBreakCount="1">
    <brk id="23" max="6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20</vt:i4>
      </vt:variant>
    </vt:vector>
  </HeadingPairs>
  <TitlesOfParts>
    <vt:vector size="33" baseType="lpstr">
      <vt:lpstr>ТМБ-1</vt:lpstr>
      <vt:lpstr>ТМБ-2</vt:lpstr>
      <vt:lpstr>ТМБ-3</vt:lpstr>
      <vt:lpstr>ТМБ-4</vt:lpstr>
      <vt:lpstr>ТМБ-5</vt:lpstr>
      <vt:lpstr>ТМБ-6</vt:lpstr>
      <vt:lpstr>ТМБ-7</vt:lpstr>
      <vt:lpstr>ТМБ-8</vt:lpstr>
      <vt:lpstr>ТМБ-9</vt:lpstr>
      <vt:lpstr>ТМБ-10</vt:lpstr>
      <vt:lpstr>ТМБ-11</vt:lpstr>
      <vt:lpstr>ТМБ-12</vt:lpstr>
      <vt:lpstr>ТМБ-13</vt:lpstr>
      <vt:lpstr>'ТМБ-1'!Print_Area</vt:lpstr>
      <vt:lpstr>'ТМБ-10'!Print_Area</vt:lpstr>
      <vt:lpstr>'ТМБ-11'!Print_Area</vt:lpstr>
      <vt:lpstr>'ТМБ-12'!Print_Area</vt:lpstr>
      <vt:lpstr>'ТМБ-13'!Print_Area</vt:lpstr>
      <vt:lpstr>'ТМБ-2'!Print_Area</vt:lpstr>
      <vt:lpstr>'ТМБ-3'!Print_Area</vt:lpstr>
      <vt:lpstr>'ТМБ-4'!Print_Area</vt:lpstr>
      <vt:lpstr>'ТМБ-5'!Print_Area</vt:lpstr>
      <vt:lpstr>'ТМБ-6'!Print_Area</vt:lpstr>
      <vt:lpstr>'ТМБ-7'!Print_Area</vt:lpstr>
      <vt:lpstr>'ТМБ-8'!Print_Area</vt:lpstr>
      <vt:lpstr>'ТМБ-9'!Print_Area</vt:lpstr>
      <vt:lpstr>'ТМБ-1'!Print_Titles</vt:lpstr>
      <vt:lpstr>'ТМБ-13'!Print_Titles</vt:lpstr>
      <vt:lpstr>'ТМБ-2'!Print_Titles</vt:lpstr>
      <vt:lpstr>'ТМБ-3'!Print_Titles</vt:lpstr>
      <vt:lpstr>'ТМБ-5'!Print_Titles</vt:lpstr>
      <vt:lpstr>'ТМБ-6'!Print_Titles</vt:lpstr>
      <vt:lpstr>'ТМБ-8'!Print_Titles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Болормаа Пүрэв</dc:creator>
  <cp:lastModifiedBy>Анхзаяа Дорж</cp:lastModifiedBy>
  <cp:lastPrinted>2025-11-13T09:27:01Z</cp:lastPrinted>
  <dcterms:created xsi:type="dcterms:W3CDTF">2016-06-20T08:09:00Z</dcterms:created>
  <dcterms:modified xsi:type="dcterms:W3CDTF">2025-11-13T09:59:42Z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8A4BD55D5A24417084A2EB0DAD69D644_13</vt:lpwstr>
  </property>
  <property fmtid="{D5CDD505-2E9C-101B-9397-08002B2CF9AE}" pid="3" name="KSOProductBuildVer">
    <vt:lpwstr>1033-12.2.0.13266</vt:lpwstr>
  </property>
</Properties>
</file>